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23" activeTab="0"/>
  </bookViews>
  <sheets>
    <sheet name="განმ. ბარ." sheetId="1" r:id="rId1"/>
    <sheet name="კრებსითი" sheetId="2" r:id="rId2"/>
    <sheet name="დემონტაჟი" sheetId="3" r:id="rId3"/>
    <sheet name="შენობის რეაბილიტაცია" sheetId="4" r:id="rId4"/>
    <sheet name="ელ.სამონტაჟო სამუშაოები" sheetId="5" r:id="rId5"/>
  </sheets>
  <definedNames>
    <definedName name="_xlnm._FilterDatabase" localSheetId="3" hidden="1">'შენობის რეაბილიტაცია'!$A$6:$IN$7</definedName>
    <definedName name="_xlnm.Print_Area" localSheetId="0">'განმ. ბარ.'!$A$1:$E$14</definedName>
    <definedName name="_xlnm.Print_Area" localSheetId="2">'დემონტაჟი'!$A$1:$M$46</definedName>
    <definedName name="_xlnm.Print_Area" localSheetId="1">'კრებსითი'!$A$1:$D$20</definedName>
    <definedName name="_xlnm.Print_Area" localSheetId="3">'შენობის რეაბილიტაცია'!$A$1:$M$131</definedName>
  </definedNames>
  <calcPr fullCalcOnLoad="1"/>
</workbook>
</file>

<file path=xl/sharedStrings.xml><?xml version="1.0" encoding="utf-8"?>
<sst xmlns="http://schemas.openxmlformats.org/spreadsheetml/2006/main" count="554" uniqueCount="248">
  <si>
    <t>#</t>
  </si>
  <si>
    <t>jami</t>
  </si>
  <si>
    <t>raodenoba</t>
  </si>
  <si>
    <t>sul</t>
  </si>
  <si>
    <t>k/sT</t>
  </si>
  <si>
    <t>lari</t>
  </si>
  <si>
    <t>m/sT</t>
  </si>
  <si>
    <t>kg</t>
  </si>
  <si>
    <t>sabazro</t>
  </si>
  <si>
    <t xml:space="preserve">zednadebi xarjebi </t>
  </si>
  <si>
    <t>saxarjTaRricxvo mogeba</t>
  </si>
  <si>
    <t>mTliani</t>
  </si>
  <si>
    <t>safiTxni</t>
  </si>
  <si>
    <t>m</t>
  </si>
  <si>
    <t>c</t>
  </si>
  <si>
    <t>masala</t>
  </si>
  <si>
    <t>xelfasi</t>
  </si>
  <si>
    <t>erT. fasi</t>
  </si>
  <si>
    <t>kac/sT</t>
  </si>
  <si>
    <t>manqanebi</t>
  </si>
  <si>
    <t>cali</t>
  </si>
  <si>
    <t>NN</t>
  </si>
  <si>
    <r>
      <t xml:space="preserve">gafas. </t>
    </r>
    <r>
      <rPr>
        <sz val="10"/>
        <rFont val="Arial"/>
        <family val="2"/>
      </rPr>
      <t>N</t>
    </r>
  </si>
  <si>
    <t>samuSao</t>
  </si>
  <si>
    <t>ganz.</t>
  </si>
  <si>
    <t>manqana-meqanizmebi da transporti</t>
  </si>
  <si>
    <t>norm. erT.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</si>
  <si>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</si>
  <si>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</si>
  <si>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</si>
  <si>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</si>
  <si>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</si>
  <si>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</si>
  <si>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</si>
  <si>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</si>
  <si>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</si>
  <si>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</si>
  <si>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</si>
  <si>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</si>
  <si>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Sromis danaxarji</t>
  </si>
  <si>
    <t>grZ.m</t>
  </si>
  <si>
    <t xml:space="preserve">Sromis danaxarjebi </t>
  </si>
  <si>
    <t>sxva masala</t>
  </si>
  <si>
    <t>sxva manqana</t>
  </si>
  <si>
    <t>SromiTi resursebi</t>
  </si>
  <si>
    <t>tona</t>
  </si>
  <si>
    <t>m3</t>
  </si>
  <si>
    <r>
      <t xml:space="preserve">gafas. </t>
    </r>
    <r>
      <rPr>
        <sz val="11"/>
        <rFont val="Arial"/>
        <family val="2"/>
      </rPr>
      <t>N</t>
    </r>
  </si>
  <si>
    <t>m2</t>
  </si>
  <si>
    <t>11-20-3</t>
  </si>
  <si>
    <t>15-168-7</t>
  </si>
  <si>
    <t xml:space="preserve">wyalemulsiuri saRebavi </t>
  </si>
  <si>
    <t xml:space="preserve">yvela Tavebis jami </t>
  </si>
  <si>
    <t>zednadebi xarjebi</t>
  </si>
  <si>
    <t>saxarjTaRricxvo Rirebuleba:</t>
  </si>
  <si>
    <t>sul obieqtis xarjTaRricxviT</t>
  </si>
  <si>
    <t xml:space="preserve">  </t>
  </si>
  <si>
    <t xml:space="preserve">Sromis danaxarji </t>
  </si>
  <si>
    <t>rigiTi #</t>
  </si>
  <si>
    <t>xarjT. nomeri</t>
  </si>
  <si>
    <t>saerTo saxarjTaRricxvo Rirebuleba</t>
  </si>
  <si>
    <t>samuSaoebis da xarjebis dasaxeleba</t>
  </si>
  <si>
    <t>mSeneblobis Rirebulebis nakrebi saxarjTaRricxvo angariSi</t>
  </si>
  <si>
    <t>ZiriTadi daniSnulebis obieqtebi</t>
  </si>
  <si>
    <t>ganmartebiTi baraTi</t>
  </si>
  <si>
    <t xml:space="preserve">  zednadebi xarjebi samSeneblo samuSaoebze _</t>
  </si>
  <si>
    <t xml:space="preserve"> saxarjTaRricxvo mogeba _</t>
  </si>
  <si>
    <t>15-55-9</t>
  </si>
  <si>
    <t>kub.m.</t>
  </si>
  <si>
    <t>kv.m.</t>
  </si>
  <si>
    <t>kv.m</t>
  </si>
  <si>
    <t>webocementi</t>
  </si>
  <si>
    <t>sxvasxva manqanebi (0,035+0,0104)</t>
  </si>
  <si>
    <t xml:space="preserve">    lokalur-resursuli xarjTaRricxva #1</t>
  </si>
  <si>
    <r>
      <t xml:space="preserve">xarj </t>
    </r>
    <r>
      <rPr>
        <sz val="11"/>
        <rFont val="Arial"/>
        <family val="2"/>
      </rPr>
      <t>N</t>
    </r>
    <r>
      <rPr>
        <sz val="11"/>
        <rFont val="AcadNusx"/>
        <family val="0"/>
      </rPr>
      <t>1</t>
    </r>
  </si>
  <si>
    <t>46-30-3</t>
  </si>
  <si>
    <t>46-15-2</t>
  </si>
  <si>
    <t>demontaJis samuSaoebi</t>
  </si>
  <si>
    <t xml:space="preserve">      materialuri resursebis erTeuli moculobis saxarjTaRricxvo fasebSi gaTvaliswinebulia xarjebi transportirebaze, xelfasis saxarjTaRricxvo fasebSi ki saSemosavlo gadasaxadi. </t>
  </si>
  <si>
    <t xml:space="preserve">     `samSeneblo samuSaoebis saxelmwifo Sesyidvisas zednadebi xarjebisa da gegmiuri mogebis gansazRvris Sesaxeb~ saqarTvelos mTavrobis 2014 wlis 14 ianvris #55 dadgenilebiT damtkicebuli teqnikuri reglamentis safuZvelze  xarjTaRricxvaSi gaTvaliswinebulia:</t>
  </si>
  <si>
    <t>8-22-1.</t>
  </si>
  <si>
    <t>xaraCos liTonis detalebi</t>
  </si>
  <si>
    <t>xis detalebi</t>
  </si>
  <si>
    <t>fari fenilis</t>
  </si>
  <si>
    <t>vzer-88  #21-87</t>
  </si>
  <si>
    <t>oTaxebis dasufTaveba samSeneblo  nagvisagan da gareT gamotana</t>
  </si>
  <si>
    <t>srf T15  p3</t>
  </si>
  <si>
    <t>nagvis datvirTva avtoTviTmclelebze eqskavatoriT</t>
  </si>
  <si>
    <t>1_22_15</t>
  </si>
  <si>
    <t>eqskavatori cicxvis                                 moculobiT 0,5 kbm</t>
  </si>
  <si>
    <t>11-8-1;    11-8-2</t>
  </si>
  <si>
    <t xml:space="preserve">SromiTi resursebi </t>
  </si>
  <si>
    <t xml:space="preserve">cementis xsnari ~m100~ </t>
  </si>
  <si>
    <t>sxva xarjebi</t>
  </si>
  <si>
    <t>iatakze cementis moWimva sisq. 50mm</t>
  </si>
  <si>
    <t>9-14-5  miyen.</t>
  </si>
  <si>
    <t>ლარი</t>
  </si>
  <si>
    <t>11-36-3</t>
  </si>
  <si>
    <t>100grZ.m.</t>
  </si>
  <si>
    <t>kvm.m.</t>
  </si>
  <si>
    <t xml:space="preserve">15-168-8 </t>
  </si>
  <si>
    <r>
      <t xml:space="preserve">_ profili </t>
    </r>
    <r>
      <rPr>
        <sz val="10"/>
        <rFont val="Times New Roman"/>
        <family val="1"/>
      </rPr>
      <t>CD</t>
    </r>
    <r>
      <rPr>
        <sz val="10"/>
        <rFont val="AcadNusx"/>
        <family val="0"/>
      </rPr>
      <t xml:space="preserve"> 60/27</t>
    </r>
  </si>
  <si>
    <r>
      <t>_ profili U</t>
    </r>
    <r>
      <rPr>
        <sz val="10"/>
        <rFont val="Times New Roman"/>
        <family val="1"/>
      </rPr>
      <t>UD</t>
    </r>
    <r>
      <rPr>
        <sz val="10"/>
        <rFont val="AcadNusx"/>
        <family val="0"/>
      </rPr>
      <t xml:space="preserve"> 28/27</t>
    </r>
  </si>
  <si>
    <r>
      <t xml:space="preserve">_ </t>
    </r>
    <r>
      <rPr>
        <sz val="10"/>
        <rFont val="Times New Roman"/>
        <family val="1"/>
      </rPr>
      <t>CD</t>
    </r>
    <r>
      <rPr>
        <sz val="10"/>
        <rFont val="AcadNusx"/>
        <family val="0"/>
      </rPr>
      <t xml:space="preserve"> profilis gadasabmeli</t>
    </r>
  </si>
  <si>
    <r>
      <t xml:space="preserve">_ </t>
    </r>
    <r>
      <rPr>
        <sz val="10"/>
        <rFont val="Times New Roman"/>
        <family val="1"/>
      </rPr>
      <t>CD</t>
    </r>
    <r>
      <rPr>
        <sz val="10"/>
        <rFont val="AcadNusx"/>
        <family val="0"/>
      </rPr>
      <t xml:space="preserve"> profilis erTdoniani gadasabmeli</t>
    </r>
  </si>
  <si>
    <r>
      <t xml:space="preserve">_ </t>
    </r>
    <r>
      <rPr>
        <sz val="10"/>
        <rFont val="Times New Roman"/>
        <family val="1"/>
      </rPr>
      <t>CD</t>
    </r>
    <r>
      <rPr>
        <sz val="10"/>
        <rFont val="AcadNusx"/>
        <family val="0"/>
      </rPr>
      <t xml:space="preserve"> profilis anker-swrafsakidi</t>
    </r>
  </si>
  <si>
    <t>_ gamWedi dubeli</t>
  </si>
  <si>
    <t>_ Surupi  3,5mm</t>
  </si>
  <si>
    <t>_ Surupi  2,5mm</t>
  </si>
  <si>
    <t>_ armirebis lenti</t>
  </si>
  <si>
    <t>knaufis katalogi</t>
  </si>
  <si>
    <t xml:space="preserve">_ mavTuli yulfiT </t>
  </si>
  <si>
    <t xml:space="preserve">_ pirdapiri sakidi </t>
  </si>
  <si>
    <t>satransporto xarjebi masalis Rirebulebidan</t>
  </si>
  <si>
    <t>lars</t>
  </si>
  <si>
    <r>
      <t xml:space="preserve">  krebsiTi saxarjTaRricxvo gaangariSeba Seadgens </t>
    </r>
    <r>
      <rPr>
        <sz val="11"/>
        <rFont val="AcadNusx"/>
        <family val="0"/>
      </rPr>
      <t xml:space="preserve"> d.R.g_s CaTvliT.</t>
    </r>
  </si>
  <si>
    <t xml:space="preserve">  nakreb xarjTaRricxvaSi  gaTvaliswinebulia agreTve rezervi gauTvaliswinebel    samuSaoebze 5%;</t>
  </si>
  <si>
    <t xml:space="preserve">IOkonstruqciuli nawili </t>
  </si>
  <si>
    <t xml:space="preserve">keramogranitis filebi sisqiT 8 mm dageba webocementiT </t>
  </si>
  <si>
    <t xml:space="preserve">keramogranitis filebi </t>
  </si>
  <si>
    <t>keramogranitis plintusebis mowyoba</t>
  </si>
  <si>
    <t>Senoba</t>
  </si>
  <si>
    <t xml:space="preserve">    lokalur-resursuli xarjTaRricxva #2</t>
  </si>
  <si>
    <t xml:space="preserve">    lokalur-resursuli xarjTaRricxva #3</t>
  </si>
  <si>
    <t>gauTvaliswinebeli samuSaoebi da danaxarjebi_3%</t>
  </si>
  <si>
    <r>
      <t>m</t>
    </r>
    <r>
      <rPr>
        <vertAlign val="superscript"/>
        <sz val="12"/>
        <rFont val="LitNusx"/>
        <family val="2"/>
      </rPr>
      <t>2</t>
    </r>
  </si>
  <si>
    <t>ficari mSrali SipebiT</t>
  </si>
  <si>
    <t>kuTxovana 50X50X3</t>
  </si>
  <si>
    <t xml:space="preserve">xis iatakis mowyoba </t>
  </si>
  <si>
    <r>
      <t>m</t>
    </r>
    <r>
      <rPr>
        <vertAlign val="superscript"/>
        <sz val="10"/>
        <rFont val="LitNusx"/>
        <family val="2"/>
      </rPr>
      <t>3</t>
    </r>
  </si>
  <si>
    <r>
      <t>m</t>
    </r>
    <r>
      <rPr>
        <vertAlign val="superscript"/>
        <sz val="10"/>
        <rFont val="LitNusx"/>
        <family val="0"/>
      </rPr>
      <t>2</t>
    </r>
  </si>
  <si>
    <t>keramogranitis iataki arapriala zedapiriT</t>
  </si>
  <si>
    <t>lursmani</t>
  </si>
  <si>
    <t>სხვა მანქანა</t>
  </si>
  <si>
    <t>11-9-3</t>
  </si>
  <si>
    <t>0.255</t>
  </si>
  <si>
    <t>xis koWebis mowyoba</t>
  </si>
  <si>
    <t>0.851</t>
  </si>
  <si>
    <t>keramogranitis filebi</t>
  </si>
  <si>
    <t>kvm</t>
  </si>
  <si>
    <t>k=1.15</t>
  </si>
  <si>
    <t>II iatakebis mowyoba</t>
  </si>
  <si>
    <t>xis koWebis mowyoba iatakis qveS</t>
  </si>
  <si>
    <t>IV. Sida mosapirkeTebeli samuSaoebi</t>
  </si>
  <si>
    <t xml:space="preserve">III. karebebis Cayeneba </t>
  </si>
  <si>
    <t>Senobis reabilitacia</t>
  </si>
  <si>
    <t>ruberoidi</t>
  </si>
  <si>
    <t>diubeli 80</t>
  </si>
  <si>
    <t>xsnar tumbo 16 m3/sT</t>
  </si>
  <si>
    <t>cementis xsnari m-100</t>
  </si>
  <si>
    <t>_ TabaSir_muyaos fila sisqiT 12.5mm</t>
  </si>
  <si>
    <t>46-23-3</t>
  </si>
  <si>
    <t>xis karebebis demontaJi</t>
  </si>
  <si>
    <t>Sida kedlebidan da ferdilebidan nalesis Camoyra</t>
  </si>
  <si>
    <t>inventaruli xaraCoebis mowyoba kedlebze samuSaoebis Sesasruleblad</t>
  </si>
  <si>
    <t xml:space="preserve">nagvis transportireba 5km-ze  </t>
  </si>
  <si>
    <t>proeqtiT</t>
  </si>
  <si>
    <t>plintusi</t>
  </si>
  <si>
    <t>liT karebi eskizis mixedviT mowyobilobebis kompleqtiT</t>
  </si>
  <si>
    <t>liTonis karebi</t>
  </si>
  <si>
    <t>mavTulbade salesi</t>
  </si>
  <si>
    <t>Werebis da rigelebis SefiTxvna da SeRebva wyalemulsiuri saRebaviTa srul dafarvamde</t>
  </si>
  <si>
    <t>xis iatakis moxvewa molakva, SeReba (daxazva)</t>
  </si>
  <si>
    <r>
      <t>m</t>
    </r>
    <r>
      <rPr>
        <vertAlign val="superscript"/>
        <sz val="10"/>
        <rFont val="LitNusx"/>
        <family val="2"/>
      </rPr>
      <t>2</t>
    </r>
  </si>
  <si>
    <t>zumfara</t>
  </si>
  <si>
    <t>kalatburTis fari kronSteiniT</t>
  </si>
  <si>
    <t>kalaTi zabariT</t>
  </si>
  <si>
    <t>kalaTburTis farebis mowyoba kalaTiT</t>
  </si>
  <si>
    <t>eleqtrooba</t>
  </si>
  <si>
    <t>Sifri</t>
  </si>
  <si>
    <t>samuSaoebis, resursebis dasaxeleba</t>
  </si>
  <si>
    <t>norma erTeulze</t>
  </si>
  <si>
    <t>manqana-meqanizmebi
transporti</t>
  </si>
  <si>
    <t>erT.fasi</t>
  </si>
  <si>
    <t>erT. Ffasi</t>
  </si>
  <si>
    <t>ც</t>
  </si>
  <si>
    <t>8-591-3</t>
  </si>
  <si>
    <t>ჩამრთველების მონტაჟი</t>
  </si>
  <si>
    <t>ჩამრთველი ორპოლუსიანი,დაცვის კლასი 1Р44</t>
  </si>
  <si>
    <t>სხვა masala</t>
  </si>
  <si>
    <t>8-599-2</t>
  </si>
  <si>
    <t>სანათი ლედ 1*24</t>
  </si>
  <si>
    <t>sanaTi Weris,Cafluli led naTuriT 1*30vt ,dacvis klasi   1Р30</t>
  </si>
  <si>
    <t>8-603-1</t>
  </si>
  <si>
    <t>gamanawilebeli kolofi</t>
  </si>
  <si>
    <t>8-414-3</t>
  </si>
  <si>
    <t>spilenZis ZarRviani kabelebis montaJi</t>
  </si>
  <si>
    <t>grZ/m</t>
  </si>
  <si>
    <t>8-402-2</t>
  </si>
  <si>
    <t>kabeli kveTiT 3*2,5 kv.mm</t>
  </si>
  <si>
    <t>transportis xarji masalis 5%</t>
  </si>
  <si>
    <t>zednadebi xarjebi xelfasis 75%</t>
  </si>
  <si>
    <t>mogeba 8%</t>
  </si>
  <si>
    <t>sanaTi კედლის ბრა, led naTuriT 1*24vt ,dacvis klasi   1Р44</t>
  </si>
  <si>
    <r>
      <t xml:space="preserve">xarj </t>
    </r>
    <r>
      <rPr>
        <sz val="11"/>
        <rFont val="Arial"/>
        <family val="2"/>
      </rPr>
      <t>N</t>
    </r>
    <r>
      <rPr>
        <sz val="11"/>
        <rFont val="AcadNusx"/>
        <family val="0"/>
      </rPr>
      <t>2</t>
    </r>
  </si>
  <si>
    <r>
      <t xml:space="preserve">xarj </t>
    </r>
    <r>
      <rPr>
        <sz val="11"/>
        <rFont val="Arial"/>
        <family val="2"/>
      </rPr>
      <t>N</t>
    </r>
    <r>
      <rPr>
        <sz val="11"/>
        <rFont val="AcadNusx"/>
        <family val="0"/>
      </rPr>
      <t>3</t>
    </r>
  </si>
  <si>
    <t xml:space="preserve">       saxarjTaRricxvo dokumentacia Sedgenilia saproeqto  davalebis mixedviT.  lokaluri xarjTaRricxvebi   Sedgenilia   resursuli   meTodiT  1984  wlis samSeneblo  normebisa  da  wesebis Sesabamisad. fasebi aRebulia regionSi  moqmedi sabazro-saxelSekrulebo da samSeneblo resursebis fasTa krebulidan 2020  wlis I kvartlis doneze. samSeneblo resursebis fasTa krebulis mixedviT 1 kac.saaTis Rirebulebad miRebulia normativebis Sesabamisad k=4,6 k=6.0 da k=7.8 lari, xolo `sxvadasxva manqanebis~  da `sxvadasxva masalebis~ Rirebulebis  gansazRvrisaTvis,  normativiT gansazRvrul Rirebulebaze, miyenebulia koeficienti 4.0</t>
  </si>
  <si>
    <t>arsebuli xis iatakis demontaJi lagebiT</t>
  </si>
  <si>
    <t>46-31-2</t>
  </si>
  <si>
    <t>arsebuli mozaikuri iatakebis demontaJi moWimviT</t>
  </si>
  <si>
    <t>46-23-5</t>
  </si>
  <si>
    <t>kub.m</t>
  </si>
  <si>
    <t>tixrebis demontaJi</t>
  </si>
  <si>
    <t>8-3-2</t>
  </si>
  <si>
    <t>kac.-sT</t>
  </si>
  <si>
    <t>fraqciuli RorRis Semotana da gaSla iatakis  qveS da datkepna</t>
  </si>
  <si>
    <t>fraqciuli RorRi 0-70mm</t>
  </si>
  <si>
    <t>6_16_5</t>
  </si>
  <si>
    <r>
      <t>m</t>
    </r>
    <r>
      <rPr>
        <vertAlign val="superscript"/>
        <sz val="10"/>
        <rFont val="AcadNusx"/>
        <family val="0"/>
      </rPr>
      <t>3</t>
    </r>
  </si>
  <si>
    <t>tona.</t>
  </si>
  <si>
    <r>
      <t>m</t>
    </r>
    <r>
      <rPr>
        <vertAlign val="superscript"/>
        <sz val="10"/>
        <rFont val="AcadNusx"/>
        <family val="0"/>
      </rPr>
      <t>2</t>
    </r>
  </si>
  <si>
    <t>sxva masalebi</t>
  </si>
  <si>
    <r>
      <t xml:space="preserve">monoliTuri rkina-betonisfilis  mowyoba betoniT markiT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15</t>
    </r>
  </si>
  <si>
    <r>
      <t xml:space="preserve">betoni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15</t>
    </r>
  </si>
  <si>
    <t xml:space="preserve">armatura a-I  k=1,05   </t>
  </si>
  <si>
    <t>iatakze cementis moWimva sisq. 30mm</t>
  </si>
  <si>
    <t>laqi xis antiseptikuri 120*0.321</t>
  </si>
  <si>
    <t>zeTovani saRebavi sxvadasxva feris 80.4*0.321</t>
  </si>
  <si>
    <t>mdf-is kari</t>
  </si>
  <si>
    <t>mdf-is karebeis Cayeneba</t>
  </si>
  <si>
    <t>aluminis karebebi</t>
  </si>
  <si>
    <t>alumis  karebebis montaJi (Termo sistema)</t>
  </si>
  <si>
    <t>liTonis saventilacio cxaurebis damzaxeba da montaji</t>
  </si>
  <si>
    <t>8_17_1</t>
  </si>
  <si>
    <t xml:space="preserve">tixrebis mowyoba betonis msubuqi blokebiT 39X10X19sm, </t>
  </si>
  <si>
    <t xml:space="preserve">qviSa-cementis xsnari m-75 </t>
  </si>
  <si>
    <t xml:space="preserve">msubuqi wida betonis blokebi  </t>
  </si>
  <si>
    <t>man</t>
  </si>
  <si>
    <t xml:space="preserve">Sida  kedlebis da ferdilebis Selesva qviSacementis xsnariT </t>
  </si>
  <si>
    <t>kedlebis da rigelebis SefiTxvna da maRalxarisxovani SeRebva wyalemulsiuri saRebaviT</t>
  </si>
  <si>
    <t>Sekiduli Weris mowyoba nestgamZle TabaSir_muyaos filebiT</t>
  </si>
  <si>
    <r>
      <t xml:space="preserve">e.g.f.  Cafluli, plastmasis korpusiT, dacvis klasi
</t>
    </r>
    <r>
      <rPr>
        <b/>
        <sz val="11"/>
        <rFont val="Calibri"/>
        <family val="2"/>
      </rPr>
      <t>1P30</t>
    </r>
    <r>
      <rPr>
        <b/>
        <sz val="10"/>
        <rFont val="AcadNusx"/>
        <family val="0"/>
      </rPr>
      <t>, Semyvanze avtomaturi sampolusiani amomrTveliT
nominalur denze 32a/3/</t>
    </r>
    <r>
      <rPr>
        <b/>
        <sz val="10"/>
        <rFont val="Calibri"/>
        <family val="2"/>
      </rPr>
      <t>C</t>
    </r>
    <r>
      <rPr>
        <b/>
        <sz val="10"/>
        <rFont val="AcadNusx"/>
        <family val="0"/>
      </rPr>
      <t>.
saxazo avtomaturi amomrTvelebiT nominalur denze:
erTpolusa: 16a/1/</t>
    </r>
    <r>
      <rPr>
        <b/>
        <sz val="11"/>
        <rFont val="Calibri"/>
        <family val="2"/>
      </rPr>
      <t>B</t>
    </r>
    <r>
      <rPr>
        <b/>
        <sz val="10"/>
        <rFont val="AcadNusx"/>
        <family val="0"/>
      </rPr>
      <t>-1c; 16a/1/</t>
    </r>
    <r>
      <rPr>
        <b/>
        <sz val="10"/>
        <rFont val="Calibri"/>
        <family val="2"/>
      </rPr>
      <t>C</t>
    </r>
    <r>
      <rPr>
        <b/>
        <sz val="10"/>
        <rFont val="AcadNusx"/>
        <family val="0"/>
      </rPr>
      <t xml:space="preserve">-1c;
</t>
    </r>
  </si>
  <si>
    <t>8-526-2</t>
  </si>
  <si>
    <t>ganaTebis fari</t>
  </si>
  <si>
    <t>kom</t>
  </si>
  <si>
    <t>SromiTi danaxarji</t>
  </si>
  <si>
    <t>samSeneblo manqanebi</t>
  </si>
  <si>
    <t>materialuri resursebi</t>
  </si>
  <si>
    <r>
      <t xml:space="preserve">klemnikebis bloki </t>
    </r>
    <r>
      <rPr>
        <sz val="10"/>
        <rFont val="Calibri"/>
        <family val="2"/>
      </rPr>
      <t>PE/N.</t>
    </r>
  </si>
  <si>
    <t>8-525-2</t>
  </si>
  <si>
    <t xml:space="preserve">avtomaturi amomrTveli 32a 3polusa </t>
  </si>
  <si>
    <t>ჩამრთველი ერთ პოლუსიანი,დაცვის კლასი 1Р44</t>
  </si>
  <si>
    <t>el.samontaJi samuSaoebi</t>
  </si>
  <si>
    <t>saWidao tatami 1X2m 72 cali gadasafarebeli xaliCiT</t>
  </si>
  <si>
    <t>kompl</t>
  </si>
  <si>
    <t>qalaq WiaTuris municipaliteti sof. Qqveda bereTisis sajaro skolis sportuli darbazis da gasaxdelebis reabilitaciis  samuSaoebi</t>
  </si>
  <si>
    <t xml:space="preserve">qalaq WiaTuris municipaliteti sof. qveda bereTisis sajaro skolis sportuli darbazis da gasaxdelebis reabilitaciis  samuSaoebis xarjTaRricxva  Sedgenilia  S.p.s.  "niu grup"-Si damuSavebuli muSa naxazebis safuZvelze.   </t>
  </si>
  <si>
    <t>%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</si>
</sst>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.00_р_._-;\-* #,##0.00_р_._-;_-* &quot;-&quot;??_р_._-;_-@_-"/>
    <numFmt numFmtId="183" formatCode="0.0"/>
    <numFmt numFmtId="184" formatCode="0.000"/>
    <numFmt numFmtId="185" formatCode="0.0000"/>
    <numFmt numFmtId="186" formatCode="_(* #,##0.00_);_(* \(#,##0.00\);_(* &quot;-&quot;???_);_(@_)"/>
    <numFmt numFmtId="187" formatCode="#,##0.0"/>
    <numFmt numFmtId="188" formatCode="[$-409]dddd\,\ mmmm\ d\,\ yyyy"/>
    <numFmt numFmtId="189" formatCode="0.00000"/>
    <numFmt numFmtId="190" formatCode="[$-409]h:mm:ss\ AM/PM"/>
    <numFmt numFmtId="191" formatCode="#,##0.000"/>
    <numFmt numFmtId="192" formatCode="[$-437]yyyy\ &quot;წლის&quot;\ dd\ mm\,\ dddd"/>
    <numFmt numFmtId="193" formatCode="_-* #,##0.00_-;\-* #,##0.00_-;_-* &quot;-&quot;??_-;_-@_-"/>
    <numFmt numFmtId="194" formatCode="0.00;;;@"/>
    <numFmt numFmtId="195" formatCode="_-* #,##0.0_р_._-;\-* #,##0.0_р_._-;_-* &quot;-&quot;??_р_._-;_-@_-"/>
    <numFmt numFmtId="196" formatCode="#,##0.0000"/>
    <numFmt numFmtId="197" formatCode="0.000000"/>
    <numFmt numFmtId="198" formatCode="0.0000000000"/>
    <numFmt numFmtId="199" formatCode="0.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"/>
    <numFmt numFmtId="208" formatCode="0.0000000"/>
    <numFmt numFmtId="209" formatCode="_(* #,##0.000_);_(* \(#,##0.000\);_(* &quot;-&quot;??_);_(@_)"/>
    <numFmt numFmtId="210" formatCode="_(* #,##0.0000_);_(* \(#,##0.0000\);_(* &quot;-&quot;??_);_(@_)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2"/>
      <name val="AcadNusx"/>
      <family val="0"/>
    </font>
    <font>
      <u val="single"/>
      <sz val="12"/>
      <name val="AcadNusx"/>
      <family val="0"/>
    </font>
    <font>
      <b/>
      <sz val="12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10"/>
      <name val="Arial Cyr"/>
      <family val="2"/>
    </font>
    <font>
      <sz val="10"/>
      <name val="Helv"/>
      <family val="0"/>
    </font>
    <font>
      <sz val="11"/>
      <name val="AcadNusx"/>
      <family val="0"/>
    </font>
    <font>
      <b/>
      <sz val="10"/>
      <name val="AcadNusx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LitNusx"/>
      <family val="2"/>
    </font>
    <font>
      <sz val="11"/>
      <name val="LitNusx"/>
      <family val="2"/>
    </font>
    <font>
      <sz val="11"/>
      <name val="Arial Cyr"/>
      <family val="2"/>
    </font>
    <font>
      <sz val="11"/>
      <name val="Arial"/>
      <family val="2"/>
    </font>
    <font>
      <b/>
      <sz val="10"/>
      <name val="Helv"/>
      <family val="0"/>
    </font>
    <font>
      <sz val="12"/>
      <name val="Grigolia"/>
      <family val="0"/>
    </font>
    <font>
      <sz val="11"/>
      <name val="Times New Roman"/>
      <family val="1"/>
    </font>
    <font>
      <sz val="12"/>
      <name val="AcadMtavr"/>
      <family val="0"/>
    </font>
    <font>
      <u val="single"/>
      <sz val="11"/>
      <name val="AcadNusx"/>
      <family val="0"/>
    </font>
    <font>
      <b/>
      <sz val="14"/>
      <name val="AcadNusx"/>
      <family val="0"/>
    </font>
    <font>
      <sz val="11"/>
      <color indexed="10"/>
      <name val="AcadNusx"/>
      <family val="0"/>
    </font>
    <font>
      <sz val="11"/>
      <color indexed="8"/>
      <name val="AcadNusx"/>
      <family val="0"/>
    </font>
    <font>
      <sz val="11"/>
      <name val="Arachveulebrivi Thin"/>
      <family val="2"/>
    </font>
    <font>
      <sz val="12"/>
      <name val="Arachveulebrivi Thin"/>
      <family val="2"/>
    </font>
    <font>
      <sz val="12"/>
      <name val="LitNusx"/>
      <family val="2"/>
    </font>
    <font>
      <vertAlign val="superscript"/>
      <sz val="12"/>
      <name val="LitNusx"/>
      <family val="2"/>
    </font>
    <font>
      <sz val="10"/>
      <name val="LitNusx"/>
      <family val="2"/>
    </font>
    <font>
      <vertAlign val="superscript"/>
      <sz val="10"/>
      <name val="LitNusx"/>
      <family val="2"/>
    </font>
    <font>
      <b/>
      <sz val="10"/>
      <name val="LitNusx"/>
      <family val="0"/>
    </font>
    <font>
      <sz val="9"/>
      <name val="AcadNusx"/>
      <family val="0"/>
    </font>
    <font>
      <sz val="8"/>
      <name val="AcadNusx"/>
      <family val="0"/>
    </font>
    <font>
      <b/>
      <sz val="9"/>
      <name val="AcadNusx"/>
      <family val="0"/>
    </font>
    <font>
      <vertAlign val="superscript"/>
      <sz val="10"/>
      <name val="AcadNusx"/>
      <family val="0"/>
    </font>
    <font>
      <b/>
      <u val="single"/>
      <sz val="10"/>
      <name val="AcadNusx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b/>
      <sz val="11"/>
      <color indexed="8"/>
      <name val="AcadNusx"/>
      <family val="0"/>
    </font>
    <font>
      <b/>
      <sz val="10"/>
      <color indexed="8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1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" applyNumberFormat="0" applyAlignment="0" applyProtection="0"/>
    <xf numFmtId="0" fontId="6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1" borderId="1" applyNumberFormat="0" applyAlignment="0" applyProtection="0"/>
    <xf numFmtId="0" fontId="75" fillId="0" borderId="6" applyNumberFormat="0" applyFill="0" applyAlignment="0" applyProtection="0"/>
    <xf numFmtId="0" fontId="7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77" fillId="2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38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77" applyFont="1" applyFill="1" applyBorder="1" applyAlignment="1">
      <alignment horizontal="center" vertical="center" wrapText="1"/>
      <protection/>
    </xf>
    <xf numFmtId="0" fontId="6" fillId="0" borderId="10" xfId="7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 wrapText="1"/>
    </xf>
    <xf numFmtId="0" fontId="9" fillId="0" borderId="0" xfId="77" applyFont="1" applyFill="1" applyAlignment="1">
      <alignment vertical="top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49" fontId="2" fillId="0" borderId="0" xfId="103" applyNumberFormat="1" applyFont="1" applyAlignment="1">
      <alignment horizontal="center" vertical="center" wrapText="1"/>
      <protection/>
    </xf>
    <xf numFmtId="49" fontId="18" fillId="0" borderId="0" xfId="103" applyNumberFormat="1" applyFont="1" applyAlignment="1">
      <alignment horizontal="center" vertical="center" wrapText="1"/>
      <protection/>
    </xf>
    <xf numFmtId="49" fontId="2" fillId="0" borderId="10" xfId="103" applyNumberFormat="1" applyFont="1" applyBorder="1" applyAlignment="1">
      <alignment horizontal="center" vertical="center" wrapText="1"/>
      <protection/>
    </xf>
    <xf numFmtId="49" fontId="2" fillId="0" borderId="10" xfId="103" applyNumberFormat="1" applyFont="1" applyBorder="1" applyAlignment="1">
      <alignment horizontal="left" vertical="center" wrapText="1"/>
      <protection/>
    </xf>
    <xf numFmtId="49" fontId="4" fillId="0" borderId="10" xfId="103" applyNumberFormat="1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indent="6"/>
    </xf>
    <xf numFmtId="0" fontId="9" fillId="0" borderId="0" xfId="0" applyFont="1" applyAlignment="1">
      <alignment horizontal="left" vertical="top"/>
    </xf>
    <xf numFmtId="184" fontId="9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left" indent="8"/>
    </xf>
    <xf numFmtId="0" fontId="5" fillId="0" borderId="0" xfId="0" applyFont="1" applyAlignment="1">
      <alignment horizontal="left" indent="4"/>
    </xf>
    <xf numFmtId="49" fontId="9" fillId="0" borderId="0" xfId="0" applyNumberFormat="1" applyFont="1" applyBorder="1" applyAlignment="1">
      <alignment horizontal="left" vertical="center" indent="1"/>
    </xf>
    <xf numFmtId="0" fontId="9" fillId="0" borderId="0" xfId="0" applyFont="1" applyAlignment="1">
      <alignment horizontal="left" vertical="top" indent="10"/>
    </xf>
    <xf numFmtId="184" fontId="9" fillId="0" borderId="0" xfId="0" applyNumberFormat="1" applyFont="1" applyAlignment="1">
      <alignment horizontal="left" indent="4"/>
    </xf>
    <xf numFmtId="0" fontId="21" fillId="0" borderId="0" xfId="0" applyFont="1" applyAlignment="1">
      <alignment horizontal="left" indent="5"/>
    </xf>
    <xf numFmtId="0" fontId="9" fillId="0" borderId="0" xfId="0" applyFont="1" applyAlignment="1">
      <alignment horizontal="left" indent="1"/>
    </xf>
    <xf numFmtId="49" fontId="9" fillId="0" borderId="0" xfId="0" applyNumberFormat="1" applyFont="1" applyBorder="1" applyAlignment="1">
      <alignment horizontal="left" indent="7"/>
    </xf>
    <xf numFmtId="0" fontId="9" fillId="0" borderId="0" xfId="0" applyFont="1" applyBorder="1" applyAlignment="1">
      <alignment horizontal="left" vertical="top" indent="7"/>
    </xf>
    <xf numFmtId="0" fontId="9" fillId="0" borderId="0" xfId="0" applyFont="1" applyAlignment="1">
      <alignment horizontal="left" indent="7"/>
    </xf>
    <xf numFmtId="0" fontId="21" fillId="0" borderId="0" xfId="0" applyFont="1" applyAlignment="1">
      <alignment horizontal="left" indent="12"/>
    </xf>
    <xf numFmtId="0" fontId="9" fillId="0" borderId="0" xfId="0" applyFont="1" applyAlignment="1">
      <alignment horizontal="left" indent="12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indent="11"/>
    </xf>
    <xf numFmtId="0" fontId="9" fillId="0" borderId="0" xfId="0" applyFont="1" applyBorder="1" applyAlignment="1">
      <alignment horizontal="left" vertical="top" indent="11"/>
    </xf>
    <xf numFmtId="0" fontId="9" fillId="0" borderId="0" xfId="0" applyFont="1" applyAlignment="1">
      <alignment horizontal="left" indent="11"/>
    </xf>
    <xf numFmtId="49" fontId="9" fillId="0" borderId="0" xfId="0" applyNumberFormat="1" applyFont="1" applyBorder="1" applyAlignment="1">
      <alignment horizontal="left" indent="2"/>
    </xf>
    <xf numFmtId="0" fontId="9" fillId="0" borderId="0" xfId="0" applyFont="1" applyAlignment="1">
      <alignment horizontal="left" indent="2"/>
    </xf>
    <xf numFmtId="2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103" applyNumberFormat="1" applyFont="1" applyBorder="1" applyAlignment="1">
      <alignment horizontal="center" vertical="center" wrapText="1"/>
      <protection/>
    </xf>
    <xf numFmtId="4" fontId="4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9" fillId="0" borderId="0" xfId="65" applyFont="1" applyAlignment="1">
      <alignment horizontal="center" vertical="center" wrapText="1"/>
      <protection/>
    </xf>
    <xf numFmtId="0" fontId="9" fillId="0" borderId="0" xfId="65" applyFont="1" applyAlignment="1">
      <alignment horizontal="justify" vertical="center" wrapText="1"/>
      <protection/>
    </xf>
    <xf numFmtId="0" fontId="23" fillId="0" borderId="0" xfId="65" applyFont="1" applyAlignment="1">
      <alignment horizontal="justify" vertical="center" wrapText="1"/>
      <protection/>
    </xf>
    <xf numFmtId="0" fontId="23" fillId="0" borderId="0" xfId="65" applyFont="1" applyAlignment="1">
      <alignment horizontal="center" vertical="center" wrapText="1"/>
      <protection/>
    </xf>
    <xf numFmtId="0" fontId="9" fillId="0" borderId="0" xfId="65" applyFont="1" applyAlignment="1">
      <alignment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5" fillId="0" borderId="0" xfId="77" applyFont="1" applyFill="1">
      <alignment/>
      <protection/>
    </xf>
    <xf numFmtId="0" fontId="9" fillId="0" borderId="10" xfId="77" applyFont="1" applyFill="1" applyBorder="1" applyAlignment="1" quotePrefix="1">
      <alignment horizontal="center" vertical="top" wrapText="1"/>
      <protection/>
    </xf>
    <xf numFmtId="0" fontId="9" fillId="0" borderId="10" xfId="77" applyNumberFormat="1" applyFont="1" applyFill="1" applyBorder="1" applyAlignment="1" quotePrefix="1">
      <alignment horizontal="center" vertical="top" wrapText="1"/>
      <protection/>
    </xf>
    <xf numFmtId="49" fontId="9" fillId="0" borderId="10" xfId="77" applyNumberFormat="1" applyFont="1" applyFill="1" applyBorder="1" applyAlignment="1" quotePrefix="1">
      <alignment horizontal="center" vertical="top" wrapText="1"/>
      <protection/>
    </xf>
    <xf numFmtId="1" fontId="9" fillId="0" borderId="10" xfId="77" applyNumberFormat="1" applyFont="1" applyFill="1" applyBorder="1" applyAlignment="1" quotePrefix="1">
      <alignment horizontal="center" vertical="top" wrapText="1"/>
      <protection/>
    </xf>
    <xf numFmtId="0" fontId="14" fillId="0" borderId="0" xfId="77" applyFont="1" applyFill="1">
      <alignment/>
      <protection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6" fillId="0" borderId="10" xfId="77" applyNumberFormat="1" applyFont="1" applyFill="1" applyBorder="1" applyAlignment="1">
      <alignment horizontal="center" vertical="center" wrapText="1"/>
      <protection/>
    </xf>
    <xf numFmtId="2" fontId="6" fillId="0" borderId="10" xfId="77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79" applyFont="1" applyFill="1" applyAlignment="1">
      <alignment horizontal="center" vertical="center"/>
      <protection/>
    </xf>
    <xf numFmtId="0" fontId="9" fillId="0" borderId="0" xfId="79" applyFont="1" applyFill="1">
      <alignment/>
      <protection/>
    </xf>
    <xf numFmtId="0" fontId="9" fillId="0" borderId="0" xfId="79" applyFont="1" applyFill="1" applyBorder="1" applyAlignment="1">
      <alignment horizontal="left" vertical="center" indent="1"/>
      <protection/>
    </xf>
    <xf numFmtId="0" fontId="2" fillId="0" borderId="0" xfId="79" applyFont="1" applyFill="1" applyAlignment="1">
      <alignment wrapText="1"/>
      <protection/>
    </xf>
    <xf numFmtId="0" fontId="2" fillId="0" borderId="0" xfId="79" applyFont="1" applyFill="1" applyBorder="1" applyAlignment="1">
      <alignment horizontal="center" vertical="center" wrapText="1"/>
      <protection/>
    </xf>
    <xf numFmtId="49" fontId="2" fillId="0" borderId="0" xfId="79" applyNumberFormat="1" applyFont="1" applyFill="1" applyBorder="1" applyAlignment="1">
      <alignment wrapText="1"/>
      <protection/>
    </xf>
    <xf numFmtId="0" fontId="2" fillId="0" borderId="0" xfId="79" applyFont="1" applyFill="1" applyBorder="1" applyAlignment="1">
      <alignment horizontal="right" wrapText="1"/>
      <protection/>
    </xf>
    <xf numFmtId="0" fontId="2" fillId="0" borderId="0" xfId="79" applyFont="1" applyFill="1" applyBorder="1" applyAlignment="1">
      <alignment vertical="top" wrapText="1"/>
      <protection/>
    </xf>
    <xf numFmtId="0" fontId="2" fillId="0" borderId="0" xfId="79" applyFont="1" applyFill="1" applyBorder="1" applyAlignment="1">
      <alignment horizontal="right" vertical="center" wrapText="1"/>
      <protection/>
    </xf>
    <xf numFmtId="183" fontId="2" fillId="0" borderId="0" xfId="79" applyNumberFormat="1" applyFont="1" applyFill="1" applyBorder="1" applyAlignment="1">
      <alignment horizontal="center" vertical="center" wrapText="1"/>
      <protection/>
    </xf>
    <xf numFmtId="49" fontId="2" fillId="0" borderId="0" xfId="79" applyNumberFormat="1" applyFont="1" applyFill="1" applyBorder="1" applyAlignment="1">
      <alignment horizontal="center" vertical="center" wrapText="1"/>
      <protection/>
    </xf>
    <xf numFmtId="0" fontId="2" fillId="0" borderId="0" xfId="79" applyFont="1" applyFill="1" applyBorder="1" applyAlignment="1">
      <alignment horizontal="left" vertical="top" wrapText="1"/>
      <protection/>
    </xf>
    <xf numFmtId="0" fontId="2" fillId="0" borderId="0" xfId="79" applyFont="1" applyFill="1" applyAlignment="1">
      <alignment horizontal="center" vertical="center" wrapText="1"/>
      <protection/>
    </xf>
    <xf numFmtId="2" fontId="2" fillId="0" borderId="0" xfId="79" applyNumberFormat="1" applyFont="1" applyFill="1" applyBorder="1" applyAlignment="1">
      <alignment horizontal="center" vertical="center" wrapText="1"/>
      <protection/>
    </xf>
    <xf numFmtId="183" fontId="2" fillId="0" borderId="0" xfId="79" applyNumberFormat="1" applyFont="1" applyFill="1" applyBorder="1" applyAlignment="1">
      <alignment horizontal="center" wrapText="1"/>
      <protection/>
    </xf>
    <xf numFmtId="49" fontId="2" fillId="0" borderId="0" xfId="79" applyNumberFormat="1" applyFont="1" applyFill="1" applyBorder="1" applyAlignment="1">
      <alignment horizontal="center" wrapText="1"/>
      <protection/>
    </xf>
    <xf numFmtId="0" fontId="2" fillId="0" borderId="0" xfId="79" applyFont="1" applyFill="1" applyBorder="1" applyAlignment="1">
      <alignment horizontal="left" vertic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49" fontId="2" fillId="0" borderId="0" xfId="79" applyNumberFormat="1" applyFont="1" applyFill="1" applyBorder="1" applyAlignment="1">
      <alignment horizontal="left" wrapText="1"/>
      <protection/>
    </xf>
    <xf numFmtId="0" fontId="2" fillId="0" borderId="0" xfId="79" applyFont="1" applyFill="1" applyBorder="1" applyAlignment="1">
      <alignment horizontal="left" vertical="top"/>
      <protection/>
    </xf>
    <xf numFmtId="0" fontId="2" fillId="0" borderId="0" xfId="79" applyFont="1" applyFill="1" applyBorder="1" applyAlignment="1">
      <alignment horizontal="center" vertical="center"/>
      <protection/>
    </xf>
    <xf numFmtId="0" fontId="2" fillId="0" borderId="0" xfId="79" applyFont="1" applyFill="1" applyBorder="1" applyAlignment="1">
      <alignment horizontal="right" vertical="center"/>
      <protection/>
    </xf>
    <xf numFmtId="1" fontId="2" fillId="0" borderId="0" xfId="79" applyNumberFormat="1" applyFont="1" applyFill="1" applyBorder="1" applyAlignment="1">
      <alignment horizontal="center" vertical="center"/>
      <protection/>
    </xf>
    <xf numFmtId="1" fontId="2" fillId="0" borderId="0" xfId="79" applyNumberFormat="1" applyFont="1" applyFill="1" applyBorder="1" applyAlignment="1">
      <alignment horizontal="right" vertical="center"/>
      <protection/>
    </xf>
    <xf numFmtId="0" fontId="2" fillId="0" borderId="0" xfId="79" applyFont="1" applyFill="1" applyBorder="1" applyAlignment="1">
      <alignment horizontal="center" vertical="top" wrapText="1"/>
      <protection/>
    </xf>
    <xf numFmtId="0" fontId="3" fillId="0" borderId="0" xfId="79" applyFont="1" applyFill="1" applyBorder="1" applyAlignment="1">
      <alignment horizontal="left" vertical="top" wrapText="1"/>
      <protection/>
    </xf>
    <xf numFmtId="0" fontId="2" fillId="0" borderId="11" xfId="79" applyFont="1" applyFill="1" applyBorder="1" applyAlignment="1">
      <alignment wrapText="1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2" xfId="79" applyFont="1" applyFill="1" applyBorder="1" applyAlignment="1">
      <alignment wrapText="1"/>
      <protection/>
    </xf>
    <xf numFmtId="0" fontId="2" fillId="0" borderId="12" xfId="79" applyFont="1" applyFill="1" applyBorder="1" applyAlignment="1">
      <alignment horizontal="center" vertical="center" wrapText="1"/>
      <protection/>
    </xf>
    <xf numFmtId="0" fontId="2" fillId="0" borderId="0" xfId="79" applyFont="1" applyFill="1">
      <alignment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11" xfId="79" applyFont="1" applyFill="1" applyBorder="1">
      <alignment/>
      <protection/>
    </xf>
    <xf numFmtId="0" fontId="2" fillId="0" borderId="0" xfId="79" applyFont="1" applyFill="1" applyBorder="1">
      <alignment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9" fillId="0" borderId="0" xfId="122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5" fillId="0" borderId="0" xfId="77" applyNumberFormat="1" applyFont="1" applyFill="1" applyBorder="1" applyAlignment="1">
      <alignment horizontal="center" vertical="center" wrapText="1"/>
      <protection/>
    </xf>
    <xf numFmtId="0" fontId="9" fillId="0" borderId="0" xfId="77" applyFont="1" applyFill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111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2" fontId="6" fillId="0" borderId="10" xfId="111" applyNumberFormat="1" applyFont="1" applyBorder="1" applyAlignment="1">
      <alignment horizontal="center" vertical="center"/>
      <protection/>
    </xf>
    <xf numFmtId="185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84" fontId="6" fillId="34" borderId="10" xfId="0" applyNumberFormat="1" applyFont="1" applyFill="1" applyBorder="1" applyAlignment="1">
      <alignment horizontal="center" vertical="center"/>
    </xf>
    <xf numFmtId="2" fontId="6" fillId="34" borderId="10" xfId="110" applyNumberFormat="1" applyFont="1" applyFill="1" applyBorder="1" applyAlignment="1">
      <alignment horizontal="center" vertical="center"/>
      <protection/>
    </xf>
    <xf numFmtId="2" fontId="6" fillId="34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185" fontId="6" fillId="34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18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66" applyFont="1" applyFill="1" applyBorder="1" applyAlignment="1">
      <alignment horizontal="center" vertical="center" wrapText="1"/>
      <protection/>
    </xf>
    <xf numFmtId="0" fontId="10" fillId="0" borderId="10" xfId="79" applyFont="1" applyFill="1" applyBorder="1" applyAlignment="1">
      <alignment horizontal="left" vertical="center" wrapText="1"/>
      <protection/>
    </xf>
    <xf numFmtId="2" fontId="6" fillId="0" borderId="10" xfId="66" applyNumberFormat="1" applyFont="1" applyFill="1" applyBorder="1" applyAlignment="1">
      <alignment horizontal="center" vertical="center" wrapText="1"/>
      <protection/>
    </xf>
    <xf numFmtId="2" fontId="10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79" applyFont="1" applyFill="1" applyBorder="1" applyAlignment="1">
      <alignment horizontal="center" vertical="center" wrapText="1"/>
      <protection/>
    </xf>
    <xf numFmtId="49" fontId="6" fillId="0" borderId="10" xfId="79" applyNumberFormat="1" applyFont="1" applyFill="1" applyBorder="1" applyAlignment="1">
      <alignment horizontal="center" vertical="center" wrapText="1"/>
      <protection/>
    </xf>
    <xf numFmtId="0" fontId="6" fillId="0" borderId="10" xfId="79" applyFont="1" applyFill="1" applyBorder="1" applyAlignment="1">
      <alignment horizontal="left" vertical="center"/>
      <protection/>
    </xf>
    <xf numFmtId="9" fontId="10" fillId="0" borderId="10" xfId="79" applyNumberFormat="1" applyFont="1" applyFill="1" applyBorder="1" applyAlignment="1">
      <alignment horizontal="center" vertical="center" wrapText="1"/>
      <protection/>
    </xf>
    <xf numFmtId="184" fontId="6" fillId="0" borderId="10" xfId="79" applyNumberFormat="1" applyFont="1" applyFill="1" applyBorder="1" applyAlignment="1">
      <alignment horizontal="center" vertical="center"/>
      <protection/>
    </xf>
    <xf numFmtId="0" fontId="6" fillId="0" borderId="10" xfId="79" applyFont="1" applyFill="1" applyBorder="1" applyAlignment="1">
      <alignment horizontal="center" vertical="center"/>
      <protection/>
    </xf>
    <xf numFmtId="2" fontId="10" fillId="0" borderId="10" xfId="79" applyNumberFormat="1" applyFont="1" applyFill="1" applyBorder="1" applyAlignment="1">
      <alignment horizontal="center" vertical="center"/>
      <protection/>
    </xf>
    <xf numFmtId="2" fontId="6" fillId="0" borderId="10" xfId="79" applyNumberFormat="1" applyFont="1" applyFill="1" applyBorder="1" applyAlignment="1">
      <alignment horizontal="center" vertical="center" wrapText="1"/>
      <protection/>
    </xf>
    <xf numFmtId="0" fontId="10" fillId="0" borderId="10" xfId="79" applyFont="1" applyFill="1" applyBorder="1" applyAlignment="1">
      <alignment horizontal="left" vertical="center"/>
      <protection/>
    </xf>
    <xf numFmtId="0" fontId="10" fillId="0" borderId="10" xfId="79" applyFont="1" applyFill="1" applyBorder="1" applyAlignment="1">
      <alignment horizontal="center" vertical="center" wrapText="1"/>
      <protection/>
    </xf>
    <xf numFmtId="2" fontId="10" fillId="0" borderId="10" xfId="79" applyNumberFormat="1" applyFont="1" applyFill="1" applyBorder="1" applyAlignment="1">
      <alignment horizontal="center" vertical="center" wrapText="1"/>
      <protection/>
    </xf>
    <xf numFmtId="184" fontId="6" fillId="34" borderId="10" xfId="0" applyNumberFormat="1" applyFont="1" applyFill="1" applyBorder="1" applyAlignment="1">
      <alignment horizontal="center" vertical="center" wrapText="1"/>
    </xf>
    <xf numFmtId="185" fontId="6" fillId="34" borderId="10" xfId="0" applyNumberFormat="1" applyFont="1" applyFill="1" applyBorder="1" applyAlignment="1">
      <alignment horizontal="center" vertical="center" wrapText="1"/>
    </xf>
    <xf numFmtId="2" fontId="6" fillId="34" borderId="10" xfId="110" applyNumberFormat="1" applyFont="1" applyFill="1" applyBorder="1" applyAlignment="1">
      <alignment horizontal="center" vertical="center" wrapText="1"/>
      <protection/>
    </xf>
    <xf numFmtId="2" fontId="6" fillId="34" borderId="10" xfId="0" applyNumberFormat="1" applyFont="1" applyFill="1" applyBorder="1" applyAlignment="1">
      <alignment horizontal="center" vertical="center" wrapText="1"/>
    </xf>
    <xf numFmtId="0" fontId="25" fillId="34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34" borderId="0" xfId="0" applyFont="1" applyFill="1" applyAlignment="1">
      <alignment/>
    </xf>
    <xf numFmtId="0" fontId="25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9" fontId="6" fillId="0" borderId="10" xfId="103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2" fontId="6" fillId="34" borderId="10" xfId="44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vertical="center" wrapText="1"/>
    </xf>
    <xf numFmtId="0" fontId="9" fillId="0" borderId="0" xfId="77" applyFont="1" applyFill="1" applyAlignment="1">
      <alignment horizontal="center" vertical="center" wrapText="1"/>
      <protection/>
    </xf>
    <xf numFmtId="9" fontId="9" fillId="0" borderId="0" xfId="65" applyNumberFormat="1" applyFont="1" applyFill="1" applyAlignment="1">
      <alignment horizontal="center" vertical="center" wrapText="1"/>
      <protection/>
    </xf>
    <xf numFmtId="0" fontId="6" fillId="34" borderId="10" xfId="0" applyFont="1" applyFill="1" applyBorder="1" applyAlignment="1" applyProtection="1">
      <alignment vertical="center" wrapText="1"/>
      <protection locked="0"/>
    </xf>
    <xf numFmtId="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77" applyFont="1" applyFill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 horizontal="left" vertical="center" indent="1"/>
    </xf>
    <xf numFmtId="0" fontId="5" fillId="34" borderId="0" xfId="77" applyNumberFormat="1" applyFont="1" applyFill="1" applyBorder="1" applyAlignment="1">
      <alignment horizontal="center" vertical="top" wrapText="1"/>
      <protection/>
    </xf>
    <xf numFmtId="0" fontId="5" fillId="34" borderId="0" xfId="77" applyNumberFormat="1" applyFont="1" applyFill="1" applyBorder="1" applyAlignment="1">
      <alignment horizontal="center" vertical="center" wrapText="1"/>
      <protection/>
    </xf>
    <xf numFmtId="0" fontId="9" fillId="34" borderId="10" xfId="77" applyFont="1" applyFill="1" applyBorder="1" applyAlignment="1">
      <alignment horizontal="center" vertical="center" wrapText="1"/>
      <protection/>
    </xf>
    <xf numFmtId="49" fontId="9" fillId="34" borderId="10" xfId="77" applyNumberFormat="1" applyFont="1" applyFill="1" applyBorder="1" applyAlignment="1">
      <alignment horizontal="center" vertical="center" wrapText="1"/>
      <protection/>
    </xf>
    <xf numFmtId="2" fontId="9" fillId="34" borderId="10" xfId="77" applyNumberFormat="1" applyFont="1" applyFill="1" applyBorder="1" applyAlignment="1">
      <alignment horizontal="center" vertical="center" wrapText="1"/>
      <protection/>
    </xf>
    <xf numFmtId="0" fontId="9" fillId="34" borderId="10" xfId="77" applyNumberFormat="1" applyFont="1" applyFill="1" applyBorder="1" applyAlignment="1">
      <alignment horizontal="center" vertical="center" wrapText="1"/>
      <protection/>
    </xf>
    <xf numFmtId="0" fontId="6" fillId="34" borderId="10" xfId="77" applyFont="1" applyFill="1" applyBorder="1" applyAlignment="1" quotePrefix="1">
      <alignment horizontal="center" vertical="center" wrapText="1"/>
      <protection/>
    </xf>
    <xf numFmtId="0" fontId="6" fillId="34" borderId="10" xfId="77" applyNumberFormat="1" applyFont="1" applyFill="1" applyBorder="1" applyAlignment="1" quotePrefix="1">
      <alignment horizontal="center" vertical="center" wrapText="1"/>
      <protection/>
    </xf>
    <xf numFmtId="49" fontId="6" fillId="34" borderId="10" xfId="77" applyNumberFormat="1" applyFont="1" applyFill="1" applyBorder="1" applyAlignment="1" quotePrefix="1">
      <alignment horizontal="center" vertical="center" wrapText="1"/>
      <protection/>
    </xf>
    <xf numFmtId="1" fontId="6" fillId="34" borderId="10" xfId="77" applyNumberFormat="1" applyFont="1" applyFill="1" applyBorder="1" applyAlignment="1" quotePrefix="1">
      <alignment horizontal="center" vertical="center" wrapText="1"/>
      <protection/>
    </xf>
    <xf numFmtId="0" fontId="6" fillId="34" borderId="10" xfId="77" applyFont="1" applyFill="1" applyBorder="1" applyAlignment="1">
      <alignment horizontal="center" vertical="center"/>
      <protection/>
    </xf>
    <xf numFmtId="0" fontId="10" fillId="34" borderId="10" xfId="77" applyFont="1" applyFill="1" applyBorder="1" applyAlignment="1">
      <alignment horizontal="center" vertical="center"/>
      <protection/>
    </xf>
    <xf numFmtId="0" fontId="6" fillId="34" borderId="10" xfId="77" applyFont="1" applyFill="1" applyBorder="1" applyAlignment="1">
      <alignment vertical="center"/>
      <protection/>
    </xf>
    <xf numFmtId="0" fontId="6" fillId="34" borderId="10" xfId="76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quotePrefix="1">
      <alignment horizontal="center" vertical="center" wrapText="1"/>
    </xf>
    <xf numFmtId="4" fontId="6" fillId="34" borderId="10" xfId="124" applyNumberFormat="1" applyFont="1" applyFill="1" applyBorder="1" applyAlignment="1">
      <alignment horizontal="center" vertical="center"/>
      <protection/>
    </xf>
    <xf numFmtId="0" fontId="10" fillId="34" borderId="10" xfId="77" applyFont="1" applyFill="1" applyBorder="1" applyAlignment="1">
      <alignment vertical="center"/>
      <protection/>
    </xf>
    <xf numFmtId="2" fontId="10" fillId="34" borderId="10" xfId="0" applyNumberFormat="1" applyFont="1" applyFill="1" applyBorder="1" applyAlignment="1">
      <alignment horizontal="center" vertical="center" wrapText="1"/>
    </xf>
    <xf numFmtId="0" fontId="6" fillId="34" borderId="10" xfId="77" applyFont="1" applyFill="1" applyBorder="1" applyAlignment="1">
      <alignment horizontal="center" vertical="center" wrapText="1"/>
      <protection/>
    </xf>
    <xf numFmtId="0" fontId="10" fillId="34" borderId="10" xfId="77" applyFont="1" applyFill="1" applyBorder="1" applyAlignment="1">
      <alignment horizontal="center" vertical="center" wrapText="1"/>
      <protection/>
    </xf>
    <xf numFmtId="0" fontId="10" fillId="34" borderId="10" xfId="77" applyFont="1" applyFill="1" applyBorder="1" applyAlignment="1">
      <alignment horizontal="left" vertical="center" wrapText="1"/>
      <protection/>
    </xf>
    <xf numFmtId="0" fontId="6" fillId="34" borderId="10" xfId="117" applyFont="1" applyFill="1" applyBorder="1" applyAlignment="1">
      <alignment horizontal="center" vertical="center" wrapText="1"/>
      <protection/>
    </xf>
    <xf numFmtId="191" fontId="6" fillId="34" borderId="10" xfId="124" applyNumberFormat="1" applyFont="1" applyFill="1" applyBorder="1" applyAlignment="1">
      <alignment horizontal="center" vertical="center"/>
      <protection/>
    </xf>
    <xf numFmtId="0" fontId="6" fillId="34" borderId="10" xfId="44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77" applyFont="1" applyFill="1" applyBorder="1" applyAlignment="1">
      <alignment vertical="center" wrapText="1"/>
      <protection/>
    </xf>
    <xf numFmtId="9" fontId="10" fillId="34" borderId="10" xfId="77" applyNumberFormat="1" applyFont="1" applyFill="1" applyBorder="1" applyAlignment="1">
      <alignment horizontal="center" vertical="center"/>
      <protection/>
    </xf>
    <xf numFmtId="0" fontId="10" fillId="34" borderId="10" xfId="77" applyFont="1" applyFill="1" applyBorder="1" applyAlignment="1">
      <alignment horizontal="left" vertical="center"/>
      <protection/>
    </xf>
    <xf numFmtId="0" fontId="14" fillId="34" borderId="0" xfId="77" applyFont="1" applyFill="1">
      <alignment/>
      <protection/>
    </xf>
    <xf numFmtId="0" fontId="14" fillId="34" borderId="0" xfId="77" applyFont="1" applyFill="1" applyAlignment="1">
      <alignment horizontal="center" vertical="center"/>
      <protection/>
    </xf>
    <xf numFmtId="0" fontId="14" fillId="34" borderId="0" xfId="77" applyFont="1" applyFill="1" applyAlignment="1">
      <alignment horizontal="right"/>
      <protection/>
    </xf>
    <xf numFmtId="4" fontId="5" fillId="0" borderId="0" xfId="65" applyNumberFormat="1" applyFont="1" applyAlignment="1">
      <alignment vertical="center" wrapText="1"/>
      <protection/>
    </xf>
    <xf numFmtId="0" fontId="6" fillId="34" borderId="0" xfId="0" applyFont="1" applyFill="1" applyAlignment="1">
      <alignment horizontal="center" vertical="center"/>
    </xf>
    <xf numFmtId="0" fontId="5" fillId="0" borderId="10" xfId="77" applyFont="1" applyFill="1" applyBorder="1" applyAlignment="1" quotePrefix="1">
      <alignment horizontal="center" vertical="top" wrapText="1"/>
      <protection/>
    </xf>
    <xf numFmtId="0" fontId="0" fillId="0" borderId="10" xfId="0" applyBorder="1" applyAlignment="1">
      <alignment/>
    </xf>
    <xf numFmtId="49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83" fontId="2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2" fontId="29" fillId="0" borderId="15" xfId="0" applyNumberFormat="1" applyFont="1" applyBorder="1" applyAlignment="1">
      <alignment horizontal="center" vertical="center"/>
    </xf>
    <xf numFmtId="183" fontId="29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183" fontId="29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83" fontId="27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0" fontId="6" fillId="34" borderId="15" xfId="0" applyFont="1" applyFill="1" applyBorder="1" applyAlignment="1">
      <alignment horizontal="left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/>
    </xf>
    <xf numFmtId="2" fontId="31" fillId="0" borderId="15" xfId="0" applyNumberFormat="1" applyFont="1" applyBorder="1" applyAlignment="1">
      <alignment horizontal="center" vertical="center"/>
    </xf>
    <xf numFmtId="2" fontId="29" fillId="0" borderId="15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left" vertical="center" wrapText="1"/>
    </xf>
    <xf numFmtId="184" fontId="2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0" xfId="77" applyFont="1" applyFill="1">
      <alignment/>
      <protection/>
    </xf>
    <xf numFmtId="0" fontId="6" fillId="34" borderId="15" xfId="80" applyFont="1" applyFill="1" applyBorder="1" applyAlignment="1">
      <alignment horizontal="center" vertical="center" wrapText="1"/>
      <protection/>
    </xf>
    <xf numFmtId="0" fontId="32" fillId="34" borderId="15" xfId="80" applyFont="1" applyFill="1" applyBorder="1" applyAlignment="1">
      <alignment horizontal="center" vertical="center" wrapText="1"/>
      <protection/>
    </xf>
    <xf numFmtId="0" fontId="32" fillId="0" borderId="16" xfId="0" applyFont="1" applyBorder="1" applyAlignment="1">
      <alignment horizontal="center" vertical="center" wrapText="1"/>
    </xf>
    <xf numFmtId="1" fontId="32" fillId="34" borderId="15" xfId="80" applyNumberFormat="1" applyFont="1" applyFill="1" applyBorder="1" applyAlignment="1">
      <alignment horizontal="center" vertical="center" wrapText="1"/>
      <protection/>
    </xf>
    <xf numFmtId="1" fontId="6" fillId="34" borderId="15" xfId="80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left" vertical="center" wrapText="1"/>
    </xf>
    <xf numFmtId="2" fontId="32" fillId="34" borderId="15" xfId="80" applyNumberFormat="1" applyFont="1" applyFill="1" applyBorder="1" applyAlignment="1">
      <alignment horizontal="center" vertical="center" wrapText="1"/>
      <protection/>
    </xf>
    <xf numFmtId="183" fontId="6" fillId="34" borderId="15" xfId="80" applyNumberFormat="1" applyFont="1" applyFill="1" applyBorder="1" applyAlignment="1">
      <alignment horizontal="center" vertical="center" wrapText="1"/>
      <protection/>
    </xf>
    <xf numFmtId="0" fontId="32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2" fillId="34" borderId="15" xfId="80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/>
    </xf>
    <xf numFmtId="0" fontId="10" fillId="0" borderId="0" xfId="79" applyFont="1" applyBorder="1" applyAlignment="1">
      <alignment horizontal="center" vertical="center"/>
      <protection/>
    </xf>
    <xf numFmtId="183" fontId="32" fillId="0" borderId="17" xfId="0" applyNumberFormat="1" applyFont="1" applyBorder="1" applyAlignment="1">
      <alignment horizontal="center" vertical="center" wrapText="1"/>
    </xf>
    <xf numFmtId="0" fontId="10" fillId="0" borderId="0" xfId="79" applyFont="1" applyBorder="1" applyAlignment="1">
      <alignment horizontal="center" vertical="center" wrapText="1"/>
      <protection/>
    </xf>
    <xf numFmtId="1" fontId="32" fillId="0" borderId="17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 vertical="center" wrapText="1"/>
    </xf>
    <xf numFmtId="0" fontId="32" fillId="34" borderId="18" xfId="80" applyFont="1" applyFill="1" applyBorder="1" applyAlignment="1">
      <alignment horizontal="center" vertical="center" wrapText="1"/>
      <protection/>
    </xf>
    <xf numFmtId="183" fontId="34" fillId="0" borderId="17" xfId="0" applyNumberFormat="1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/>
    </xf>
    <xf numFmtId="0" fontId="32" fillId="34" borderId="14" xfId="8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top"/>
    </xf>
    <xf numFmtId="183" fontId="6" fillId="34" borderId="10" xfId="80" applyNumberFormat="1" applyFont="1" applyFill="1" applyBorder="1" applyAlignment="1">
      <alignment horizontal="center" vertical="center" wrapText="1"/>
      <protection/>
    </xf>
    <xf numFmtId="1" fontId="6" fillId="34" borderId="10" xfId="80" applyNumberFormat="1" applyFont="1" applyFill="1" applyBorder="1" applyAlignment="1">
      <alignment horizontal="center" vertical="center" wrapText="1"/>
      <protection/>
    </xf>
    <xf numFmtId="0" fontId="32" fillId="34" borderId="14" xfId="80" applyFont="1" applyFill="1" applyBorder="1" applyAlignment="1">
      <alignment horizontal="center" vertical="top" wrapText="1"/>
      <protection/>
    </xf>
    <xf numFmtId="0" fontId="32" fillId="34" borderId="18" xfId="80" applyFont="1" applyFill="1" applyBorder="1" applyAlignment="1">
      <alignment horizontal="center" vertical="top" wrapText="1"/>
      <protection/>
    </xf>
    <xf numFmtId="0" fontId="32" fillId="34" borderId="15" xfId="80" applyFont="1" applyFill="1" applyBorder="1" applyAlignment="1">
      <alignment horizontal="center" vertical="top" wrapText="1"/>
      <protection/>
    </xf>
    <xf numFmtId="0" fontId="6" fillId="34" borderId="15" xfId="80" applyFont="1" applyFill="1" applyBorder="1" applyAlignment="1">
      <alignment vertical="center" wrapText="1"/>
      <protection/>
    </xf>
    <xf numFmtId="0" fontId="32" fillId="34" borderId="10" xfId="80" applyFont="1" applyFill="1" applyBorder="1" applyAlignment="1">
      <alignment horizontal="center" vertical="center" wrapText="1"/>
      <protection/>
    </xf>
    <xf numFmtId="0" fontId="32" fillId="34" borderId="16" xfId="80" applyFont="1" applyFill="1" applyBorder="1" applyAlignment="1">
      <alignment horizontal="center" vertical="center" wrapText="1"/>
      <protection/>
    </xf>
    <xf numFmtId="0" fontId="34" fillId="0" borderId="16" xfId="0" applyFont="1" applyBorder="1" applyAlignment="1">
      <alignment horizontal="left" vertical="center" wrapText="1"/>
    </xf>
    <xf numFmtId="0" fontId="81" fillId="0" borderId="16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/>
    </xf>
    <xf numFmtId="1" fontId="5" fillId="34" borderId="15" xfId="80" applyNumberFormat="1" applyFont="1" applyFill="1" applyBorder="1" applyAlignment="1">
      <alignment horizontal="center" vertical="center" wrapText="1"/>
      <protection/>
    </xf>
    <xf numFmtId="0" fontId="82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/>
    </xf>
    <xf numFmtId="0" fontId="84" fillId="0" borderId="16" xfId="0" applyFont="1" applyBorder="1" applyAlignment="1">
      <alignment/>
    </xf>
    <xf numFmtId="0" fontId="83" fillId="0" borderId="16" xfId="0" applyFont="1" applyBorder="1" applyAlignment="1">
      <alignment horizontal="left" vertical="center" wrapText="1"/>
    </xf>
    <xf numFmtId="1" fontId="84" fillId="0" borderId="10" xfId="0" applyNumberFormat="1" applyFont="1" applyBorder="1" applyAlignment="1">
      <alignment/>
    </xf>
    <xf numFmtId="2" fontId="34" fillId="34" borderId="15" xfId="80" applyNumberFormat="1" applyFont="1" applyFill="1" applyBorder="1" applyAlignment="1">
      <alignment horizontal="center" vertical="center" wrapText="1"/>
      <protection/>
    </xf>
    <xf numFmtId="2" fontId="81" fillId="0" borderId="10" xfId="0" applyNumberFormat="1" applyFont="1" applyBorder="1" applyAlignment="1">
      <alignment horizontal="center" vertical="center"/>
    </xf>
    <xf numFmtId="2" fontId="10" fillId="34" borderId="15" xfId="80" applyNumberFormat="1" applyFont="1" applyFill="1" applyBorder="1" applyAlignment="1">
      <alignment horizontal="center" vertical="center" wrapText="1"/>
      <protection/>
    </xf>
    <xf numFmtId="2" fontId="5" fillId="34" borderId="15" xfId="80" applyNumberFormat="1" applyFont="1" applyFill="1" applyBorder="1" applyAlignment="1">
      <alignment horizontal="center" vertical="center" wrapText="1"/>
      <protection/>
    </xf>
    <xf numFmtId="2" fontId="82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vertical="center"/>
    </xf>
    <xf numFmtId="0" fontId="6" fillId="34" borderId="10" xfId="0" applyNumberFormat="1" applyFont="1" applyFill="1" applyBorder="1" applyAlignment="1" applyProtection="1">
      <alignment horizontal="center" vertical="center"/>
      <protection locked="0"/>
    </xf>
    <xf numFmtId="184" fontId="6" fillId="34" borderId="10" xfId="44" applyNumberFormat="1" applyFont="1" applyFill="1" applyBorder="1" applyAlignment="1" applyProtection="1">
      <alignment horizontal="center" vertical="center"/>
      <protection locked="0"/>
    </xf>
    <xf numFmtId="2" fontId="6" fillId="34" borderId="10" xfId="44" applyNumberFormat="1" applyFont="1" applyFill="1" applyBorder="1" applyAlignment="1" applyProtection="1">
      <alignment horizontal="center" vertical="center"/>
      <protection locked="0"/>
    </xf>
    <xf numFmtId="2" fontId="6" fillId="34" borderId="10" xfId="44" applyNumberFormat="1" applyFont="1" applyFill="1" applyBorder="1" applyAlignment="1">
      <alignment horizontal="center" vertical="center"/>
    </xf>
    <xf numFmtId="2" fontId="6" fillId="34" borderId="10" xfId="77" applyNumberFormat="1" applyFont="1" applyFill="1" applyBorder="1" applyAlignment="1">
      <alignment horizontal="center" vertical="center"/>
      <protection/>
    </xf>
    <xf numFmtId="2" fontId="36" fillId="34" borderId="10" xfId="77" applyNumberFormat="1" applyFont="1" applyFill="1" applyBorder="1" applyAlignment="1">
      <alignment horizontal="center" vertical="center"/>
      <protection/>
    </xf>
    <xf numFmtId="2" fontId="10" fillId="34" borderId="10" xfId="77" applyNumberFormat="1" applyFont="1" applyFill="1" applyBorder="1" applyAlignment="1">
      <alignment horizontal="center" vertical="center"/>
      <protection/>
    </xf>
    <xf numFmtId="183" fontId="6" fillId="34" borderId="10" xfId="77" applyNumberFormat="1" applyFont="1" applyFill="1" applyBorder="1" applyAlignment="1">
      <alignment horizontal="center" vertical="center"/>
      <protection/>
    </xf>
    <xf numFmtId="184" fontId="6" fillId="34" borderId="10" xfId="77" applyNumberFormat="1" applyFont="1" applyFill="1" applyBorder="1" applyAlignment="1">
      <alignment horizontal="center" vertical="center"/>
      <protection/>
    </xf>
    <xf numFmtId="0" fontId="6" fillId="34" borderId="15" xfId="77" applyFont="1" applyFill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right" vertical="center" wrapText="1"/>
    </xf>
    <xf numFmtId="0" fontId="6" fillId="34" borderId="10" xfId="66" applyFont="1" applyFill="1" applyBorder="1" applyAlignment="1">
      <alignment horizontal="center" vertical="center"/>
      <protection/>
    </xf>
    <xf numFmtId="2" fontId="6" fillId="34" borderId="10" xfId="66" applyNumberFormat="1" applyFont="1" applyFill="1" applyBorder="1" applyAlignment="1">
      <alignment horizontal="center" vertical="center"/>
      <protection/>
    </xf>
    <xf numFmtId="0" fontId="6" fillId="0" borderId="0" xfId="66" applyFont="1" applyAlignment="1">
      <alignment horizont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0" xfId="66" applyFont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left" vertical="center" wrapText="1"/>
    </xf>
    <xf numFmtId="0" fontId="6" fillId="34" borderId="10" xfId="109" applyFont="1" applyFill="1" applyBorder="1" applyAlignment="1">
      <alignment horizontal="center" vertical="center"/>
      <protection/>
    </xf>
    <xf numFmtId="0" fontId="6" fillId="34" borderId="10" xfId="108" applyFont="1" applyFill="1" applyBorder="1" applyAlignment="1">
      <alignment horizontal="center" vertical="center"/>
      <protection/>
    </xf>
    <xf numFmtId="0" fontId="6" fillId="34" borderId="10" xfId="66" applyFont="1" applyFill="1" applyBorder="1" applyAlignment="1">
      <alignment horizontal="left" vertical="center" wrapText="1"/>
      <protection/>
    </xf>
    <xf numFmtId="0" fontId="10" fillId="34" borderId="10" xfId="66" applyFont="1" applyFill="1" applyBorder="1" applyAlignment="1">
      <alignment horizontal="left" vertical="center" wrapText="1"/>
      <protection/>
    </xf>
    <xf numFmtId="0" fontId="6" fillId="34" borderId="10" xfId="80" applyFont="1" applyFill="1" applyBorder="1" applyAlignment="1">
      <alignment vertical="center" wrapText="1"/>
      <protection/>
    </xf>
    <xf numFmtId="0" fontId="9" fillId="0" borderId="0" xfId="65" applyFont="1" applyAlignment="1">
      <alignment horizontal="left" vertical="center" wrapText="1"/>
      <protection/>
    </xf>
    <xf numFmtId="0" fontId="9" fillId="0" borderId="0" xfId="65" applyFont="1" applyAlignment="1">
      <alignment horizontal="center" vertical="center" wrapText="1"/>
      <protection/>
    </xf>
    <xf numFmtId="0" fontId="9" fillId="0" borderId="0" xfId="65" applyFont="1" applyAlignment="1">
      <alignment vertical="center" wrapText="1"/>
      <protection/>
    </xf>
    <xf numFmtId="0" fontId="9" fillId="0" borderId="0" xfId="65" applyFont="1" applyFill="1" applyAlignment="1">
      <alignment horizontal="left" vertical="center" wrapText="1"/>
      <protection/>
    </xf>
    <xf numFmtId="0" fontId="20" fillId="0" borderId="0" xfId="65" applyFont="1" applyAlignment="1">
      <alignment horizontal="center" vertical="center" wrapText="1"/>
      <protection/>
    </xf>
    <xf numFmtId="0" fontId="9" fillId="0" borderId="0" xfId="65" applyFont="1" applyAlignment="1">
      <alignment horizontal="justify" vertical="center" wrapText="1"/>
      <protection/>
    </xf>
    <xf numFmtId="49" fontId="24" fillId="0" borderId="0" xfId="0" applyNumberFormat="1" applyFont="1" applyFill="1" applyAlignment="1">
      <alignment horizontal="left" vertical="center" wrapText="1"/>
    </xf>
    <xf numFmtId="49" fontId="24" fillId="0" borderId="0" xfId="0" applyNumberFormat="1" applyFont="1" applyFill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4" fillId="0" borderId="10" xfId="103" applyNumberFormat="1" applyFont="1" applyBorder="1" applyAlignment="1">
      <alignment horizontal="center" vertical="center" wrapText="1"/>
      <protection/>
    </xf>
    <xf numFmtId="49" fontId="2" fillId="0" borderId="0" xfId="103" applyNumberFormat="1" applyFont="1" applyAlignment="1">
      <alignment horizontal="center" vertical="center" wrapText="1"/>
      <protection/>
    </xf>
    <xf numFmtId="0" fontId="2" fillId="0" borderId="0" xfId="79" applyFont="1" applyFill="1" applyBorder="1" applyAlignment="1">
      <alignment horizontal="center" wrapText="1"/>
      <protection/>
    </xf>
    <xf numFmtId="0" fontId="6" fillId="0" borderId="10" xfId="77" applyFont="1" applyFill="1" applyBorder="1" applyAlignment="1">
      <alignment horizontal="center" vertical="center" wrapText="1"/>
      <protection/>
    </xf>
    <xf numFmtId="0" fontId="0" fillId="0" borderId="10" xfId="77" applyFont="1" applyFill="1" applyBorder="1" applyAlignment="1">
      <alignment horizontal="center" vertical="center" wrapText="1"/>
      <protection/>
    </xf>
    <xf numFmtId="0" fontId="6" fillId="0" borderId="19" xfId="77" applyFont="1" applyFill="1" applyBorder="1" applyAlignment="1">
      <alignment horizontal="center" vertical="center" wrapText="1"/>
      <protection/>
    </xf>
    <xf numFmtId="0" fontId="6" fillId="0" borderId="20" xfId="77" applyFont="1" applyFill="1" applyBorder="1" applyAlignment="1">
      <alignment horizontal="center" vertical="center" wrapText="1"/>
      <protection/>
    </xf>
    <xf numFmtId="2" fontId="6" fillId="0" borderId="10" xfId="77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10" xfId="77" applyNumberFormat="1" applyFont="1" applyFill="1" applyBorder="1" applyAlignment="1">
      <alignment horizontal="center" vertical="center" wrapText="1"/>
      <protection/>
    </xf>
    <xf numFmtId="49" fontId="9" fillId="0" borderId="0" xfId="79" applyNumberFormat="1" applyFont="1" applyFill="1" applyAlignment="1">
      <alignment horizontal="center" vertical="center" wrapText="1"/>
      <protection/>
    </xf>
    <xf numFmtId="0" fontId="9" fillId="0" borderId="11" xfId="77" applyNumberFormat="1" applyFont="1" applyFill="1" applyBorder="1" applyAlignment="1">
      <alignment horizontal="right" vertical="center" wrapText="1"/>
      <protection/>
    </xf>
    <xf numFmtId="2" fontId="5" fillId="0" borderId="11" xfId="77" applyNumberFormat="1" applyFont="1" applyFill="1" applyBorder="1" applyAlignment="1">
      <alignment horizontal="center" vertical="center" wrapText="1"/>
      <protection/>
    </xf>
    <xf numFmtId="2" fontId="9" fillId="34" borderId="10" xfId="77" applyNumberFormat="1" applyFont="1" applyFill="1" applyBorder="1" applyAlignment="1">
      <alignment horizontal="center" vertical="center" wrapText="1"/>
      <protection/>
    </xf>
    <xf numFmtId="49" fontId="9" fillId="34" borderId="0" xfId="0" applyNumberFormat="1" applyFont="1" applyFill="1" applyAlignment="1">
      <alignment horizontal="center" vertical="center" wrapText="1"/>
    </xf>
    <xf numFmtId="0" fontId="9" fillId="34" borderId="11" xfId="77" applyNumberFormat="1" applyFont="1" applyFill="1" applyBorder="1" applyAlignment="1">
      <alignment horizontal="right" vertical="center" wrapText="1"/>
      <protection/>
    </xf>
    <xf numFmtId="2" fontId="5" fillId="34" borderId="11" xfId="77" applyNumberFormat="1" applyFont="1" applyFill="1" applyBorder="1" applyAlignment="1">
      <alignment horizontal="center" vertical="center" wrapText="1"/>
      <protection/>
    </xf>
    <xf numFmtId="0" fontId="16" fillId="34" borderId="10" xfId="77" applyFont="1" applyFill="1" applyBorder="1" applyAlignment="1">
      <alignment horizontal="center" vertical="center" wrapText="1"/>
      <protection/>
    </xf>
    <xf numFmtId="0" fontId="9" fillId="34" borderId="10" xfId="77" applyFont="1" applyFill="1" applyBorder="1" applyAlignment="1">
      <alignment horizontal="center" vertical="center" wrapText="1"/>
      <protection/>
    </xf>
    <xf numFmtId="0" fontId="9" fillId="34" borderId="10" xfId="77" applyNumberFormat="1" applyFont="1" applyFill="1" applyBorder="1" applyAlignment="1">
      <alignment horizontal="center" vertical="center" wrapText="1"/>
      <protection/>
    </xf>
    <xf numFmtId="0" fontId="13" fillId="34" borderId="0" xfId="77" applyFont="1" applyFill="1" applyBorder="1" applyAlignment="1">
      <alignment horizontal="left"/>
      <protection/>
    </xf>
    <xf numFmtId="0" fontId="9" fillId="34" borderId="19" xfId="77" applyFont="1" applyFill="1" applyBorder="1" applyAlignment="1">
      <alignment horizontal="center" vertical="center" wrapText="1"/>
      <protection/>
    </xf>
    <xf numFmtId="0" fontId="9" fillId="34" borderId="20" xfId="77" applyFont="1" applyFill="1" applyBorder="1" applyAlignment="1">
      <alignment horizontal="center" vertical="center" wrapText="1"/>
      <protection/>
    </xf>
    <xf numFmtId="0" fontId="81" fillId="0" borderId="14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32" fillId="34" borderId="14" xfId="80" applyFont="1" applyFill="1" applyBorder="1" applyAlignment="1">
      <alignment horizontal="center" vertical="center" wrapText="1"/>
      <protection/>
    </xf>
    <xf numFmtId="0" fontId="32" fillId="34" borderId="18" xfId="80" applyFont="1" applyFill="1" applyBorder="1" applyAlignment="1">
      <alignment horizontal="center" vertical="center" wrapText="1"/>
      <protection/>
    </xf>
    <xf numFmtId="0" fontId="32" fillId="34" borderId="15" xfId="80" applyFont="1" applyFill="1" applyBorder="1" applyAlignment="1">
      <alignment horizontal="center" vertical="center" wrapText="1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9" fillId="0" borderId="0" xfId="77" applyNumberFormat="1" applyFont="1" applyFill="1" applyBorder="1" applyAlignment="1">
      <alignment horizontal="right" vertical="center" wrapText="1"/>
      <protection/>
    </xf>
    <xf numFmtId="2" fontId="5" fillId="0" borderId="0" xfId="77" applyNumberFormat="1" applyFont="1" applyFill="1" applyBorder="1" applyAlignment="1">
      <alignment horizontal="center" vertical="center" wrapText="1"/>
      <protection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1 4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ad 2" xfId="41"/>
    <cellStyle name="Calculation" xfId="42"/>
    <cellStyle name="Check Cell" xfId="43"/>
    <cellStyle name="Comma" xfId="44"/>
    <cellStyle name="Comma [0]" xfId="45"/>
    <cellStyle name="Comma 11 2" xfId="46"/>
    <cellStyle name="Comma 2" xfId="47"/>
    <cellStyle name="Comma 2 2" xfId="48"/>
    <cellStyle name="Comma 3" xfId="49"/>
    <cellStyle name="Comma 51" xfId="50"/>
    <cellStyle name="Comma 6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0 2" xfId="66"/>
    <cellStyle name="Normal 11 2 2" xfId="67"/>
    <cellStyle name="Normal 13 2 3" xfId="68"/>
    <cellStyle name="Normal 13 3 3" xfId="69"/>
    <cellStyle name="Normal 13 3 3 6" xfId="70"/>
    <cellStyle name="Normal 13 5 3 3" xfId="71"/>
    <cellStyle name="Normal 14 3" xfId="72"/>
    <cellStyle name="Normal 14_anakia II etapi.xls sm. defeqturi" xfId="73"/>
    <cellStyle name="Normal 17" xfId="74"/>
    <cellStyle name="Normal 17 2" xfId="75"/>
    <cellStyle name="Normal 19" xfId="76"/>
    <cellStyle name="Normal 2" xfId="77"/>
    <cellStyle name="Normal 2 10" xfId="78"/>
    <cellStyle name="Normal 2 10 2" xfId="79"/>
    <cellStyle name="Normal 2 11" xfId="80"/>
    <cellStyle name="Normal 2 2" xfId="81"/>
    <cellStyle name="Normal 2 2 2" xfId="82"/>
    <cellStyle name="Normal 2 2 3" xfId="83"/>
    <cellStyle name="Normal 2 57 2" xfId="84"/>
    <cellStyle name="Normal 2 9" xfId="85"/>
    <cellStyle name="Normal 29" xfId="86"/>
    <cellStyle name="Normal 3" xfId="87"/>
    <cellStyle name="Normal 3 10" xfId="88"/>
    <cellStyle name="Normal 3 2" xfId="89"/>
    <cellStyle name="Normal 3 2 2" xfId="90"/>
    <cellStyle name="Normal 36 2 2" xfId="91"/>
    <cellStyle name="Normal 36 2 2 3" xfId="92"/>
    <cellStyle name="Normal 38" xfId="93"/>
    <cellStyle name="Normal 38 2" xfId="94"/>
    <cellStyle name="Normal 4" xfId="95"/>
    <cellStyle name="Normal 4 2" xfId="96"/>
    <cellStyle name="Normal 4 3" xfId="97"/>
    <cellStyle name="Normal 47 2" xfId="98"/>
    <cellStyle name="Normal 5" xfId="99"/>
    <cellStyle name="Normal 5 2" xfId="100"/>
    <cellStyle name="Normal 53" xfId="101"/>
    <cellStyle name="Normal 53 2" xfId="102"/>
    <cellStyle name="Normal 6" xfId="103"/>
    <cellStyle name="Normal 6 2" xfId="104"/>
    <cellStyle name="Normal 7" xfId="105"/>
    <cellStyle name="Normal 8" xfId="106"/>
    <cellStyle name="Normal 9 2" xfId="107"/>
    <cellStyle name="Normal_Book1 2" xfId="108"/>
    <cellStyle name="Normal_gare wyalsadfenigagarini 10" xfId="109"/>
    <cellStyle name="Normal_gare wyalsadfenigagarini 2 2" xfId="110"/>
    <cellStyle name="Normal_gare wyalsadfenigagarini 2_SMSH2008-IIkv ." xfId="111"/>
    <cellStyle name="Note" xfId="112"/>
    <cellStyle name="Output" xfId="113"/>
    <cellStyle name="Percent" xfId="114"/>
    <cellStyle name="Percent 2" xfId="115"/>
    <cellStyle name="Percent 3" xfId="116"/>
    <cellStyle name="Style 1" xfId="117"/>
    <cellStyle name="Title" xfId="118"/>
    <cellStyle name="Total" xfId="119"/>
    <cellStyle name="Warning Text" xfId="120"/>
    <cellStyle name="Обычный 2" xfId="121"/>
    <cellStyle name="Обычный 2 2" xfId="122"/>
    <cellStyle name="Обычный 2 3" xfId="123"/>
    <cellStyle name="Обычный 3" xfId="124"/>
    <cellStyle name="Обычный 4" xfId="125"/>
    <cellStyle name="Обычный 4 2" xfId="126"/>
    <cellStyle name="Обычный 4 3" xfId="127"/>
    <cellStyle name="Обычный 5 2 2" xfId="128"/>
    <cellStyle name="Обычный_barat.xarj" xfId="129"/>
    <cellStyle name="Стиль 1" xfId="130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"/>
  <sheetViews>
    <sheetView tabSelected="1" zoomScaleSheetLayoutView="80" zoomScalePageLayoutView="0" workbookViewId="0" topLeftCell="A1">
      <selection activeCell="A2" sqref="A2:E2"/>
    </sheetView>
  </sheetViews>
  <sheetFormatPr defaultColWidth="9.140625" defaultRowHeight="12.75"/>
  <cols>
    <col min="1" max="3" width="28.57421875" style="63" customWidth="1"/>
    <col min="4" max="4" width="27.28125" style="63" customWidth="1"/>
    <col min="5" max="5" width="13.140625" style="63" customWidth="1"/>
    <col min="6" max="6" width="12.8515625" style="63" customWidth="1"/>
    <col min="7" max="7" width="21.7109375" style="63" customWidth="1"/>
    <col min="8" max="16384" width="9.140625" style="63" customWidth="1"/>
  </cols>
  <sheetData>
    <row r="1" spans="1:5" s="60" customFormat="1" ht="24.75" customHeight="1">
      <c r="A1" s="334" t="s">
        <v>64</v>
      </c>
      <c r="B1" s="334"/>
      <c r="C1" s="334"/>
      <c r="D1" s="334"/>
      <c r="E1" s="334"/>
    </row>
    <row r="2" spans="1:10" s="60" customFormat="1" ht="62.25" customHeight="1">
      <c r="A2" s="336" t="s">
        <v>246</v>
      </c>
      <c r="B2" s="337"/>
      <c r="C2" s="337"/>
      <c r="D2" s="337"/>
      <c r="E2" s="337"/>
      <c r="F2" s="59"/>
      <c r="G2" s="59"/>
      <c r="H2" s="59"/>
      <c r="I2" s="59"/>
      <c r="J2" s="59"/>
    </row>
    <row r="3" spans="1:6" s="60" customFormat="1" ht="129" customHeight="1">
      <c r="A3" s="335" t="s">
        <v>196</v>
      </c>
      <c r="B3" s="335"/>
      <c r="C3" s="335"/>
      <c r="D3" s="335"/>
      <c r="E3" s="335"/>
      <c r="F3" s="61"/>
    </row>
    <row r="4" spans="1:6" ht="46.5" customHeight="1">
      <c r="A4" s="335" t="s">
        <v>78</v>
      </c>
      <c r="B4" s="335"/>
      <c r="C4" s="335"/>
      <c r="D4" s="335"/>
      <c r="E4" s="335"/>
      <c r="F4" s="62"/>
    </row>
    <row r="5" spans="1:6" s="60" customFormat="1" ht="78" customHeight="1">
      <c r="A5" s="335" t="s">
        <v>79</v>
      </c>
      <c r="B5" s="335"/>
      <c r="C5" s="335"/>
      <c r="D5" s="335"/>
      <c r="E5" s="335"/>
      <c r="F5" s="64"/>
    </row>
    <row r="6" spans="1:5" s="60" customFormat="1" ht="24" customHeight="1">
      <c r="A6" s="330" t="s">
        <v>65</v>
      </c>
      <c r="B6" s="330"/>
      <c r="C6" s="330"/>
      <c r="D6" s="330"/>
      <c r="E6" s="182" t="s">
        <v>247</v>
      </c>
    </row>
    <row r="7" spans="1:5" s="60" customFormat="1" ht="16.5" customHeight="1">
      <c r="A7" s="64" t="s">
        <v>56</v>
      </c>
      <c r="B7" s="332" t="s">
        <v>66</v>
      </c>
      <c r="C7" s="332"/>
      <c r="D7" s="332"/>
      <c r="E7" s="182" t="s">
        <v>247</v>
      </c>
    </row>
    <row r="8" spans="1:5" s="60" customFormat="1" ht="33.75" customHeight="1">
      <c r="A8" s="333" t="s">
        <v>116</v>
      </c>
      <c r="B8" s="333"/>
      <c r="C8" s="333"/>
      <c r="D8" s="333"/>
      <c r="E8" s="333"/>
    </row>
    <row r="9" spans="1:5" s="60" customFormat="1" ht="33.75" customHeight="1">
      <c r="A9" s="331" t="s">
        <v>115</v>
      </c>
      <c r="B9" s="331"/>
      <c r="C9" s="331"/>
      <c r="D9" s="221">
        <f>კრებსითი!D16</f>
        <v>0</v>
      </c>
      <c r="E9" s="64" t="s">
        <v>114</v>
      </c>
    </row>
    <row r="10" s="60" customFormat="1" ht="15.75"/>
    <row r="11" s="60" customFormat="1" ht="15.75"/>
    <row r="12" spans="1:5" s="60" customFormat="1" ht="30" customHeight="1">
      <c r="A12" s="331"/>
      <c r="B12" s="331"/>
      <c r="C12" s="331"/>
      <c r="D12" s="331"/>
      <c r="E12" s="331"/>
    </row>
    <row r="13" spans="1:5" s="60" customFormat="1" ht="15.75">
      <c r="A13" s="331"/>
      <c r="B13" s="331"/>
      <c r="C13" s="331"/>
      <c r="D13" s="331"/>
      <c r="E13" s="331"/>
    </row>
    <row r="14" s="60" customFormat="1" ht="15.75"/>
  </sheetData>
  <sheetProtection/>
  <mergeCells count="11">
    <mergeCell ref="A1:E1"/>
    <mergeCell ref="A3:E3"/>
    <mergeCell ref="A4:E4"/>
    <mergeCell ref="A5:E5"/>
    <mergeCell ref="A2:E2"/>
    <mergeCell ref="A6:D6"/>
    <mergeCell ref="A13:E13"/>
    <mergeCell ref="A12:E12"/>
    <mergeCell ref="B7:D7"/>
    <mergeCell ref="A8:E8"/>
    <mergeCell ref="A9:C9"/>
  </mergeCells>
  <printOptions/>
  <pageMargins left="0.7" right="0.7" top="0.75" bottom="0.75" header="0.3" footer="0.3"/>
  <pageSetup horizontalDpi="300" verticalDpi="300" orientation="landscape" paperSize="9" r:id="rId1"/>
  <headerFooter alignWithMargins="0">
    <oddFooter>&amp;C&amp;"AcadNusx,обычный"&amp;8ganmartebiTi baraTi&amp;R&amp;8=&amp;P=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10.57421875" style="11" customWidth="1"/>
    <col min="2" max="2" width="18.421875" style="11" customWidth="1"/>
    <col min="3" max="3" width="80.8515625" style="11" customWidth="1"/>
    <col min="4" max="4" width="33.140625" style="11" customWidth="1"/>
    <col min="5" max="16384" width="9.140625" style="1" customWidth="1"/>
  </cols>
  <sheetData>
    <row r="1" spans="2:4" ht="16.5">
      <c r="B1" s="21"/>
      <c r="C1" s="338"/>
      <c r="D1" s="338"/>
    </row>
    <row r="2" spans="2:4" s="23" customFormat="1" ht="28.5" customHeight="1">
      <c r="B2" s="339" t="s">
        <v>62</v>
      </c>
      <c r="C2" s="339"/>
      <c r="D2" s="339"/>
    </row>
    <row r="3" spans="1:4" s="23" customFormat="1" ht="33" customHeight="1">
      <c r="A3" s="343" t="s">
        <v>245</v>
      </c>
      <c r="B3" s="343"/>
      <c r="C3" s="343"/>
      <c r="D3" s="343"/>
    </row>
    <row r="4" spans="1:4" s="23" customFormat="1" ht="21.75" customHeight="1">
      <c r="A4" s="340"/>
      <c r="B4" s="341"/>
      <c r="C4" s="341"/>
      <c r="D4" s="24"/>
    </row>
    <row r="5" spans="1:4" ht="16.5">
      <c r="A5" s="340"/>
      <c r="B5" s="341"/>
      <c r="C5" s="341"/>
      <c r="D5" s="27"/>
    </row>
    <row r="6" spans="1:4" ht="39.75" customHeight="1">
      <c r="A6" s="52" t="s">
        <v>58</v>
      </c>
      <c r="B6" s="13" t="s">
        <v>59</v>
      </c>
      <c r="C6" s="13" t="s">
        <v>61</v>
      </c>
      <c r="D6" s="13" t="s">
        <v>60</v>
      </c>
    </row>
    <row r="7" spans="1:4" ht="16.5">
      <c r="A7" s="28">
        <v>1</v>
      </c>
      <c r="B7" s="28">
        <v>2</v>
      </c>
      <c r="C7" s="28">
        <v>3</v>
      </c>
      <c r="D7" s="28">
        <v>4</v>
      </c>
    </row>
    <row r="8" spans="1:4" ht="21" customHeight="1">
      <c r="A8" s="176"/>
      <c r="B8" s="119"/>
      <c r="C8" s="119" t="s">
        <v>63</v>
      </c>
      <c r="D8" s="176"/>
    </row>
    <row r="9" spans="1:4" ht="21" customHeight="1">
      <c r="A9" s="119">
        <v>1</v>
      </c>
      <c r="B9" s="13" t="s">
        <v>74</v>
      </c>
      <c r="C9" s="53" t="s">
        <v>77</v>
      </c>
      <c r="D9" s="54"/>
    </row>
    <row r="10" spans="1:4" ht="21" customHeight="1">
      <c r="A10" s="119">
        <v>2</v>
      </c>
      <c r="B10" s="13" t="s">
        <v>194</v>
      </c>
      <c r="C10" s="53" t="s">
        <v>145</v>
      </c>
      <c r="D10" s="54"/>
    </row>
    <row r="11" spans="1:4" ht="21" customHeight="1">
      <c r="A11" s="119">
        <v>3</v>
      </c>
      <c r="B11" s="13" t="s">
        <v>195</v>
      </c>
      <c r="C11" s="53" t="s">
        <v>242</v>
      </c>
      <c r="D11" s="54"/>
    </row>
    <row r="12" spans="1:4" ht="21" customHeight="1">
      <c r="A12" s="119"/>
      <c r="B12" s="13"/>
      <c r="C12" s="53" t="s">
        <v>1</v>
      </c>
      <c r="D12" s="54"/>
    </row>
    <row r="13" spans="1:4" s="17" customFormat="1" ht="21" customHeight="1">
      <c r="A13" s="18"/>
      <c r="B13" s="177"/>
      <c r="C13" s="19" t="s">
        <v>124</v>
      </c>
      <c r="D13" s="55"/>
    </row>
    <row r="14" spans="1:4" s="16" customFormat="1" ht="21" customHeight="1">
      <c r="A14" s="18"/>
      <c r="B14" s="18"/>
      <c r="C14" s="20" t="s">
        <v>3</v>
      </c>
      <c r="D14" s="56"/>
    </row>
    <row r="15" spans="1:4" s="17" customFormat="1" ht="21" customHeight="1">
      <c r="A15" s="18"/>
      <c r="B15" s="18"/>
      <c r="C15" s="19"/>
      <c r="D15" s="55"/>
    </row>
    <row r="16" spans="1:4" s="16" customFormat="1" ht="21" customHeight="1">
      <c r="A16" s="342" t="s">
        <v>55</v>
      </c>
      <c r="B16" s="342"/>
      <c r="C16" s="342"/>
      <c r="D16" s="56"/>
    </row>
    <row r="17" spans="1:4" s="16" customFormat="1" ht="18.75" customHeight="1">
      <c r="A17" s="57"/>
      <c r="B17" s="57"/>
      <c r="C17" s="57"/>
      <c r="D17" s="58"/>
    </row>
    <row r="18" spans="1:5" ht="16.5">
      <c r="A18" s="331"/>
      <c r="B18" s="331"/>
      <c r="C18" s="331"/>
      <c r="D18" s="331"/>
      <c r="E18" s="331"/>
    </row>
    <row r="19" spans="1:5" ht="16.5">
      <c r="A19" s="60"/>
      <c r="B19" s="60"/>
      <c r="C19" s="60"/>
      <c r="D19" s="60"/>
      <c r="E19" s="60"/>
    </row>
    <row r="20" spans="1:5" ht="16.5">
      <c r="A20" s="331"/>
      <c r="B20" s="331"/>
      <c r="C20" s="331"/>
      <c r="D20" s="331"/>
      <c r="E20" s="331"/>
    </row>
    <row r="22" spans="2:4" ht="16.5">
      <c r="B22" s="32"/>
      <c r="C22" s="32"/>
      <c r="D22" s="33"/>
    </row>
    <row r="23" spans="1:4" ht="16.5">
      <c r="A23" s="12"/>
      <c r="B23" s="34"/>
      <c r="C23" s="35"/>
      <c r="D23" s="36"/>
    </row>
    <row r="24" spans="1:4" ht="16.5">
      <c r="A24" s="12"/>
      <c r="B24" s="25"/>
      <c r="C24" s="26"/>
      <c r="D24" s="27"/>
    </row>
    <row r="53" spans="1:5" s="31" customFormat="1" ht="21">
      <c r="A53" s="11"/>
      <c r="B53" s="11"/>
      <c r="C53" s="11"/>
      <c r="D53" s="11"/>
      <c r="E53" s="1"/>
    </row>
    <row r="55" spans="1:5" ht="21">
      <c r="A55" s="30"/>
      <c r="B55" s="30"/>
      <c r="C55" s="30"/>
      <c r="D55" s="30"/>
      <c r="E55" s="31"/>
    </row>
    <row r="56" spans="2:4" ht="16.5">
      <c r="B56" s="37"/>
      <c r="C56" s="37"/>
      <c r="D56" s="38"/>
    </row>
    <row r="58" spans="2:4" ht="16.5">
      <c r="B58" s="32"/>
      <c r="C58" s="32"/>
      <c r="D58" s="33"/>
    </row>
    <row r="59" spans="1:4" ht="16.5">
      <c r="A59" s="12"/>
      <c r="B59" s="34"/>
      <c r="C59" s="35"/>
      <c r="D59" s="36"/>
    </row>
    <row r="60" spans="1:4" ht="16.5">
      <c r="A60" s="12"/>
      <c r="B60" s="25"/>
      <c r="C60" s="26"/>
      <c r="D60" s="27"/>
    </row>
    <row r="61" spans="2:4" ht="16.5">
      <c r="B61" s="39"/>
      <c r="C61" s="40"/>
      <c r="D61" s="41"/>
    </row>
    <row r="86" spans="3:4" ht="16.5">
      <c r="C86" s="42"/>
      <c r="D86" s="43"/>
    </row>
    <row r="87" spans="1:4" ht="16.5">
      <c r="A87" s="12"/>
      <c r="B87" s="44"/>
      <c r="C87" s="26"/>
      <c r="D87" s="27"/>
    </row>
    <row r="88" spans="1:4" ht="16.5">
      <c r="A88" s="12"/>
      <c r="B88" s="44"/>
      <c r="C88" s="26"/>
      <c r="D88" s="27"/>
    </row>
    <row r="89" spans="1:4" ht="16.5">
      <c r="A89" s="22"/>
      <c r="B89" s="45"/>
      <c r="C89" s="46"/>
      <c r="D89" s="47"/>
    </row>
    <row r="90" spans="3:4" ht="16.5">
      <c r="C90" s="48"/>
      <c r="D90" s="49"/>
    </row>
    <row r="93" ht="16.5">
      <c r="D93" s="50"/>
    </row>
    <row r="94" ht="16.5">
      <c r="D94" s="51"/>
    </row>
    <row r="98" spans="3:4" ht="16.5">
      <c r="C98" s="21"/>
      <c r="D98" s="22"/>
    </row>
    <row r="99" spans="3:4" ht="16.5">
      <c r="C99" s="21"/>
      <c r="D99" s="22"/>
    </row>
    <row r="100" spans="3:4" ht="16.5">
      <c r="C100" s="21"/>
      <c r="D100" s="22"/>
    </row>
    <row r="101" spans="3:4" ht="16.5">
      <c r="C101" s="21"/>
      <c r="D101" s="22"/>
    </row>
    <row r="102" spans="3:4" ht="16.5">
      <c r="C102" s="22"/>
      <c r="D102" s="22"/>
    </row>
    <row r="103" spans="3:4" ht="16.5">
      <c r="C103" s="22"/>
      <c r="D103" s="29"/>
    </row>
    <row r="104" spans="3:4" ht="16.5">
      <c r="C104" s="21"/>
      <c r="D104" s="29"/>
    </row>
  </sheetData>
  <sheetProtection/>
  <mergeCells count="8">
    <mergeCell ref="A18:E18"/>
    <mergeCell ref="A20:E20"/>
    <mergeCell ref="C1:D1"/>
    <mergeCell ref="B2:D2"/>
    <mergeCell ref="A4:C4"/>
    <mergeCell ref="A5:C5"/>
    <mergeCell ref="A16:C16"/>
    <mergeCell ref="A3:D3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T878"/>
  <sheetViews>
    <sheetView view="pageBreakPreview" zoomScaleSheetLayoutView="100" zoomScalePageLayoutView="0" workbookViewId="0" topLeftCell="A31">
      <selection activeCell="D47" sqref="D47"/>
    </sheetView>
  </sheetViews>
  <sheetFormatPr defaultColWidth="9.140625" defaultRowHeight="12.75"/>
  <cols>
    <col min="1" max="1" width="4.28125" style="115" customWidth="1"/>
    <col min="2" max="2" width="9.7109375" style="115" customWidth="1"/>
    <col min="3" max="3" width="34.28125" style="115" customWidth="1"/>
    <col min="4" max="4" width="8.00390625" style="115" customWidth="1"/>
    <col min="5" max="5" width="8.28125" style="115" customWidth="1"/>
    <col min="6" max="6" width="9.8515625" style="115" customWidth="1"/>
    <col min="7" max="7" width="7.7109375" style="115" customWidth="1"/>
    <col min="8" max="8" width="9.421875" style="115" customWidth="1"/>
    <col min="9" max="9" width="8.00390625" style="112" customWidth="1"/>
    <col min="10" max="10" width="9.28125" style="112" customWidth="1"/>
    <col min="11" max="11" width="7.57421875" style="112" customWidth="1"/>
    <col min="12" max="12" width="8.57421875" style="112" customWidth="1"/>
    <col min="13" max="13" width="10.8515625" style="112" customWidth="1"/>
    <col min="14" max="15" width="9.140625" style="112" customWidth="1"/>
    <col min="16" max="16" width="9.140625" style="113" customWidth="1"/>
    <col min="17" max="16384" width="9.140625" style="112" customWidth="1"/>
  </cols>
  <sheetData>
    <row r="1" spans="1:16" s="5" customFormat="1" ht="35.25" customHeight="1">
      <c r="A1" s="350" t="s">
        <v>245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P1" s="4"/>
    </row>
    <row r="2" spans="1:16" s="83" customFormat="1" ht="24.75" customHeight="1">
      <c r="A2" s="82"/>
      <c r="B2" s="352" t="s">
        <v>77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P2" s="82"/>
    </row>
    <row r="3" spans="1:16" s="83" customFormat="1" ht="27" customHeight="1">
      <c r="A3" s="84"/>
      <c r="B3" s="352" t="s">
        <v>73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P3" s="82"/>
    </row>
    <row r="4" spans="1:16" s="121" customFormat="1" ht="27" customHeight="1">
      <c r="A4" s="120"/>
      <c r="B4" s="120"/>
      <c r="C4" s="353" t="s">
        <v>54</v>
      </c>
      <c r="D4" s="353"/>
      <c r="E4" s="353"/>
      <c r="F4" s="353"/>
      <c r="G4" s="353"/>
      <c r="H4" s="353"/>
      <c r="I4" s="353"/>
      <c r="J4" s="353"/>
      <c r="K4" s="354">
        <f>M42</f>
        <v>0</v>
      </c>
      <c r="L4" s="354"/>
      <c r="M4" s="120" t="s">
        <v>5</v>
      </c>
      <c r="P4" s="181"/>
    </row>
    <row r="5" spans="1:16" s="67" customFormat="1" ht="56.25" customHeight="1">
      <c r="A5" s="346" t="s">
        <v>21</v>
      </c>
      <c r="B5" s="345" t="s">
        <v>22</v>
      </c>
      <c r="C5" s="345" t="s">
        <v>23</v>
      </c>
      <c r="D5" s="345" t="s">
        <v>24</v>
      </c>
      <c r="E5" s="347" t="s">
        <v>2</v>
      </c>
      <c r="F5" s="348"/>
      <c r="G5" s="349" t="s">
        <v>15</v>
      </c>
      <c r="H5" s="349"/>
      <c r="I5" s="351" t="s">
        <v>16</v>
      </c>
      <c r="J5" s="351"/>
      <c r="K5" s="351" t="s">
        <v>25</v>
      </c>
      <c r="L5" s="351"/>
      <c r="M5" s="349" t="s">
        <v>1</v>
      </c>
      <c r="P5" s="185"/>
    </row>
    <row r="6" spans="1:16" s="67" customFormat="1" ht="48.75" customHeight="1">
      <c r="A6" s="346"/>
      <c r="B6" s="346"/>
      <c r="C6" s="345"/>
      <c r="D6" s="345"/>
      <c r="E6" s="2" t="s">
        <v>26</v>
      </c>
      <c r="F6" s="2" t="s">
        <v>3</v>
      </c>
      <c r="G6" s="78" t="s">
        <v>17</v>
      </c>
      <c r="H6" s="79" t="s">
        <v>1</v>
      </c>
      <c r="I6" s="3" t="s">
        <v>17</v>
      </c>
      <c r="J6" s="79" t="s">
        <v>1</v>
      </c>
      <c r="K6" s="3" t="s">
        <v>17</v>
      </c>
      <c r="L6" s="79" t="s">
        <v>1</v>
      </c>
      <c r="M6" s="349"/>
      <c r="P6" s="185"/>
    </row>
    <row r="7" spans="1:16" s="14" customFormat="1" ht="15.75">
      <c r="A7" s="68" t="s">
        <v>27</v>
      </c>
      <c r="B7" s="68" t="s">
        <v>28</v>
      </c>
      <c r="C7" s="68" t="s">
        <v>29</v>
      </c>
      <c r="D7" s="69" t="s">
        <v>30</v>
      </c>
      <c r="E7" s="70" t="s">
        <v>31</v>
      </c>
      <c r="F7" s="71" t="s">
        <v>32</v>
      </c>
      <c r="G7" s="69" t="s">
        <v>33</v>
      </c>
      <c r="H7" s="71" t="s">
        <v>34</v>
      </c>
      <c r="I7" s="69" t="s">
        <v>35</v>
      </c>
      <c r="J7" s="71" t="s">
        <v>36</v>
      </c>
      <c r="K7" s="71">
        <v>11</v>
      </c>
      <c r="L7" s="68" t="s">
        <v>37</v>
      </c>
      <c r="M7" s="68" t="s">
        <v>38</v>
      </c>
      <c r="P7" s="181"/>
    </row>
    <row r="8" spans="1:16" s="14" customFormat="1" ht="15.75">
      <c r="A8" s="68"/>
      <c r="B8" s="68"/>
      <c r="C8" s="223" t="s">
        <v>121</v>
      </c>
      <c r="D8" s="69"/>
      <c r="E8" s="70"/>
      <c r="F8" s="71"/>
      <c r="G8" s="69"/>
      <c r="H8" s="71"/>
      <c r="I8" s="69"/>
      <c r="J8" s="71"/>
      <c r="K8" s="71"/>
      <c r="L8" s="68"/>
      <c r="M8" s="68"/>
      <c r="P8" s="181"/>
    </row>
    <row r="9" spans="1:16" s="128" customFormat="1" ht="31.5" customHeight="1">
      <c r="A9" s="122">
        <v>1</v>
      </c>
      <c r="B9" s="122" t="s">
        <v>75</v>
      </c>
      <c r="C9" s="123" t="s">
        <v>197</v>
      </c>
      <c r="D9" s="122" t="s">
        <v>69</v>
      </c>
      <c r="E9" s="124"/>
      <c r="F9" s="124">
        <v>200.4</v>
      </c>
      <c r="G9" s="125"/>
      <c r="H9" s="126"/>
      <c r="I9" s="127"/>
      <c r="J9" s="127"/>
      <c r="K9" s="127"/>
      <c r="L9" s="127"/>
      <c r="M9" s="127"/>
      <c r="P9" s="178"/>
    </row>
    <row r="10" spans="1:16" s="128" customFormat="1" ht="18" customHeight="1">
      <c r="A10" s="122"/>
      <c r="B10" s="129"/>
      <c r="C10" s="130" t="s">
        <v>44</v>
      </c>
      <c r="D10" s="122" t="s">
        <v>18</v>
      </c>
      <c r="E10" s="124">
        <v>0.472</v>
      </c>
      <c r="F10" s="124">
        <f>F9*E10</f>
        <v>94.58879999999999</v>
      </c>
      <c r="G10" s="125"/>
      <c r="H10" s="125"/>
      <c r="I10" s="125"/>
      <c r="J10" s="125"/>
      <c r="K10" s="131"/>
      <c r="L10" s="131"/>
      <c r="M10" s="125"/>
      <c r="P10" s="178"/>
    </row>
    <row r="11" spans="1:16" s="128" customFormat="1" ht="18" customHeight="1">
      <c r="A11" s="122"/>
      <c r="B11" s="122"/>
      <c r="C11" s="130" t="s">
        <v>19</v>
      </c>
      <c r="D11" s="122" t="s">
        <v>5</v>
      </c>
      <c r="E11" s="132">
        <v>0.0301</v>
      </c>
      <c r="F11" s="124">
        <f>F9*E11</f>
        <v>6.032039999999999</v>
      </c>
      <c r="G11" s="125"/>
      <c r="H11" s="125"/>
      <c r="I11" s="125"/>
      <c r="J11" s="125"/>
      <c r="K11" s="125"/>
      <c r="L11" s="125"/>
      <c r="M11" s="125"/>
      <c r="P11" s="178"/>
    </row>
    <row r="12" spans="1:16" s="128" customFormat="1" ht="31.5" customHeight="1">
      <c r="A12" s="122">
        <v>2</v>
      </c>
      <c r="B12" s="122" t="s">
        <v>198</v>
      </c>
      <c r="C12" s="123" t="s">
        <v>199</v>
      </c>
      <c r="D12" s="122" t="s">
        <v>69</v>
      </c>
      <c r="E12" s="124"/>
      <c r="F12" s="125">
        <v>72.55555</v>
      </c>
      <c r="G12" s="125"/>
      <c r="H12" s="126"/>
      <c r="I12" s="127"/>
      <c r="J12" s="127"/>
      <c r="K12" s="127"/>
      <c r="L12" s="127"/>
      <c r="M12" s="127"/>
      <c r="P12" s="178"/>
    </row>
    <row r="13" spans="1:16" s="128" customFormat="1" ht="18" customHeight="1">
      <c r="A13" s="122"/>
      <c r="B13" s="129"/>
      <c r="C13" s="130" t="s">
        <v>44</v>
      </c>
      <c r="D13" s="122" t="s">
        <v>18</v>
      </c>
      <c r="E13" s="124">
        <v>0.323</v>
      </c>
      <c r="F13" s="124">
        <f>F12*E13</f>
        <v>23.43544265</v>
      </c>
      <c r="G13" s="125"/>
      <c r="H13" s="125"/>
      <c r="I13" s="125"/>
      <c r="J13" s="125"/>
      <c r="K13" s="131"/>
      <c r="L13" s="131"/>
      <c r="M13" s="125"/>
      <c r="P13" s="178"/>
    </row>
    <row r="14" spans="1:16" s="128" customFormat="1" ht="18" customHeight="1">
      <c r="A14" s="122"/>
      <c r="B14" s="122"/>
      <c r="C14" s="130" t="s">
        <v>19</v>
      </c>
      <c r="D14" s="122" t="s">
        <v>5</v>
      </c>
      <c r="E14" s="132">
        <v>0.0215</v>
      </c>
      <c r="F14" s="124">
        <f>F12*E14</f>
        <v>1.5599443249999998</v>
      </c>
      <c r="G14" s="125"/>
      <c r="H14" s="125"/>
      <c r="I14" s="125"/>
      <c r="J14" s="125"/>
      <c r="K14" s="125"/>
      <c r="L14" s="125"/>
      <c r="M14" s="125"/>
      <c r="P14" s="178"/>
    </row>
    <row r="15" spans="1:16" s="128" customFormat="1" ht="31.5" customHeight="1">
      <c r="A15" s="122">
        <v>3</v>
      </c>
      <c r="B15" s="122" t="s">
        <v>151</v>
      </c>
      <c r="C15" s="252" t="s">
        <v>152</v>
      </c>
      <c r="D15" s="122" t="s">
        <v>69</v>
      </c>
      <c r="E15" s="124"/>
      <c r="F15" s="137">
        <v>10.65</v>
      </c>
      <c r="G15" s="125"/>
      <c r="H15" s="126"/>
      <c r="I15" s="127"/>
      <c r="J15" s="127"/>
      <c r="K15" s="127"/>
      <c r="L15" s="127"/>
      <c r="M15" s="127"/>
      <c r="P15" s="178" t="e">
        <f>#REF!*0.03*2</f>
        <v>#REF!</v>
      </c>
    </row>
    <row r="16" spans="1:16" s="128" customFormat="1" ht="18" customHeight="1">
      <c r="A16" s="122"/>
      <c r="B16" s="129"/>
      <c r="C16" s="130" t="s">
        <v>44</v>
      </c>
      <c r="D16" s="122" t="s">
        <v>18</v>
      </c>
      <c r="E16" s="124">
        <v>0.887</v>
      </c>
      <c r="F16" s="124">
        <f>F15*E16</f>
        <v>9.44655</v>
      </c>
      <c r="G16" s="125"/>
      <c r="H16" s="125"/>
      <c r="I16" s="125"/>
      <c r="J16" s="125"/>
      <c r="K16" s="131"/>
      <c r="L16" s="131"/>
      <c r="M16" s="125"/>
      <c r="P16" s="178"/>
    </row>
    <row r="17" spans="1:16" s="128" customFormat="1" ht="18" customHeight="1">
      <c r="A17" s="122"/>
      <c r="B17" s="122"/>
      <c r="C17" s="123" t="s">
        <v>19</v>
      </c>
      <c r="D17" s="122" t="s">
        <v>5</v>
      </c>
      <c r="E17" s="132">
        <v>0.0984</v>
      </c>
      <c r="F17" s="124">
        <f>F15*E17</f>
        <v>1.04796</v>
      </c>
      <c r="G17" s="125"/>
      <c r="H17" s="125"/>
      <c r="I17" s="125"/>
      <c r="J17" s="125"/>
      <c r="K17" s="125"/>
      <c r="L17" s="125"/>
      <c r="M17" s="125"/>
      <c r="P17" s="178"/>
    </row>
    <row r="18" spans="1:16" s="128" customFormat="1" ht="33" customHeight="1">
      <c r="A18" s="122">
        <v>4</v>
      </c>
      <c r="B18" s="122" t="s">
        <v>200</v>
      </c>
      <c r="C18" s="252" t="s">
        <v>202</v>
      </c>
      <c r="D18" s="122" t="s">
        <v>201</v>
      </c>
      <c r="E18" s="124"/>
      <c r="F18" s="124">
        <v>4.43</v>
      </c>
      <c r="G18" s="125"/>
      <c r="H18" s="126"/>
      <c r="I18" s="127"/>
      <c r="J18" s="127"/>
      <c r="K18" s="127"/>
      <c r="L18" s="127"/>
      <c r="M18" s="127"/>
      <c r="P18" s="178"/>
    </row>
    <row r="19" spans="1:16" s="128" customFormat="1" ht="18" customHeight="1">
      <c r="A19" s="122"/>
      <c r="B19" s="129"/>
      <c r="C19" s="130" t="s">
        <v>44</v>
      </c>
      <c r="D19" s="122" t="s">
        <v>18</v>
      </c>
      <c r="E19" s="124">
        <v>4.8</v>
      </c>
      <c r="F19" s="124">
        <f>F18*E19</f>
        <v>21.264</v>
      </c>
      <c r="G19" s="125"/>
      <c r="H19" s="125"/>
      <c r="I19" s="125"/>
      <c r="J19" s="125"/>
      <c r="K19" s="131"/>
      <c r="L19" s="131"/>
      <c r="M19" s="125"/>
      <c r="P19" s="178"/>
    </row>
    <row r="20" spans="1:16" s="128" customFormat="1" ht="18" customHeight="1">
      <c r="A20" s="122"/>
      <c r="B20" s="122"/>
      <c r="C20" s="130" t="s">
        <v>19</v>
      </c>
      <c r="D20" s="122" t="s">
        <v>5</v>
      </c>
      <c r="E20" s="132">
        <v>1.1</v>
      </c>
      <c r="F20" s="124">
        <f>F18*E20</f>
        <v>4.873</v>
      </c>
      <c r="G20" s="125"/>
      <c r="H20" s="125"/>
      <c r="I20" s="125"/>
      <c r="J20" s="125"/>
      <c r="K20" s="125"/>
      <c r="L20" s="125"/>
      <c r="M20" s="125"/>
      <c r="P20" s="178"/>
    </row>
    <row r="21" spans="1:16" s="128" customFormat="1" ht="33" customHeight="1">
      <c r="A21" s="122">
        <v>5</v>
      </c>
      <c r="B21" s="122" t="s">
        <v>76</v>
      </c>
      <c r="C21" s="123" t="s">
        <v>153</v>
      </c>
      <c r="D21" s="122" t="s">
        <v>69</v>
      </c>
      <c r="E21" s="124"/>
      <c r="F21" s="124">
        <v>434</v>
      </c>
      <c r="G21" s="125"/>
      <c r="H21" s="126"/>
      <c r="I21" s="127"/>
      <c r="J21" s="127"/>
      <c r="K21" s="127"/>
      <c r="L21" s="127"/>
      <c r="M21" s="127"/>
      <c r="P21" s="178" t="e">
        <f>#REF!*0.03*2</f>
        <v>#REF!</v>
      </c>
    </row>
    <row r="22" spans="1:16" s="128" customFormat="1" ht="18" customHeight="1">
      <c r="A22" s="122"/>
      <c r="B22" s="129"/>
      <c r="C22" s="130" t="s">
        <v>44</v>
      </c>
      <c r="D22" s="122" t="s">
        <v>18</v>
      </c>
      <c r="E22" s="124">
        <v>0.186</v>
      </c>
      <c r="F22" s="124">
        <f>F21*E22</f>
        <v>80.724</v>
      </c>
      <c r="G22" s="125"/>
      <c r="H22" s="125"/>
      <c r="I22" s="125"/>
      <c r="J22" s="125"/>
      <c r="K22" s="131"/>
      <c r="L22" s="131"/>
      <c r="M22" s="125"/>
      <c r="P22" s="178"/>
    </row>
    <row r="23" spans="1:16" s="128" customFormat="1" ht="18" customHeight="1">
      <c r="A23" s="122"/>
      <c r="B23" s="122"/>
      <c r="C23" s="130" t="s">
        <v>19</v>
      </c>
      <c r="D23" s="122" t="s">
        <v>5</v>
      </c>
      <c r="E23" s="132">
        <v>0.0016</v>
      </c>
      <c r="F23" s="124">
        <f>F21*E23</f>
        <v>0.6944</v>
      </c>
      <c r="G23" s="125"/>
      <c r="H23" s="125"/>
      <c r="I23" s="125"/>
      <c r="J23" s="125"/>
      <c r="K23" s="125"/>
      <c r="L23" s="125"/>
      <c r="M23" s="125"/>
      <c r="P23" s="178"/>
    </row>
    <row r="24" spans="1:13" s="147" customFormat="1" ht="48.75" customHeight="1">
      <c r="A24" s="134">
        <v>6</v>
      </c>
      <c r="B24" s="135" t="s">
        <v>80</v>
      </c>
      <c r="C24" s="136" t="s">
        <v>154</v>
      </c>
      <c r="D24" s="134" t="s">
        <v>69</v>
      </c>
      <c r="E24" s="134"/>
      <c r="F24" s="137">
        <v>357</v>
      </c>
      <c r="G24" s="138"/>
      <c r="H24" s="138"/>
      <c r="I24" s="138"/>
      <c r="J24" s="138"/>
      <c r="K24" s="139"/>
      <c r="L24" s="139"/>
      <c r="M24" s="139"/>
    </row>
    <row r="25" spans="1:13" s="148" customFormat="1" ht="18.75" customHeight="1">
      <c r="A25" s="134"/>
      <c r="B25" s="135"/>
      <c r="C25" s="141" t="s">
        <v>44</v>
      </c>
      <c r="D25" s="134" t="s">
        <v>18</v>
      </c>
      <c r="E25" s="142">
        <v>0.458</v>
      </c>
      <c r="F25" s="137">
        <f>F24*E25</f>
        <v>163.506</v>
      </c>
      <c r="G25" s="139"/>
      <c r="H25" s="15"/>
      <c r="I25" s="143"/>
      <c r="J25" s="139"/>
      <c r="K25" s="8"/>
      <c r="L25" s="15"/>
      <c r="M25" s="139"/>
    </row>
    <row r="26" spans="1:21" s="171" customFormat="1" ht="33.75" customHeight="1">
      <c r="A26" s="134"/>
      <c r="B26" s="135"/>
      <c r="C26" s="141" t="s">
        <v>19</v>
      </c>
      <c r="D26" s="134" t="s">
        <v>5</v>
      </c>
      <c r="E26" s="142">
        <v>0.0023</v>
      </c>
      <c r="F26" s="137">
        <f>F24*E26</f>
        <v>0.8210999999999999</v>
      </c>
      <c r="G26" s="138"/>
      <c r="H26" s="139"/>
      <c r="I26" s="138"/>
      <c r="J26" s="138"/>
      <c r="K26" s="139"/>
      <c r="L26" s="139"/>
      <c r="M26" s="139"/>
      <c r="U26" s="173"/>
    </row>
    <row r="27" spans="1:13" s="173" customFormat="1" ht="17.25" customHeight="1">
      <c r="A27" s="134"/>
      <c r="B27" s="135"/>
      <c r="C27" s="141" t="s">
        <v>81</v>
      </c>
      <c r="D27" s="134" t="s">
        <v>45</v>
      </c>
      <c r="E27" s="142">
        <v>0.00037</v>
      </c>
      <c r="F27" s="137">
        <f>F24*E27</f>
        <v>0.13208999999999999</v>
      </c>
      <c r="G27" s="138"/>
      <c r="H27" s="139"/>
      <c r="I27" s="139"/>
      <c r="J27" s="139"/>
      <c r="K27" s="138"/>
      <c r="L27" s="138"/>
      <c r="M27" s="139"/>
    </row>
    <row r="28" spans="1:13" s="173" customFormat="1" ht="17.25" customHeight="1">
      <c r="A28" s="134"/>
      <c r="B28" s="135"/>
      <c r="C28" s="141" t="s">
        <v>82</v>
      </c>
      <c r="D28" s="134" t="s">
        <v>68</v>
      </c>
      <c r="E28" s="142">
        <v>6E-05</v>
      </c>
      <c r="F28" s="137">
        <f>F24*E28</f>
        <v>0.02142</v>
      </c>
      <c r="G28" s="138"/>
      <c r="H28" s="139"/>
      <c r="I28" s="139"/>
      <c r="J28" s="139"/>
      <c r="K28" s="138"/>
      <c r="L28" s="138"/>
      <c r="M28" s="139"/>
    </row>
    <row r="29" spans="1:13" s="173" customFormat="1" ht="17.25" customHeight="1">
      <c r="A29" s="134"/>
      <c r="B29" s="135"/>
      <c r="C29" s="141" t="s">
        <v>83</v>
      </c>
      <c r="D29" s="134" t="s">
        <v>69</v>
      </c>
      <c r="E29" s="142">
        <v>0.012</v>
      </c>
      <c r="F29" s="137">
        <f>F24*E29</f>
        <v>4.284</v>
      </c>
      <c r="G29" s="138"/>
      <c r="H29" s="139"/>
      <c r="I29" s="139"/>
      <c r="J29" s="139"/>
      <c r="K29" s="138"/>
      <c r="L29" s="138"/>
      <c r="M29" s="139"/>
    </row>
    <row r="30" spans="1:13" s="173" customFormat="1" ht="35.25" customHeight="1">
      <c r="A30" s="133">
        <v>7</v>
      </c>
      <c r="B30" s="133" t="s">
        <v>84</v>
      </c>
      <c r="C30" s="123" t="s">
        <v>85</v>
      </c>
      <c r="D30" s="133" t="s">
        <v>45</v>
      </c>
      <c r="E30" s="145"/>
      <c r="F30" s="146">
        <f>F21*0.065*2+F18*2.2</f>
        <v>66.166</v>
      </c>
      <c r="G30" s="146"/>
      <c r="H30" s="133"/>
      <c r="I30" s="133"/>
      <c r="J30" s="133"/>
      <c r="K30" s="133"/>
      <c r="L30" s="133"/>
      <c r="M30" s="133"/>
    </row>
    <row r="31" spans="1:21" s="171" customFormat="1" ht="13.5" customHeight="1">
      <c r="A31" s="122"/>
      <c r="B31" s="122"/>
      <c r="C31" s="130" t="s">
        <v>44</v>
      </c>
      <c r="D31" s="122" t="s">
        <v>18</v>
      </c>
      <c r="E31" s="124">
        <v>1.85</v>
      </c>
      <c r="F31" s="124">
        <f>F30*E31</f>
        <v>122.4071</v>
      </c>
      <c r="G31" s="125"/>
      <c r="H31" s="125"/>
      <c r="I31" s="139"/>
      <c r="J31" s="125"/>
      <c r="K31" s="131"/>
      <c r="L31" s="131"/>
      <c r="M31" s="125"/>
      <c r="U31" s="173"/>
    </row>
    <row r="32" spans="1:16" s="85" customFormat="1" ht="34.5" customHeight="1">
      <c r="A32" s="122">
        <v>8</v>
      </c>
      <c r="B32" s="122" t="s">
        <v>88</v>
      </c>
      <c r="C32" s="123" t="s">
        <v>87</v>
      </c>
      <c r="D32" s="122" t="s">
        <v>68</v>
      </c>
      <c r="E32" s="124"/>
      <c r="F32" s="124">
        <f>F30/1.6</f>
        <v>41.35375</v>
      </c>
      <c r="G32" s="125"/>
      <c r="H32" s="122"/>
      <c r="I32" s="134"/>
      <c r="J32" s="122"/>
      <c r="K32" s="122"/>
      <c r="L32" s="122"/>
      <c r="M32" s="122"/>
      <c r="P32" s="94"/>
    </row>
    <row r="33" spans="1:16" s="85" customFormat="1" ht="18.75" customHeight="1">
      <c r="A33" s="122"/>
      <c r="B33" s="122"/>
      <c r="C33" s="130" t="s">
        <v>44</v>
      </c>
      <c r="D33" s="122" t="s">
        <v>18</v>
      </c>
      <c r="E33" s="124">
        <v>0.02</v>
      </c>
      <c r="F33" s="124">
        <f>F32*E33</f>
        <v>0.827075</v>
      </c>
      <c r="G33" s="125"/>
      <c r="H33" s="125"/>
      <c r="I33" s="139"/>
      <c r="J33" s="125"/>
      <c r="K33" s="131"/>
      <c r="L33" s="131"/>
      <c r="M33" s="125"/>
      <c r="P33" s="94"/>
    </row>
    <row r="34" spans="1:16" s="85" customFormat="1" ht="27" customHeight="1">
      <c r="A34" s="9"/>
      <c r="B34" s="150"/>
      <c r="C34" s="151" t="s">
        <v>89</v>
      </c>
      <c r="D34" s="9" t="s">
        <v>6</v>
      </c>
      <c r="E34" s="149">
        <v>0.0448</v>
      </c>
      <c r="F34" s="65">
        <f>F32*E34</f>
        <v>1.8526479999999999</v>
      </c>
      <c r="G34" s="65"/>
      <c r="H34" s="65"/>
      <c r="I34" s="65"/>
      <c r="J34" s="65"/>
      <c r="K34" s="65"/>
      <c r="L34" s="65"/>
      <c r="M34" s="65"/>
      <c r="P34" s="94"/>
    </row>
    <row r="35" spans="1:16" s="85" customFormat="1" ht="16.5" customHeight="1">
      <c r="A35" s="9"/>
      <c r="B35" s="150"/>
      <c r="C35" s="141" t="s">
        <v>19</v>
      </c>
      <c r="D35" s="9" t="s">
        <v>96</v>
      </c>
      <c r="E35" s="149">
        <f>2.1/1000</f>
        <v>0.0021000000000000003</v>
      </c>
      <c r="F35" s="65">
        <f>F32*E35</f>
        <v>0.08684287500000001</v>
      </c>
      <c r="G35" s="65"/>
      <c r="H35" s="65"/>
      <c r="I35" s="65"/>
      <c r="J35" s="65"/>
      <c r="K35" s="65"/>
      <c r="L35" s="65"/>
      <c r="M35" s="65"/>
      <c r="P35" s="94"/>
    </row>
    <row r="36" spans="1:16" s="85" customFormat="1" ht="25.5" customHeight="1">
      <c r="A36" s="133">
        <v>9</v>
      </c>
      <c r="B36" s="133" t="s">
        <v>86</v>
      </c>
      <c r="C36" s="123" t="s">
        <v>155</v>
      </c>
      <c r="D36" s="133" t="s">
        <v>45</v>
      </c>
      <c r="E36" s="145"/>
      <c r="F36" s="167">
        <f>F32*2</f>
        <v>82.7075</v>
      </c>
      <c r="G36" s="133"/>
      <c r="H36" s="133"/>
      <c r="I36" s="133"/>
      <c r="J36" s="133"/>
      <c r="K36" s="170"/>
      <c r="L36" s="146"/>
      <c r="M36" s="146"/>
      <c r="P36" s="94"/>
    </row>
    <row r="37" spans="1:16" s="85" customFormat="1" ht="16.5">
      <c r="A37" s="122"/>
      <c r="B37" s="122"/>
      <c r="C37" s="130"/>
      <c r="D37" s="122"/>
      <c r="E37" s="132"/>
      <c r="F37" s="124"/>
      <c r="G37" s="125"/>
      <c r="H37" s="125"/>
      <c r="I37" s="125"/>
      <c r="J37" s="125"/>
      <c r="K37" s="125"/>
      <c r="L37" s="125"/>
      <c r="M37" s="125"/>
      <c r="P37" s="94"/>
    </row>
    <row r="38" spans="1:16" s="85" customFormat="1" ht="16.5">
      <c r="A38" s="152"/>
      <c r="B38" s="152"/>
      <c r="C38" s="153" t="s">
        <v>1</v>
      </c>
      <c r="D38" s="152"/>
      <c r="E38" s="152"/>
      <c r="F38" s="154"/>
      <c r="G38" s="152"/>
      <c r="H38" s="155"/>
      <c r="I38" s="155"/>
      <c r="J38" s="155"/>
      <c r="K38" s="155"/>
      <c r="L38" s="155"/>
      <c r="M38" s="155"/>
      <c r="P38" s="94"/>
    </row>
    <row r="39" spans="1:254" s="148" customFormat="1" ht="20.25" customHeight="1">
      <c r="A39" s="156"/>
      <c r="B39" s="157"/>
      <c r="C39" s="158" t="s">
        <v>9</v>
      </c>
      <c r="D39" s="156"/>
      <c r="E39" s="159" t="s">
        <v>247</v>
      </c>
      <c r="F39" s="160"/>
      <c r="G39" s="161"/>
      <c r="H39" s="162"/>
      <c r="I39" s="156"/>
      <c r="J39" s="156"/>
      <c r="K39" s="156"/>
      <c r="L39" s="156"/>
      <c r="M39" s="163"/>
      <c r="N39" s="222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/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/>
      <c r="HV39" s="178"/>
      <c r="HW39" s="178"/>
      <c r="HX39" s="178"/>
      <c r="HY39" s="178"/>
      <c r="HZ39" s="178"/>
      <c r="IA39" s="178"/>
      <c r="IB39" s="178"/>
      <c r="IC39" s="178"/>
      <c r="ID39" s="178"/>
      <c r="IE39" s="178"/>
      <c r="IF39" s="178"/>
      <c r="IG39" s="178"/>
      <c r="IH39" s="178"/>
      <c r="II39" s="178"/>
      <c r="IJ39" s="178"/>
      <c r="IK39" s="178"/>
      <c r="IL39" s="178"/>
      <c r="IM39" s="178"/>
      <c r="IN39" s="178"/>
      <c r="IO39" s="178"/>
      <c r="IP39" s="178"/>
      <c r="IQ39" s="178"/>
      <c r="IR39" s="178"/>
      <c r="IS39" s="178"/>
      <c r="IT39" s="178"/>
    </row>
    <row r="40" spans="1:16" s="85" customFormat="1" ht="16.5">
      <c r="A40" s="156"/>
      <c r="B40" s="157"/>
      <c r="C40" s="164" t="s">
        <v>1</v>
      </c>
      <c r="D40" s="156"/>
      <c r="E40" s="165"/>
      <c r="F40" s="156"/>
      <c r="G40" s="156"/>
      <c r="H40" s="166"/>
      <c r="I40" s="156"/>
      <c r="J40" s="156"/>
      <c r="K40" s="156"/>
      <c r="L40" s="156"/>
      <c r="M40" s="166"/>
      <c r="P40" s="94"/>
    </row>
    <row r="41" spans="1:16" s="85" customFormat="1" ht="16.5">
      <c r="A41" s="156"/>
      <c r="B41" s="157"/>
      <c r="C41" s="158" t="s">
        <v>10</v>
      </c>
      <c r="D41" s="156"/>
      <c r="E41" s="159" t="s">
        <v>247</v>
      </c>
      <c r="F41" s="156"/>
      <c r="G41" s="156"/>
      <c r="H41" s="166"/>
      <c r="I41" s="156"/>
      <c r="J41" s="156"/>
      <c r="K41" s="156"/>
      <c r="L41" s="156"/>
      <c r="M41" s="163"/>
      <c r="P41" s="94"/>
    </row>
    <row r="42" spans="1:16" s="85" customFormat="1" ht="16.5">
      <c r="A42" s="156"/>
      <c r="B42" s="157"/>
      <c r="C42" s="164" t="s">
        <v>11</v>
      </c>
      <c r="D42" s="156"/>
      <c r="E42" s="156"/>
      <c r="F42" s="156"/>
      <c r="G42" s="156"/>
      <c r="H42" s="166"/>
      <c r="I42" s="156"/>
      <c r="J42" s="156"/>
      <c r="K42" s="156"/>
      <c r="L42" s="156"/>
      <c r="M42" s="166"/>
      <c r="P42" s="94"/>
    </row>
    <row r="43" spans="1:16" s="85" customFormat="1" ht="16.5">
      <c r="A43" s="86"/>
      <c r="B43" s="97"/>
      <c r="C43" s="93"/>
      <c r="D43" s="86"/>
      <c r="E43" s="88"/>
      <c r="F43" s="86"/>
      <c r="G43" s="88"/>
      <c r="H43" s="91"/>
      <c r="J43" s="94"/>
      <c r="P43" s="94"/>
    </row>
    <row r="44" spans="1:16" s="85" customFormat="1" ht="16.5">
      <c r="A44" s="86"/>
      <c r="B44" s="87"/>
      <c r="C44" s="93"/>
      <c r="D44" s="86"/>
      <c r="E44" s="88"/>
      <c r="F44" s="95"/>
      <c r="G44" s="344"/>
      <c r="H44" s="344"/>
      <c r="J44" s="94"/>
      <c r="P44" s="94"/>
    </row>
    <row r="45" spans="1:16" s="85" customFormat="1" ht="16.5">
      <c r="A45" s="86"/>
      <c r="B45" s="97"/>
      <c r="C45" s="93"/>
      <c r="D45" s="86"/>
      <c r="E45" s="88"/>
      <c r="F45" s="95"/>
      <c r="G45" s="88"/>
      <c r="H45" s="96"/>
      <c r="J45" s="94"/>
      <c r="P45" s="94"/>
    </row>
    <row r="46" spans="1:16" s="85" customFormat="1" ht="16.5">
      <c r="A46" s="86"/>
      <c r="B46" s="97"/>
      <c r="C46" s="93"/>
      <c r="D46" s="86"/>
      <c r="E46" s="88"/>
      <c r="F46" s="86"/>
      <c r="G46" s="88"/>
      <c r="H46" s="96"/>
      <c r="J46" s="94"/>
      <c r="P46" s="94"/>
    </row>
    <row r="47" spans="1:16" s="85" customFormat="1" ht="16.5">
      <c r="A47" s="86"/>
      <c r="B47" s="97"/>
      <c r="C47" s="93"/>
      <c r="D47" s="86"/>
      <c r="E47" s="88"/>
      <c r="F47" s="95"/>
      <c r="G47" s="88"/>
      <c r="H47" s="96"/>
      <c r="J47" s="94"/>
      <c r="P47" s="94"/>
    </row>
    <row r="48" spans="1:16" s="85" customFormat="1" ht="16.5">
      <c r="A48" s="86"/>
      <c r="B48" s="97"/>
      <c r="C48" s="93"/>
      <c r="D48" s="86"/>
      <c r="E48" s="88"/>
      <c r="F48" s="95"/>
      <c r="G48" s="88"/>
      <c r="H48" s="96"/>
      <c r="J48" s="94"/>
      <c r="P48" s="94"/>
    </row>
    <row r="49" spans="1:16" s="85" customFormat="1" ht="16.5">
      <c r="A49" s="86"/>
      <c r="B49" s="97"/>
      <c r="C49" s="93"/>
      <c r="D49" s="86"/>
      <c r="E49" s="88"/>
      <c r="F49" s="95"/>
      <c r="G49" s="88"/>
      <c r="H49" s="96"/>
      <c r="J49" s="94"/>
      <c r="P49" s="94"/>
    </row>
    <row r="50" spans="1:16" s="85" customFormat="1" ht="16.5">
      <c r="A50" s="86"/>
      <c r="B50" s="87"/>
      <c r="C50" s="93"/>
      <c r="D50" s="86"/>
      <c r="E50" s="88"/>
      <c r="F50" s="95"/>
      <c r="G50" s="88"/>
      <c r="H50" s="96"/>
      <c r="J50" s="94"/>
      <c r="P50" s="94"/>
    </row>
    <row r="51" spans="1:16" s="85" customFormat="1" ht="16.5">
      <c r="A51" s="86"/>
      <c r="B51" s="97"/>
      <c r="C51" s="93"/>
      <c r="D51" s="86"/>
      <c r="E51" s="88"/>
      <c r="F51" s="86"/>
      <c r="G51" s="88"/>
      <c r="H51" s="91"/>
      <c r="J51" s="94"/>
      <c r="P51" s="94"/>
    </row>
    <row r="52" spans="1:16" s="85" customFormat="1" ht="16.5">
      <c r="A52" s="86"/>
      <c r="B52" s="87"/>
      <c r="C52" s="93"/>
      <c r="D52" s="86"/>
      <c r="E52" s="88"/>
      <c r="F52" s="95"/>
      <c r="G52" s="88"/>
      <c r="H52" s="96"/>
      <c r="J52" s="94"/>
      <c r="P52" s="94"/>
    </row>
    <row r="53" spans="1:16" s="85" customFormat="1" ht="16.5">
      <c r="A53" s="86"/>
      <c r="B53" s="87"/>
      <c r="C53" s="93"/>
      <c r="D53" s="86"/>
      <c r="E53" s="88"/>
      <c r="F53" s="95"/>
      <c r="G53" s="88"/>
      <c r="H53" s="96"/>
      <c r="J53" s="94"/>
      <c r="P53" s="94"/>
    </row>
    <row r="54" spans="1:16" s="85" customFormat="1" ht="16.5">
      <c r="A54" s="86"/>
      <c r="B54" s="92"/>
      <c r="C54" s="86"/>
      <c r="D54" s="86"/>
      <c r="E54" s="90"/>
      <c r="F54" s="95"/>
      <c r="G54" s="90"/>
      <c r="H54" s="91"/>
      <c r="J54" s="94"/>
      <c r="P54" s="94"/>
    </row>
    <row r="55" spans="1:16" s="85" customFormat="1" ht="16.5">
      <c r="A55" s="86"/>
      <c r="B55" s="97"/>
      <c r="C55" s="93"/>
      <c r="D55" s="86"/>
      <c r="E55" s="88"/>
      <c r="F55" s="95"/>
      <c r="G55" s="88"/>
      <c r="H55" s="96"/>
      <c r="J55" s="94"/>
      <c r="P55" s="94"/>
    </row>
    <row r="56" spans="1:16" s="85" customFormat="1" ht="16.5">
      <c r="A56" s="86"/>
      <c r="B56" s="87"/>
      <c r="C56" s="93"/>
      <c r="D56" s="86"/>
      <c r="E56" s="88"/>
      <c r="F56" s="86"/>
      <c r="G56" s="88"/>
      <c r="H56" s="96"/>
      <c r="J56" s="94"/>
      <c r="P56" s="94"/>
    </row>
    <row r="57" spans="1:16" s="85" customFormat="1" ht="16.5">
      <c r="A57" s="86"/>
      <c r="B57" s="92"/>
      <c r="C57" s="93"/>
      <c r="D57" s="86"/>
      <c r="E57" s="88"/>
      <c r="F57" s="86"/>
      <c r="G57" s="90"/>
      <c r="H57" s="91"/>
      <c r="J57" s="94"/>
      <c r="P57" s="94"/>
    </row>
    <row r="58" spans="1:16" s="85" customFormat="1" ht="16.5">
      <c r="A58" s="86"/>
      <c r="B58" s="97"/>
      <c r="C58" s="93"/>
      <c r="D58" s="86"/>
      <c r="E58" s="88"/>
      <c r="F58" s="86"/>
      <c r="G58" s="88"/>
      <c r="H58" s="91"/>
      <c r="J58" s="94"/>
      <c r="P58" s="94"/>
    </row>
    <row r="59" spans="1:16" s="85" customFormat="1" ht="16.5">
      <c r="A59" s="86"/>
      <c r="B59" s="87"/>
      <c r="C59" s="93"/>
      <c r="D59" s="86"/>
      <c r="E59" s="88"/>
      <c r="F59" s="95"/>
      <c r="G59" s="88"/>
      <c r="H59" s="96"/>
      <c r="J59" s="94"/>
      <c r="P59" s="94"/>
    </row>
    <row r="60" spans="1:16" s="85" customFormat="1" ht="16.5">
      <c r="A60" s="86"/>
      <c r="B60" s="87"/>
      <c r="C60" s="93"/>
      <c r="D60" s="86"/>
      <c r="E60" s="88"/>
      <c r="F60" s="95"/>
      <c r="G60" s="88"/>
      <c r="H60" s="96"/>
      <c r="J60" s="94"/>
      <c r="P60" s="94"/>
    </row>
    <row r="61" spans="1:16" s="85" customFormat="1" ht="16.5">
      <c r="A61" s="86"/>
      <c r="B61" s="92"/>
      <c r="C61" s="98"/>
      <c r="D61" s="86"/>
      <c r="E61" s="90"/>
      <c r="F61" s="95"/>
      <c r="G61" s="90"/>
      <c r="H61" s="91"/>
      <c r="J61" s="94"/>
      <c r="P61" s="94"/>
    </row>
    <row r="62" spans="1:16" s="85" customFormat="1" ht="16.5">
      <c r="A62" s="86"/>
      <c r="B62" s="97"/>
      <c r="C62" s="93"/>
      <c r="D62" s="86"/>
      <c r="E62" s="88"/>
      <c r="F62" s="95"/>
      <c r="G62" s="88"/>
      <c r="H62" s="96"/>
      <c r="J62" s="94"/>
      <c r="P62" s="94"/>
    </row>
    <row r="63" spans="1:16" s="85" customFormat="1" ht="16.5">
      <c r="A63" s="86"/>
      <c r="B63" s="87"/>
      <c r="C63" s="93"/>
      <c r="D63" s="86"/>
      <c r="E63" s="88"/>
      <c r="F63" s="86"/>
      <c r="G63" s="88"/>
      <c r="H63" s="96"/>
      <c r="J63" s="94"/>
      <c r="P63" s="94"/>
    </row>
    <row r="64" spans="1:16" s="85" customFormat="1" ht="16.5">
      <c r="A64" s="86"/>
      <c r="B64" s="92"/>
      <c r="C64" s="93"/>
      <c r="D64" s="86"/>
      <c r="E64" s="88"/>
      <c r="F64" s="86"/>
      <c r="G64" s="90"/>
      <c r="H64" s="91"/>
      <c r="J64" s="94"/>
      <c r="P64" s="94"/>
    </row>
    <row r="65" spans="1:16" s="85" customFormat="1" ht="16.5">
      <c r="A65" s="86"/>
      <c r="B65" s="97"/>
      <c r="C65" s="99"/>
      <c r="D65" s="86"/>
      <c r="E65" s="88"/>
      <c r="F65" s="95"/>
      <c r="G65" s="88"/>
      <c r="H65" s="96"/>
      <c r="J65" s="94"/>
      <c r="P65" s="94"/>
    </row>
    <row r="66" spans="1:16" s="85" customFormat="1" ht="16.5">
      <c r="A66" s="86"/>
      <c r="B66" s="92"/>
      <c r="C66" s="93"/>
      <c r="D66" s="86"/>
      <c r="E66" s="88"/>
      <c r="F66" s="86"/>
      <c r="G66" s="88"/>
      <c r="H66" s="91"/>
      <c r="J66" s="94"/>
      <c r="P66" s="94"/>
    </row>
    <row r="67" spans="1:16" s="85" customFormat="1" ht="16.5">
      <c r="A67" s="86"/>
      <c r="B67" s="100"/>
      <c r="C67" s="93"/>
      <c r="D67" s="86"/>
      <c r="E67" s="88"/>
      <c r="F67" s="95"/>
      <c r="G67" s="88"/>
      <c r="H67" s="91"/>
      <c r="J67" s="94"/>
      <c r="P67" s="94"/>
    </row>
    <row r="68" spans="1:16" s="85" customFormat="1" ht="16.5">
      <c r="A68" s="86"/>
      <c r="B68" s="100"/>
      <c r="C68" s="93"/>
      <c r="D68" s="86"/>
      <c r="E68" s="88"/>
      <c r="F68" s="95"/>
      <c r="G68" s="88"/>
      <c r="H68" s="91"/>
      <c r="J68" s="94"/>
      <c r="P68" s="94"/>
    </row>
    <row r="69" spans="1:16" s="85" customFormat="1" ht="16.5">
      <c r="A69" s="86"/>
      <c r="B69" s="100"/>
      <c r="C69" s="93"/>
      <c r="D69" s="86"/>
      <c r="E69" s="88"/>
      <c r="F69" s="95"/>
      <c r="G69" s="88"/>
      <c r="H69" s="91"/>
      <c r="J69" s="94"/>
      <c r="P69" s="94"/>
    </row>
    <row r="70" spans="1:16" s="85" customFormat="1" ht="16.5">
      <c r="A70" s="86"/>
      <c r="B70" s="97"/>
      <c r="C70" s="93"/>
      <c r="D70" s="86"/>
      <c r="E70" s="88"/>
      <c r="F70" s="95"/>
      <c r="G70" s="88"/>
      <c r="H70" s="91"/>
      <c r="J70" s="94"/>
      <c r="P70" s="94"/>
    </row>
    <row r="71" spans="1:16" s="85" customFormat="1" ht="16.5">
      <c r="A71" s="86"/>
      <c r="B71" s="97"/>
      <c r="C71" s="93"/>
      <c r="D71" s="86"/>
      <c r="E71" s="88"/>
      <c r="F71" s="95"/>
      <c r="G71" s="88"/>
      <c r="H71" s="91"/>
      <c r="J71" s="94"/>
      <c r="P71" s="94"/>
    </row>
    <row r="72" spans="1:16" s="85" customFormat="1" ht="16.5">
      <c r="A72" s="86"/>
      <c r="B72" s="97"/>
      <c r="C72" s="93"/>
      <c r="D72" s="86"/>
      <c r="E72" s="88"/>
      <c r="F72" s="95"/>
      <c r="G72" s="88"/>
      <c r="H72" s="91"/>
      <c r="J72" s="94"/>
      <c r="P72" s="94"/>
    </row>
    <row r="73" spans="1:16" s="85" customFormat="1" ht="16.5">
      <c r="A73" s="86"/>
      <c r="B73" s="97"/>
      <c r="C73" s="93"/>
      <c r="D73" s="86"/>
      <c r="E73" s="88"/>
      <c r="F73" s="95"/>
      <c r="G73" s="88"/>
      <c r="H73" s="91"/>
      <c r="J73" s="94"/>
      <c r="P73" s="94"/>
    </row>
    <row r="74" spans="1:16" s="85" customFormat="1" ht="16.5">
      <c r="A74" s="86"/>
      <c r="B74" s="97"/>
      <c r="C74" s="93"/>
      <c r="D74" s="86"/>
      <c r="E74" s="88"/>
      <c r="F74" s="95"/>
      <c r="G74" s="88"/>
      <c r="H74" s="91"/>
      <c r="J74" s="94"/>
      <c r="P74" s="94"/>
    </row>
    <row r="75" spans="1:16" s="85" customFormat="1" ht="16.5">
      <c r="A75" s="86"/>
      <c r="B75" s="97"/>
      <c r="C75" s="93"/>
      <c r="D75" s="86"/>
      <c r="E75" s="88"/>
      <c r="F75" s="95"/>
      <c r="G75" s="88"/>
      <c r="H75" s="91"/>
      <c r="J75" s="94"/>
      <c r="P75" s="94"/>
    </row>
    <row r="76" spans="1:16" s="85" customFormat="1" ht="16.5">
      <c r="A76" s="86"/>
      <c r="B76" s="100"/>
      <c r="C76" s="93"/>
      <c r="D76" s="86"/>
      <c r="E76" s="88"/>
      <c r="F76" s="95"/>
      <c r="G76" s="88"/>
      <c r="H76" s="91"/>
      <c r="J76" s="94"/>
      <c r="P76" s="94"/>
    </row>
    <row r="77" spans="1:16" s="85" customFormat="1" ht="16.5">
      <c r="A77" s="86"/>
      <c r="B77" s="97"/>
      <c r="C77" s="93"/>
      <c r="D77" s="86"/>
      <c r="E77" s="88"/>
      <c r="F77" s="86"/>
      <c r="G77" s="88"/>
      <c r="H77" s="91"/>
      <c r="J77" s="94"/>
      <c r="P77" s="94"/>
    </row>
    <row r="78" spans="1:16" s="85" customFormat="1" ht="16.5">
      <c r="A78" s="86"/>
      <c r="B78" s="100"/>
      <c r="C78" s="93"/>
      <c r="D78" s="86"/>
      <c r="E78" s="88"/>
      <c r="F78" s="95"/>
      <c r="G78" s="88"/>
      <c r="H78" s="91"/>
      <c r="J78" s="94"/>
      <c r="P78" s="94"/>
    </row>
    <row r="79" spans="1:16" s="85" customFormat="1" ht="16.5">
      <c r="A79" s="86"/>
      <c r="B79" s="100"/>
      <c r="C79" s="93"/>
      <c r="D79" s="86"/>
      <c r="E79" s="88"/>
      <c r="F79" s="95"/>
      <c r="G79" s="88"/>
      <c r="H79" s="91"/>
      <c r="J79" s="94"/>
      <c r="P79" s="94"/>
    </row>
    <row r="80" spans="1:16" s="85" customFormat="1" ht="16.5">
      <c r="A80" s="86"/>
      <c r="B80" s="100"/>
      <c r="C80" s="93"/>
      <c r="D80" s="86"/>
      <c r="E80" s="88"/>
      <c r="F80" s="86"/>
      <c r="G80" s="88"/>
      <c r="H80" s="91"/>
      <c r="J80" s="94"/>
      <c r="P80" s="94"/>
    </row>
    <row r="81" spans="1:16" s="85" customFormat="1" ht="16.5">
      <c r="A81" s="86"/>
      <c r="B81" s="97"/>
      <c r="C81" s="93"/>
      <c r="D81" s="86"/>
      <c r="E81" s="88"/>
      <c r="F81" s="86"/>
      <c r="G81" s="88"/>
      <c r="H81" s="91"/>
      <c r="J81" s="94"/>
      <c r="P81" s="94"/>
    </row>
    <row r="82" spans="1:16" s="85" customFormat="1" ht="16.5">
      <c r="A82" s="86"/>
      <c r="B82" s="97"/>
      <c r="C82" s="93"/>
      <c r="D82" s="86"/>
      <c r="E82" s="88"/>
      <c r="F82" s="91"/>
      <c r="G82" s="88"/>
      <c r="H82" s="91"/>
      <c r="J82" s="94"/>
      <c r="P82" s="94"/>
    </row>
    <row r="83" spans="1:16" s="85" customFormat="1" ht="16.5">
      <c r="A83" s="86"/>
      <c r="B83" s="100"/>
      <c r="C83" s="93"/>
      <c r="D83" s="86"/>
      <c r="E83" s="88"/>
      <c r="F83" s="91"/>
      <c r="G83" s="88"/>
      <c r="H83" s="91"/>
      <c r="J83" s="94"/>
      <c r="P83" s="94"/>
    </row>
    <row r="84" spans="1:16" s="85" customFormat="1" ht="16.5">
      <c r="A84" s="86"/>
      <c r="B84" s="97"/>
      <c r="C84" s="93"/>
      <c r="D84" s="86"/>
      <c r="E84" s="88"/>
      <c r="F84" s="86"/>
      <c r="G84" s="88"/>
      <c r="H84" s="91"/>
      <c r="J84" s="94"/>
      <c r="P84" s="94"/>
    </row>
    <row r="85" spans="1:16" s="85" customFormat="1" ht="16.5">
      <c r="A85" s="86"/>
      <c r="B85" s="100"/>
      <c r="C85" s="93"/>
      <c r="D85" s="86"/>
      <c r="E85" s="88"/>
      <c r="F85" s="95"/>
      <c r="G85" s="88"/>
      <c r="H85" s="91"/>
      <c r="J85" s="94"/>
      <c r="P85" s="94"/>
    </row>
    <row r="86" spans="1:16" s="85" customFormat="1" ht="16.5">
      <c r="A86" s="86"/>
      <c r="B86" s="100"/>
      <c r="C86" s="93"/>
      <c r="D86" s="86"/>
      <c r="E86" s="88"/>
      <c r="F86" s="95"/>
      <c r="G86" s="88"/>
      <c r="H86" s="91"/>
      <c r="J86" s="94"/>
      <c r="P86" s="94"/>
    </row>
    <row r="87" spans="1:16" s="85" customFormat="1" ht="16.5">
      <c r="A87" s="86"/>
      <c r="B87" s="100"/>
      <c r="C87" s="93"/>
      <c r="D87" s="86"/>
      <c r="E87" s="88"/>
      <c r="F87" s="86"/>
      <c r="G87" s="88"/>
      <c r="H87" s="91"/>
      <c r="J87" s="94"/>
      <c r="P87" s="94"/>
    </row>
    <row r="88" spans="1:16" s="85" customFormat="1" ht="16.5">
      <c r="A88" s="86"/>
      <c r="B88" s="100"/>
      <c r="C88" s="93"/>
      <c r="D88" s="86"/>
      <c r="E88" s="88"/>
      <c r="F88" s="86"/>
      <c r="G88" s="88"/>
      <c r="H88" s="91"/>
      <c r="J88" s="94"/>
      <c r="P88" s="94"/>
    </row>
    <row r="89" spans="1:16" s="85" customFormat="1" ht="16.5">
      <c r="A89" s="86"/>
      <c r="B89" s="100"/>
      <c r="C89" s="93"/>
      <c r="D89" s="86"/>
      <c r="E89" s="88"/>
      <c r="F89" s="95"/>
      <c r="G89" s="88"/>
      <c r="H89" s="91"/>
      <c r="J89" s="94"/>
      <c r="P89" s="94"/>
    </row>
    <row r="90" spans="1:16" s="85" customFormat="1" ht="16.5">
      <c r="A90" s="86"/>
      <c r="B90" s="97"/>
      <c r="C90" s="93"/>
      <c r="D90" s="86"/>
      <c r="E90" s="88"/>
      <c r="F90" s="86"/>
      <c r="G90" s="88"/>
      <c r="H90" s="91"/>
      <c r="J90" s="94"/>
      <c r="P90" s="94"/>
    </row>
    <row r="91" spans="1:16" s="85" customFormat="1" ht="16.5">
      <c r="A91" s="86"/>
      <c r="B91" s="87"/>
      <c r="C91" s="93"/>
      <c r="D91" s="86"/>
      <c r="E91" s="88"/>
      <c r="F91" s="95"/>
      <c r="G91" s="88"/>
      <c r="H91" s="96"/>
      <c r="J91" s="94"/>
      <c r="P91" s="94"/>
    </row>
    <row r="92" spans="1:16" s="85" customFormat="1" ht="16.5">
      <c r="A92" s="86"/>
      <c r="B92" s="87"/>
      <c r="C92" s="93"/>
      <c r="D92" s="86"/>
      <c r="E92" s="88"/>
      <c r="F92" s="95"/>
      <c r="G92" s="88"/>
      <c r="H92" s="96"/>
      <c r="J92" s="94"/>
      <c r="P92" s="94"/>
    </row>
    <row r="93" spans="1:16" s="85" customFormat="1" ht="16.5">
      <c r="A93" s="86"/>
      <c r="B93" s="87"/>
      <c r="C93" s="93"/>
      <c r="D93" s="86"/>
      <c r="E93" s="88"/>
      <c r="F93" s="95"/>
      <c r="G93" s="88"/>
      <c r="H93" s="96"/>
      <c r="J93" s="94"/>
      <c r="P93" s="94"/>
    </row>
    <row r="94" spans="1:16" s="85" customFormat="1" ht="16.5">
      <c r="A94" s="86"/>
      <c r="B94" s="97"/>
      <c r="C94" s="93"/>
      <c r="D94" s="86"/>
      <c r="E94" s="88"/>
      <c r="F94" s="95"/>
      <c r="G94" s="88"/>
      <c r="H94" s="96"/>
      <c r="J94" s="94"/>
      <c r="P94" s="94"/>
    </row>
    <row r="95" spans="1:16" s="85" customFormat="1" ht="16.5">
      <c r="A95" s="86"/>
      <c r="B95" s="97"/>
      <c r="C95" s="93"/>
      <c r="D95" s="86"/>
      <c r="E95" s="88"/>
      <c r="F95" s="95"/>
      <c r="G95" s="88"/>
      <c r="H95" s="96"/>
      <c r="J95" s="94"/>
      <c r="P95" s="94"/>
    </row>
    <row r="96" spans="1:16" s="85" customFormat="1" ht="16.5">
      <c r="A96" s="86"/>
      <c r="B96" s="97"/>
      <c r="C96" s="93"/>
      <c r="D96" s="86"/>
      <c r="E96" s="88"/>
      <c r="F96" s="95"/>
      <c r="G96" s="88"/>
      <c r="H96" s="96"/>
      <c r="J96" s="94"/>
      <c r="P96" s="94"/>
    </row>
    <row r="97" spans="1:16" s="85" customFormat="1" ht="16.5">
      <c r="A97" s="86"/>
      <c r="B97" s="97"/>
      <c r="C97" s="93"/>
      <c r="D97" s="86"/>
      <c r="E97" s="88"/>
      <c r="F97" s="86"/>
      <c r="G97" s="88"/>
      <c r="H97" s="91"/>
      <c r="J97" s="94"/>
      <c r="P97" s="94"/>
    </row>
    <row r="98" spans="1:16" s="85" customFormat="1" ht="16.5">
      <c r="A98" s="86"/>
      <c r="B98" s="100"/>
      <c r="C98" s="93"/>
      <c r="D98" s="86"/>
      <c r="E98" s="88"/>
      <c r="F98" s="95"/>
      <c r="G98" s="88"/>
      <c r="H98" s="91"/>
      <c r="J98" s="94"/>
      <c r="P98" s="94"/>
    </row>
    <row r="99" spans="1:16" s="85" customFormat="1" ht="16.5">
      <c r="A99" s="86"/>
      <c r="B99" s="100"/>
      <c r="C99" s="93"/>
      <c r="D99" s="86"/>
      <c r="E99" s="88"/>
      <c r="F99" s="95"/>
      <c r="G99" s="88"/>
      <c r="H99" s="91"/>
      <c r="J99" s="94"/>
      <c r="P99" s="94"/>
    </row>
    <row r="100" spans="1:16" s="85" customFormat="1" ht="16.5">
      <c r="A100" s="86"/>
      <c r="B100" s="100"/>
      <c r="C100" s="93"/>
      <c r="D100" s="86"/>
      <c r="E100" s="88"/>
      <c r="F100" s="95"/>
      <c r="G100" s="88"/>
      <c r="H100" s="91"/>
      <c r="J100" s="94"/>
      <c r="P100" s="94"/>
    </row>
    <row r="101" spans="1:16" s="85" customFormat="1" ht="16.5">
      <c r="A101" s="86"/>
      <c r="B101" s="97"/>
      <c r="C101" s="93"/>
      <c r="D101" s="86"/>
      <c r="E101" s="88"/>
      <c r="F101" s="95"/>
      <c r="G101" s="88"/>
      <c r="H101" s="91"/>
      <c r="J101" s="94"/>
      <c r="P101" s="94"/>
    </row>
    <row r="102" spans="1:16" s="85" customFormat="1" ht="16.5">
      <c r="A102" s="86"/>
      <c r="B102" s="92"/>
      <c r="C102" s="93"/>
      <c r="D102" s="86"/>
      <c r="E102" s="88"/>
      <c r="F102" s="86"/>
      <c r="G102" s="88"/>
      <c r="H102" s="91"/>
      <c r="J102" s="94"/>
      <c r="P102" s="94"/>
    </row>
    <row r="103" spans="1:16" s="85" customFormat="1" ht="16.5">
      <c r="A103" s="86"/>
      <c r="B103" s="100"/>
      <c r="C103" s="93"/>
      <c r="D103" s="86"/>
      <c r="E103" s="88"/>
      <c r="F103" s="95"/>
      <c r="G103" s="88"/>
      <c r="H103" s="91"/>
      <c r="J103" s="94"/>
      <c r="P103" s="94"/>
    </row>
    <row r="104" spans="1:16" s="85" customFormat="1" ht="16.5">
      <c r="A104" s="86"/>
      <c r="B104" s="100"/>
      <c r="C104" s="93"/>
      <c r="D104" s="86"/>
      <c r="E104" s="88"/>
      <c r="F104" s="95"/>
      <c r="G104" s="88"/>
      <c r="H104" s="91"/>
      <c r="J104" s="94"/>
      <c r="P104" s="94"/>
    </row>
    <row r="105" spans="1:16" s="85" customFormat="1" ht="16.5">
      <c r="A105" s="86"/>
      <c r="B105" s="100"/>
      <c r="C105" s="93"/>
      <c r="D105" s="86"/>
      <c r="E105" s="88"/>
      <c r="F105" s="95"/>
      <c r="G105" s="88"/>
      <c r="H105" s="91"/>
      <c r="J105" s="94"/>
      <c r="P105" s="94"/>
    </row>
    <row r="106" spans="1:16" s="85" customFormat="1" ht="16.5">
      <c r="A106" s="86"/>
      <c r="B106" s="97"/>
      <c r="C106" s="93"/>
      <c r="D106" s="86"/>
      <c r="E106" s="88"/>
      <c r="F106" s="95"/>
      <c r="G106" s="88"/>
      <c r="H106" s="91"/>
      <c r="J106" s="94"/>
      <c r="P106" s="94"/>
    </row>
    <row r="107" spans="1:16" s="85" customFormat="1" ht="16.5">
      <c r="A107" s="86"/>
      <c r="B107" s="100"/>
      <c r="C107" s="93"/>
      <c r="D107" s="86"/>
      <c r="E107" s="88"/>
      <c r="F107" s="95"/>
      <c r="G107" s="88"/>
      <c r="H107" s="91"/>
      <c r="J107" s="94"/>
      <c r="P107" s="94"/>
    </row>
    <row r="108" spans="1:16" s="85" customFormat="1" ht="16.5">
      <c r="A108" s="86"/>
      <c r="B108" s="92"/>
      <c r="C108" s="93"/>
      <c r="D108" s="86"/>
      <c r="E108" s="88"/>
      <c r="F108" s="86"/>
      <c r="G108" s="88"/>
      <c r="H108" s="91"/>
      <c r="J108" s="94"/>
      <c r="P108" s="94"/>
    </row>
    <row r="109" spans="1:16" s="85" customFormat="1" ht="16.5">
      <c r="A109" s="86"/>
      <c r="B109" s="100"/>
      <c r="C109" s="93"/>
      <c r="D109" s="86"/>
      <c r="E109" s="88"/>
      <c r="F109" s="95"/>
      <c r="G109" s="88"/>
      <c r="H109" s="91"/>
      <c r="J109" s="94"/>
      <c r="P109" s="94"/>
    </row>
    <row r="110" spans="1:16" s="85" customFormat="1" ht="16.5">
      <c r="A110" s="86"/>
      <c r="B110" s="100"/>
      <c r="C110" s="93"/>
      <c r="D110" s="86"/>
      <c r="E110" s="88"/>
      <c r="F110" s="95"/>
      <c r="G110" s="88"/>
      <c r="H110" s="91"/>
      <c r="J110" s="94"/>
      <c r="P110" s="94"/>
    </row>
    <row r="111" spans="1:16" s="85" customFormat="1" ht="16.5">
      <c r="A111" s="86"/>
      <c r="B111" s="100"/>
      <c r="C111" s="93"/>
      <c r="D111" s="86"/>
      <c r="E111" s="88"/>
      <c r="F111" s="95"/>
      <c r="G111" s="88"/>
      <c r="H111" s="91"/>
      <c r="J111" s="94"/>
      <c r="P111" s="94"/>
    </row>
    <row r="112" spans="1:16" s="85" customFormat="1" ht="16.5">
      <c r="A112" s="86"/>
      <c r="B112" s="97"/>
      <c r="C112" s="93"/>
      <c r="D112" s="86"/>
      <c r="E112" s="88"/>
      <c r="F112" s="95"/>
      <c r="G112" s="88"/>
      <c r="H112" s="91"/>
      <c r="J112" s="94"/>
      <c r="P112" s="94"/>
    </row>
    <row r="113" spans="1:16" s="85" customFormat="1" ht="16.5">
      <c r="A113" s="86"/>
      <c r="B113" s="92"/>
      <c r="C113" s="99"/>
      <c r="D113" s="86"/>
      <c r="E113" s="88"/>
      <c r="F113" s="86"/>
      <c r="G113" s="88"/>
      <c r="H113" s="91"/>
      <c r="J113" s="94"/>
      <c r="P113" s="94"/>
    </row>
    <row r="114" spans="1:16" s="85" customFormat="1" ht="16.5">
      <c r="A114" s="86"/>
      <c r="B114" s="97"/>
      <c r="C114" s="93"/>
      <c r="D114" s="86"/>
      <c r="E114" s="88"/>
      <c r="F114" s="86"/>
      <c r="G114" s="88"/>
      <c r="H114" s="91"/>
      <c r="J114" s="94"/>
      <c r="P114" s="94"/>
    </row>
    <row r="115" spans="1:16" s="85" customFormat="1" ht="16.5">
      <c r="A115" s="86"/>
      <c r="B115" s="87"/>
      <c r="C115" s="93"/>
      <c r="D115" s="86"/>
      <c r="E115" s="88"/>
      <c r="F115" s="95"/>
      <c r="G115" s="88"/>
      <c r="H115" s="96"/>
      <c r="J115" s="94"/>
      <c r="P115" s="94"/>
    </row>
    <row r="116" spans="1:16" s="85" customFormat="1" ht="16.5">
      <c r="A116" s="86"/>
      <c r="B116" s="87"/>
      <c r="C116" s="93"/>
      <c r="D116" s="86"/>
      <c r="E116" s="88"/>
      <c r="F116" s="95"/>
      <c r="G116" s="88"/>
      <c r="H116" s="96"/>
      <c r="J116" s="94"/>
      <c r="P116" s="94"/>
    </row>
    <row r="117" spans="1:16" s="85" customFormat="1" ht="16.5">
      <c r="A117" s="86"/>
      <c r="B117" s="87"/>
      <c r="C117" s="93"/>
      <c r="D117" s="86"/>
      <c r="E117" s="88"/>
      <c r="F117" s="95"/>
      <c r="G117" s="88"/>
      <c r="H117" s="96"/>
      <c r="J117" s="94"/>
      <c r="P117" s="94"/>
    </row>
    <row r="118" spans="1:16" s="85" customFormat="1" ht="16.5">
      <c r="A118" s="86"/>
      <c r="B118" s="97"/>
      <c r="C118" s="93"/>
      <c r="D118" s="86"/>
      <c r="E118" s="88"/>
      <c r="F118" s="95"/>
      <c r="G118" s="88"/>
      <c r="H118" s="96"/>
      <c r="J118" s="94"/>
      <c r="P118" s="94"/>
    </row>
    <row r="119" spans="1:16" s="85" customFormat="1" ht="16.5">
      <c r="A119" s="86"/>
      <c r="B119" s="87"/>
      <c r="C119" s="93"/>
      <c r="D119" s="86"/>
      <c r="E119" s="88"/>
      <c r="F119" s="95"/>
      <c r="G119" s="88"/>
      <c r="H119" s="96"/>
      <c r="J119" s="94"/>
      <c r="P119" s="94"/>
    </row>
    <row r="120" spans="1:16" s="85" customFormat="1" ht="16.5">
      <c r="A120" s="86"/>
      <c r="B120" s="92"/>
      <c r="C120" s="93"/>
      <c r="D120" s="86"/>
      <c r="E120" s="88"/>
      <c r="F120" s="86"/>
      <c r="G120" s="88"/>
      <c r="H120" s="91"/>
      <c r="J120" s="94"/>
      <c r="P120" s="94"/>
    </row>
    <row r="121" spans="1:16" s="85" customFormat="1" ht="16.5">
      <c r="A121" s="86"/>
      <c r="B121" s="87"/>
      <c r="C121" s="93"/>
      <c r="D121" s="86"/>
      <c r="E121" s="88"/>
      <c r="F121" s="95"/>
      <c r="G121" s="88"/>
      <c r="H121" s="96"/>
      <c r="J121" s="94"/>
      <c r="P121" s="94"/>
    </row>
    <row r="122" spans="1:16" s="85" customFormat="1" ht="16.5">
      <c r="A122" s="86"/>
      <c r="B122" s="87"/>
      <c r="C122" s="93"/>
      <c r="D122" s="86"/>
      <c r="E122" s="88"/>
      <c r="F122" s="95"/>
      <c r="G122" s="88"/>
      <c r="H122" s="96"/>
      <c r="J122" s="94"/>
      <c r="P122" s="94"/>
    </row>
    <row r="123" spans="1:16" s="85" customFormat="1" ht="16.5">
      <c r="A123" s="86"/>
      <c r="B123" s="87"/>
      <c r="C123" s="93"/>
      <c r="D123" s="86"/>
      <c r="E123" s="88"/>
      <c r="F123" s="95"/>
      <c r="G123" s="88"/>
      <c r="H123" s="96"/>
      <c r="J123" s="94"/>
      <c r="P123" s="94"/>
    </row>
    <row r="124" spans="1:16" s="85" customFormat="1" ht="16.5">
      <c r="A124" s="86"/>
      <c r="B124" s="97"/>
      <c r="C124" s="93"/>
      <c r="D124" s="86"/>
      <c r="E124" s="88"/>
      <c r="F124" s="95"/>
      <c r="G124" s="88"/>
      <c r="H124" s="96"/>
      <c r="J124" s="94"/>
      <c r="P124" s="94"/>
    </row>
    <row r="125" spans="1:16" s="85" customFormat="1" ht="16.5">
      <c r="A125" s="86"/>
      <c r="B125" s="97"/>
      <c r="C125" s="93"/>
      <c r="D125" s="86"/>
      <c r="E125" s="88"/>
      <c r="F125" s="95"/>
      <c r="G125" s="88"/>
      <c r="H125" s="96"/>
      <c r="J125" s="94"/>
      <c r="P125" s="94"/>
    </row>
    <row r="126" spans="1:16" s="85" customFormat="1" ht="16.5">
      <c r="A126" s="86"/>
      <c r="B126" s="87"/>
      <c r="C126" s="93"/>
      <c r="D126" s="86"/>
      <c r="E126" s="88"/>
      <c r="F126" s="95"/>
      <c r="G126" s="88"/>
      <c r="H126" s="96"/>
      <c r="J126" s="94"/>
      <c r="P126" s="94"/>
    </row>
    <row r="127" spans="1:16" s="85" customFormat="1" ht="16.5">
      <c r="A127" s="86"/>
      <c r="B127" s="97"/>
      <c r="C127" s="93"/>
      <c r="D127" s="86"/>
      <c r="E127" s="88"/>
      <c r="F127" s="86"/>
      <c r="G127" s="88"/>
      <c r="H127" s="91"/>
      <c r="J127" s="94"/>
      <c r="P127" s="94"/>
    </row>
    <row r="128" spans="1:16" s="85" customFormat="1" ht="16.5">
      <c r="A128" s="86"/>
      <c r="B128" s="87"/>
      <c r="C128" s="93"/>
      <c r="D128" s="86"/>
      <c r="E128" s="88"/>
      <c r="F128" s="95"/>
      <c r="G128" s="88"/>
      <c r="H128" s="96"/>
      <c r="J128" s="94"/>
      <c r="P128" s="94"/>
    </row>
    <row r="129" spans="1:16" s="85" customFormat="1" ht="16.5">
      <c r="A129" s="86"/>
      <c r="B129" s="87"/>
      <c r="C129" s="93"/>
      <c r="D129" s="86"/>
      <c r="E129" s="88"/>
      <c r="F129" s="95"/>
      <c r="G129" s="88"/>
      <c r="H129" s="96"/>
      <c r="J129" s="94"/>
      <c r="P129" s="94"/>
    </row>
    <row r="130" spans="1:16" s="85" customFormat="1" ht="16.5">
      <c r="A130" s="86"/>
      <c r="B130" s="87"/>
      <c r="C130" s="93"/>
      <c r="D130" s="86"/>
      <c r="E130" s="88"/>
      <c r="F130" s="95"/>
      <c r="G130" s="88"/>
      <c r="H130" s="96"/>
      <c r="J130" s="94"/>
      <c r="P130" s="94"/>
    </row>
    <row r="131" spans="1:16" s="85" customFormat="1" ht="16.5">
      <c r="A131" s="86"/>
      <c r="B131" s="97"/>
      <c r="C131" s="93"/>
      <c r="D131" s="86"/>
      <c r="E131" s="88"/>
      <c r="F131" s="95"/>
      <c r="G131" s="88"/>
      <c r="H131" s="96"/>
      <c r="J131" s="94"/>
      <c r="P131" s="94"/>
    </row>
    <row r="132" spans="1:16" s="85" customFormat="1" ht="16.5">
      <c r="A132" s="86"/>
      <c r="B132" s="87"/>
      <c r="C132" s="93"/>
      <c r="D132" s="86"/>
      <c r="E132" s="88"/>
      <c r="F132" s="95"/>
      <c r="G132" s="88"/>
      <c r="H132" s="96"/>
      <c r="J132" s="94"/>
      <c r="P132" s="94"/>
    </row>
    <row r="133" spans="1:16" s="85" customFormat="1" ht="16.5">
      <c r="A133" s="86"/>
      <c r="B133" s="97"/>
      <c r="C133" s="93"/>
      <c r="D133" s="86"/>
      <c r="E133" s="88"/>
      <c r="F133" s="86"/>
      <c r="G133" s="88"/>
      <c r="H133" s="91"/>
      <c r="J133" s="94"/>
      <c r="P133" s="94"/>
    </row>
    <row r="134" spans="1:16" s="85" customFormat="1" ht="16.5">
      <c r="A134" s="86"/>
      <c r="B134" s="87"/>
      <c r="C134" s="93"/>
      <c r="D134" s="86"/>
      <c r="E134" s="88"/>
      <c r="F134" s="95"/>
      <c r="G134" s="88"/>
      <c r="H134" s="96"/>
      <c r="J134" s="94"/>
      <c r="P134" s="94"/>
    </row>
    <row r="135" spans="1:16" s="85" customFormat="1" ht="16.5">
      <c r="A135" s="86"/>
      <c r="B135" s="87"/>
      <c r="C135" s="93"/>
      <c r="D135" s="86"/>
      <c r="E135" s="88"/>
      <c r="F135" s="95"/>
      <c r="G135" s="88"/>
      <c r="H135" s="96"/>
      <c r="J135" s="94"/>
      <c r="P135" s="94"/>
    </row>
    <row r="136" spans="1:16" s="85" customFormat="1" ht="16.5">
      <c r="A136" s="86"/>
      <c r="B136" s="87"/>
      <c r="C136" s="93"/>
      <c r="D136" s="86"/>
      <c r="E136" s="88"/>
      <c r="F136" s="95"/>
      <c r="G136" s="88"/>
      <c r="H136" s="96"/>
      <c r="J136" s="94"/>
      <c r="P136" s="94"/>
    </row>
    <row r="137" spans="1:16" s="85" customFormat="1" ht="16.5">
      <c r="A137" s="86"/>
      <c r="B137" s="97"/>
      <c r="C137" s="93"/>
      <c r="D137" s="86"/>
      <c r="E137" s="88"/>
      <c r="F137" s="95"/>
      <c r="G137" s="88"/>
      <c r="H137" s="96"/>
      <c r="J137" s="94"/>
      <c r="P137" s="94"/>
    </row>
    <row r="138" spans="1:16" s="85" customFormat="1" ht="16.5">
      <c r="A138" s="86"/>
      <c r="B138" s="87"/>
      <c r="C138" s="93"/>
      <c r="D138" s="86"/>
      <c r="E138" s="88"/>
      <c r="F138" s="95"/>
      <c r="G138" s="88"/>
      <c r="H138" s="96"/>
      <c r="J138" s="94"/>
      <c r="P138" s="94"/>
    </row>
    <row r="139" spans="1:16" s="85" customFormat="1" ht="16.5">
      <c r="A139" s="86"/>
      <c r="B139" s="92"/>
      <c r="C139" s="93"/>
      <c r="D139" s="86"/>
      <c r="E139" s="88"/>
      <c r="F139" s="86"/>
      <c r="G139" s="88"/>
      <c r="H139" s="91"/>
      <c r="J139" s="94"/>
      <c r="P139" s="94"/>
    </row>
    <row r="140" spans="1:16" s="85" customFormat="1" ht="16.5">
      <c r="A140" s="86"/>
      <c r="B140" s="100"/>
      <c r="C140" s="93"/>
      <c r="D140" s="86"/>
      <c r="E140" s="88"/>
      <c r="F140" s="95"/>
      <c r="G140" s="88"/>
      <c r="H140" s="91"/>
      <c r="J140" s="94"/>
      <c r="P140" s="94"/>
    </row>
    <row r="141" spans="1:16" s="85" customFormat="1" ht="16.5">
      <c r="A141" s="86"/>
      <c r="B141" s="100"/>
      <c r="C141" s="93"/>
      <c r="D141" s="86"/>
      <c r="E141" s="88"/>
      <c r="F141" s="95"/>
      <c r="G141" s="88"/>
      <c r="H141" s="91"/>
      <c r="J141" s="94"/>
      <c r="P141" s="94"/>
    </row>
    <row r="142" spans="1:16" s="85" customFormat="1" ht="16.5">
      <c r="A142" s="86"/>
      <c r="B142" s="100"/>
      <c r="C142" s="93"/>
      <c r="D142" s="86"/>
      <c r="E142" s="88"/>
      <c r="F142" s="95"/>
      <c r="G142" s="88"/>
      <c r="H142" s="91"/>
      <c r="J142" s="94"/>
      <c r="P142" s="94"/>
    </row>
    <row r="143" spans="1:16" s="85" customFormat="1" ht="16.5">
      <c r="A143" s="86"/>
      <c r="B143" s="97"/>
      <c r="C143" s="93"/>
      <c r="D143" s="86"/>
      <c r="E143" s="88"/>
      <c r="F143" s="95"/>
      <c r="G143" s="88"/>
      <c r="H143" s="91"/>
      <c r="J143" s="94"/>
      <c r="P143" s="94"/>
    </row>
    <row r="144" spans="1:16" s="85" customFormat="1" ht="16.5">
      <c r="A144" s="86"/>
      <c r="B144" s="97"/>
      <c r="C144" s="93"/>
      <c r="D144" s="86"/>
      <c r="E144" s="88"/>
      <c r="F144" s="95"/>
      <c r="G144" s="88"/>
      <c r="H144" s="91"/>
      <c r="J144" s="94"/>
      <c r="P144" s="94"/>
    </row>
    <row r="145" spans="1:16" s="85" customFormat="1" ht="16.5">
      <c r="A145" s="86"/>
      <c r="B145" s="97"/>
      <c r="C145" s="93"/>
      <c r="D145" s="86"/>
      <c r="E145" s="88"/>
      <c r="F145" s="95"/>
      <c r="G145" s="88"/>
      <c r="H145" s="91"/>
      <c r="J145" s="94"/>
      <c r="P145" s="94"/>
    </row>
    <row r="146" spans="1:16" s="85" customFormat="1" ht="16.5">
      <c r="A146" s="86"/>
      <c r="B146" s="100"/>
      <c r="C146" s="93"/>
      <c r="D146" s="86"/>
      <c r="E146" s="88"/>
      <c r="F146" s="95"/>
      <c r="G146" s="88"/>
      <c r="H146" s="91"/>
      <c r="J146" s="94"/>
      <c r="P146" s="94"/>
    </row>
    <row r="147" spans="1:16" s="85" customFormat="1" ht="16.5">
      <c r="A147" s="86"/>
      <c r="B147" s="97"/>
      <c r="C147" s="93"/>
      <c r="D147" s="86"/>
      <c r="E147" s="88"/>
      <c r="F147" s="86"/>
      <c r="G147" s="88"/>
      <c r="H147" s="91"/>
      <c r="J147" s="94"/>
      <c r="P147" s="94"/>
    </row>
    <row r="148" spans="1:16" s="85" customFormat="1" ht="16.5">
      <c r="A148" s="86"/>
      <c r="B148" s="100"/>
      <c r="C148" s="93"/>
      <c r="D148" s="86"/>
      <c r="E148" s="88"/>
      <c r="F148" s="86"/>
      <c r="G148" s="88"/>
      <c r="H148" s="91"/>
      <c r="J148" s="94"/>
      <c r="P148" s="94"/>
    </row>
    <row r="149" spans="1:16" s="85" customFormat="1" ht="16.5">
      <c r="A149" s="86"/>
      <c r="B149" s="100"/>
      <c r="C149" s="93"/>
      <c r="D149" s="86"/>
      <c r="E149" s="88"/>
      <c r="F149" s="95"/>
      <c r="G149" s="88"/>
      <c r="H149" s="91"/>
      <c r="J149" s="94"/>
      <c r="P149" s="94"/>
    </row>
    <row r="150" spans="1:16" s="85" customFormat="1" ht="16.5">
      <c r="A150" s="86"/>
      <c r="B150" s="100"/>
      <c r="C150" s="93"/>
      <c r="D150" s="86"/>
      <c r="E150" s="88"/>
      <c r="F150" s="95"/>
      <c r="G150" s="88"/>
      <c r="H150" s="91"/>
      <c r="J150" s="94"/>
      <c r="P150" s="94"/>
    </row>
    <row r="151" spans="1:16" s="85" customFormat="1" ht="16.5">
      <c r="A151" s="86"/>
      <c r="B151" s="97"/>
      <c r="C151" s="93"/>
      <c r="D151" s="86"/>
      <c r="E151" s="88"/>
      <c r="F151" s="95"/>
      <c r="G151" s="88"/>
      <c r="H151" s="91"/>
      <c r="J151" s="94"/>
      <c r="P151" s="94"/>
    </row>
    <row r="152" spans="1:16" s="85" customFormat="1" ht="16.5">
      <c r="A152" s="86"/>
      <c r="B152" s="97"/>
      <c r="C152" s="93"/>
      <c r="D152" s="86"/>
      <c r="E152" s="88"/>
      <c r="F152" s="95"/>
      <c r="G152" s="88"/>
      <c r="H152" s="91"/>
      <c r="J152" s="94"/>
      <c r="P152" s="94"/>
    </row>
    <row r="153" spans="1:16" s="85" customFormat="1" ht="16.5">
      <c r="A153" s="86"/>
      <c r="B153" s="100"/>
      <c r="C153" s="93"/>
      <c r="D153" s="86"/>
      <c r="E153" s="88"/>
      <c r="F153" s="95"/>
      <c r="G153" s="88"/>
      <c r="H153" s="91"/>
      <c r="J153" s="94"/>
      <c r="P153" s="94"/>
    </row>
    <row r="154" spans="1:16" s="85" customFormat="1" ht="16.5">
      <c r="A154" s="86"/>
      <c r="B154" s="97"/>
      <c r="C154" s="93"/>
      <c r="D154" s="86"/>
      <c r="E154" s="88"/>
      <c r="F154" s="86"/>
      <c r="G154" s="88"/>
      <c r="H154" s="91"/>
      <c r="J154" s="94"/>
      <c r="P154" s="94"/>
    </row>
    <row r="155" spans="1:16" s="85" customFormat="1" ht="16.5">
      <c r="A155" s="86"/>
      <c r="B155" s="100"/>
      <c r="C155" s="93"/>
      <c r="D155" s="86"/>
      <c r="E155" s="88"/>
      <c r="F155" s="95"/>
      <c r="G155" s="88"/>
      <c r="H155" s="91"/>
      <c r="J155" s="94"/>
      <c r="P155" s="94"/>
    </row>
    <row r="156" spans="1:16" s="85" customFormat="1" ht="16.5">
      <c r="A156" s="86"/>
      <c r="B156" s="100"/>
      <c r="C156" s="93"/>
      <c r="D156" s="86"/>
      <c r="E156" s="88"/>
      <c r="F156" s="95"/>
      <c r="G156" s="88"/>
      <c r="H156" s="91"/>
      <c r="J156" s="94"/>
      <c r="P156" s="94"/>
    </row>
    <row r="157" spans="1:16" s="85" customFormat="1" ht="16.5">
      <c r="A157" s="86"/>
      <c r="B157" s="100"/>
      <c r="C157" s="93"/>
      <c r="D157" s="86"/>
      <c r="E157" s="88"/>
      <c r="F157" s="95"/>
      <c r="G157" s="88"/>
      <c r="H157" s="91"/>
      <c r="J157" s="94"/>
      <c r="P157" s="94"/>
    </row>
    <row r="158" spans="1:16" s="85" customFormat="1" ht="16.5">
      <c r="A158" s="86"/>
      <c r="B158" s="97"/>
      <c r="C158" s="93"/>
      <c r="D158" s="86"/>
      <c r="E158" s="88"/>
      <c r="F158" s="95"/>
      <c r="G158" s="88"/>
      <c r="H158" s="91"/>
      <c r="J158" s="94"/>
      <c r="P158" s="94"/>
    </row>
    <row r="159" spans="1:16" s="85" customFormat="1" ht="16.5">
      <c r="A159" s="86"/>
      <c r="B159" s="97"/>
      <c r="C159" s="93"/>
      <c r="D159" s="86"/>
      <c r="E159" s="88"/>
      <c r="F159" s="95"/>
      <c r="G159" s="88"/>
      <c r="H159" s="91"/>
      <c r="J159" s="94"/>
      <c r="P159" s="94"/>
    </row>
    <row r="160" spans="1:16" s="85" customFormat="1" ht="16.5">
      <c r="A160" s="86"/>
      <c r="B160" s="100"/>
      <c r="C160" s="93"/>
      <c r="D160" s="86"/>
      <c r="E160" s="88"/>
      <c r="F160" s="95"/>
      <c r="G160" s="88"/>
      <c r="H160" s="91"/>
      <c r="J160" s="94"/>
      <c r="P160" s="94"/>
    </row>
    <row r="161" spans="1:16" s="85" customFormat="1" ht="16.5">
      <c r="A161" s="86"/>
      <c r="B161" s="97"/>
      <c r="C161" s="93"/>
      <c r="D161" s="86"/>
      <c r="E161" s="88"/>
      <c r="F161" s="86"/>
      <c r="G161" s="88"/>
      <c r="H161" s="91"/>
      <c r="J161" s="94"/>
      <c r="P161" s="94"/>
    </row>
    <row r="162" spans="1:16" s="85" customFormat="1" ht="16.5">
      <c r="A162" s="86"/>
      <c r="B162" s="100"/>
      <c r="C162" s="93"/>
      <c r="D162" s="86"/>
      <c r="E162" s="88"/>
      <c r="F162" s="95"/>
      <c r="G162" s="88"/>
      <c r="H162" s="91"/>
      <c r="J162" s="94"/>
      <c r="P162" s="94"/>
    </row>
    <row r="163" spans="1:16" s="85" customFormat="1" ht="16.5">
      <c r="A163" s="86"/>
      <c r="B163" s="100"/>
      <c r="C163" s="93"/>
      <c r="D163" s="86"/>
      <c r="E163" s="88"/>
      <c r="F163" s="95"/>
      <c r="G163" s="88"/>
      <c r="H163" s="91"/>
      <c r="J163" s="94"/>
      <c r="P163" s="94"/>
    </row>
    <row r="164" spans="1:16" s="85" customFormat="1" ht="16.5">
      <c r="A164" s="86"/>
      <c r="B164" s="100"/>
      <c r="C164" s="93"/>
      <c r="D164" s="86"/>
      <c r="E164" s="88"/>
      <c r="F164" s="95"/>
      <c r="G164" s="88"/>
      <c r="H164" s="91"/>
      <c r="J164" s="94"/>
      <c r="P164" s="94"/>
    </row>
    <row r="165" spans="1:16" s="85" customFormat="1" ht="16.5">
      <c r="A165" s="86"/>
      <c r="B165" s="97"/>
      <c r="C165" s="93"/>
      <c r="D165" s="86"/>
      <c r="E165" s="88"/>
      <c r="F165" s="95"/>
      <c r="G165" s="88"/>
      <c r="H165" s="91"/>
      <c r="J165" s="94"/>
      <c r="P165" s="94"/>
    </row>
    <row r="166" spans="1:16" s="85" customFormat="1" ht="16.5">
      <c r="A166" s="86"/>
      <c r="B166" s="97"/>
      <c r="C166" s="93"/>
      <c r="D166" s="86"/>
      <c r="E166" s="88"/>
      <c r="F166" s="95"/>
      <c r="G166" s="88"/>
      <c r="H166" s="91"/>
      <c r="J166" s="94"/>
      <c r="P166" s="94"/>
    </row>
    <row r="167" spans="1:16" s="85" customFormat="1" ht="16.5">
      <c r="A167" s="86"/>
      <c r="B167" s="100"/>
      <c r="C167" s="93"/>
      <c r="D167" s="86"/>
      <c r="E167" s="88"/>
      <c r="F167" s="95"/>
      <c r="G167" s="88"/>
      <c r="H167" s="91"/>
      <c r="J167" s="94"/>
      <c r="P167" s="94"/>
    </row>
    <row r="168" spans="1:16" s="85" customFormat="1" ht="16.5">
      <c r="A168" s="86"/>
      <c r="B168" s="92"/>
      <c r="C168" s="93"/>
      <c r="D168" s="86"/>
      <c r="E168" s="88"/>
      <c r="F168" s="91"/>
      <c r="G168" s="88"/>
      <c r="H168" s="91"/>
      <c r="J168" s="94"/>
      <c r="P168" s="94"/>
    </row>
    <row r="169" spans="1:16" s="85" customFormat="1" ht="16.5">
      <c r="A169" s="86"/>
      <c r="B169" s="100"/>
      <c r="C169" s="93"/>
      <c r="D169" s="86"/>
      <c r="E169" s="88"/>
      <c r="F169" s="95"/>
      <c r="G169" s="88"/>
      <c r="H169" s="91"/>
      <c r="J169" s="94"/>
      <c r="P169" s="94"/>
    </row>
    <row r="170" spans="1:16" s="85" customFormat="1" ht="16.5">
      <c r="A170" s="86"/>
      <c r="B170" s="100"/>
      <c r="C170" s="93"/>
      <c r="D170" s="86"/>
      <c r="E170" s="88"/>
      <c r="F170" s="95"/>
      <c r="G170" s="88"/>
      <c r="H170" s="91"/>
      <c r="J170" s="94"/>
      <c r="P170" s="94"/>
    </row>
    <row r="171" spans="1:16" s="85" customFormat="1" ht="16.5">
      <c r="A171" s="86"/>
      <c r="B171" s="100"/>
      <c r="C171" s="93"/>
      <c r="D171" s="86"/>
      <c r="E171" s="88"/>
      <c r="F171" s="95"/>
      <c r="G171" s="88"/>
      <c r="H171" s="91"/>
      <c r="J171" s="94"/>
      <c r="P171" s="94"/>
    </row>
    <row r="172" spans="1:16" s="85" customFormat="1" ht="16.5">
      <c r="A172" s="86"/>
      <c r="B172" s="97"/>
      <c r="C172" s="93"/>
      <c r="D172" s="86"/>
      <c r="E172" s="88"/>
      <c r="F172" s="95"/>
      <c r="G172" s="88"/>
      <c r="H172" s="91"/>
      <c r="J172" s="94"/>
      <c r="P172" s="94"/>
    </row>
    <row r="173" spans="1:16" s="85" customFormat="1" ht="16.5">
      <c r="A173" s="86"/>
      <c r="B173" s="97"/>
      <c r="C173" s="93"/>
      <c r="D173" s="86"/>
      <c r="E173" s="88"/>
      <c r="F173" s="95"/>
      <c r="G173" s="88"/>
      <c r="H173" s="91"/>
      <c r="J173" s="94"/>
      <c r="P173" s="94"/>
    </row>
    <row r="174" spans="1:16" s="85" customFormat="1" ht="16.5">
      <c r="A174" s="86"/>
      <c r="B174" s="100"/>
      <c r="C174" s="93"/>
      <c r="D174" s="86"/>
      <c r="E174" s="88"/>
      <c r="F174" s="95"/>
      <c r="G174" s="88"/>
      <c r="H174" s="91"/>
      <c r="J174" s="94"/>
      <c r="P174" s="94"/>
    </row>
    <row r="175" spans="1:16" s="85" customFormat="1" ht="16.5">
      <c r="A175" s="86"/>
      <c r="B175" s="92"/>
      <c r="C175" s="93"/>
      <c r="D175" s="86"/>
      <c r="E175" s="88"/>
      <c r="F175" s="86"/>
      <c r="G175" s="88"/>
      <c r="H175" s="91"/>
      <c r="J175" s="94"/>
      <c r="P175" s="94"/>
    </row>
    <row r="176" spans="1:16" s="85" customFormat="1" ht="16.5">
      <c r="A176" s="86"/>
      <c r="B176" s="100"/>
      <c r="C176" s="93"/>
      <c r="D176" s="86"/>
      <c r="E176" s="88"/>
      <c r="F176" s="95"/>
      <c r="G176" s="88"/>
      <c r="H176" s="91"/>
      <c r="J176" s="94"/>
      <c r="P176" s="94"/>
    </row>
    <row r="177" spans="1:16" s="85" customFormat="1" ht="16.5">
      <c r="A177" s="86"/>
      <c r="B177" s="100"/>
      <c r="C177" s="93"/>
      <c r="D177" s="86"/>
      <c r="E177" s="88"/>
      <c r="F177" s="95"/>
      <c r="G177" s="88"/>
      <c r="H177" s="91"/>
      <c r="J177" s="94"/>
      <c r="P177" s="94"/>
    </row>
    <row r="178" spans="1:16" s="85" customFormat="1" ht="16.5">
      <c r="A178" s="86"/>
      <c r="B178" s="100"/>
      <c r="C178" s="93"/>
      <c r="D178" s="86"/>
      <c r="E178" s="88"/>
      <c r="F178" s="95"/>
      <c r="G178" s="88"/>
      <c r="H178" s="91"/>
      <c r="J178" s="94"/>
      <c r="P178" s="94"/>
    </row>
    <row r="179" spans="1:16" s="85" customFormat="1" ht="16.5">
      <c r="A179" s="86"/>
      <c r="B179" s="97"/>
      <c r="C179" s="93"/>
      <c r="D179" s="86"/>
      <c r="E179" s="88"/>
      <c r="F179" s="95"/>
      <c r="G179" s="88"/>
      <c r="H179" s="91"/>
      <c r="J179" s="94"/>
      <c r="P179" s="94"/>
    </row>
    <row r="180" spans="1:16" s="85" customFormat="1" ht="16.5">
      <c r="A180" s="86"/>
      <c r="B180" s="97"/>
      <c r="C180" s="93"/>
      <c r="D180" s="86"/>
      <c r="E180" s="88"/>
      <c r="F180" s="95"/>
      <c r="G180" s="88"/>
      <c r="H180" s="91"/>
      <c r="J180" s="94"/>
      <c r="P180" s="94"/>
    </row>
    <row r="181" spans="1:16" s="85" customFormat="1" ht="16.5">
      <c r="A181" s="86"/>
      <c r="B181" s="97"/>
      <c r="C181" s="93"/>
      <c r="D181" s="86"/>
      <c r="E181" s="88"/>
      <c r="F181" s="95"/>
      <c r="G181" s="88"/>
      <c r="H181" s="91"/>
      <c r="J181" s="94"/>
      <c r="P181" s="94"/>
    </row>
    <row r="182" spans="1:16" s="85" customFormat="1" ht="16.5">
      <c r="A182" s="86"/>
      <c r="B182" s="100"/>
      <c r="C182" s="93"/>
      <c r="D182" s="86"/>
      <c r="E182" s="88"/>
      <c r="F182" s="95"/>
      <c r="G182" s="88"/>
      <c r="H182" s="91"/>
      <c r="J182" s="94"/>
      <c r="P182" s="94"/>
    </row>
    <row r="183" spans="1:16" s="85" customFormat="1" ht="16.5">
      <c r="A183" s="86"/>
      <c r="B183" s="92"/>
      <c r="C183" s="93"/>
      <c r="D183" s="86"/>
      <c r="E183" s="88"/>
      <c r="F183" s="86"/>
      <c r="G183" s="88"/>
      <c r="H183" s="91"/>
      <c r="J183" s="94"/>
      <c r="P183" s="94"/>
    </row>
    <row r="184" spans="1:16" s="85" customFormat="1" ht="16.5">
      <c r="A184" s="86"/>
      <c r="B184" s="100"/>
      <c r="C184" s="93"/>
      <c r="D184" s="86"/>
      <c r="E184" s="88"/>
      <c r="F184" s="95"/>
      <c r="G184" s="88"/>
      <c r="H184" s="91"/>
      <c r="J184" s="94"/>
      <c r="P184" s="94"/>
    </row>
    <row r="185" spans="1:16" s="85" customFormat="1" ht="16.5">
      <c r="A185" s="86"/>
      <c r="B185" s="100"/>
      <c r="C185" s="93"/>
      <c r="D185" s="86"/>
      <c r="E185" s="88"/>
      <c r="F185" s="95"/>
      <c r="G185" s="88"/>
      <c r="H185" s="91"/>
      <c r="J185" s="94"/>
      <c r="P185" s="94"/>
    </row>
    <row r="186" spans="1:16" s="85" customFormat="1" ht="16.5">
      <c r="A186" s="86"/>
      <c r="B186" s="100"/>
      <c r="C186" s="93"/>
      <c r="D186" s="86"/>
      <c r="E186" s="88"/>
      <c r="F186" s="95"/>
      <c r="G186" s="88"/>
      <c r="H186" s="91"/>
      <c r="J186" s="94"/>
      <c r="P186" s="94"/>
    </row>
    <row r="187" spans="1:16" s="85" customFormat="1" ht="16.5">
      <c r="A187" s="86"/>
      <c r="B187" s="97"/>
      <c r="C187" s="93"/>
      <c r="D187" s="86"/>
      <c r="E187" s="88"/>
      <c r="F187" s="95"/>
      <c r="G187" s="88"/>
      <c r="H187" s="91"/>
      <c r="J187" s="94"/>
      <c r="P187" s="94"/>
    </row>
    <row r="188" spans="1:16" s="85" customFormat="1" ht="16.5">
      <c r="A188" s="86"/>
      <c r="B188" s="97"/>
      <c r="C188" s="93"/>
      <c r="D188" s="86"/>
      <c r="E188" s="88"/>
      <c r="F188" s="95"/>
      <c r="G188" s="88"/>
      <c r="H188" s="91"/>
      <c r="J188" s="94"/>
      <c r="P188" s="94"/>
    </row>
    <row r="189" spans="1:16" s="85" customFormat="1" ht="16.5">
      <c r="A189" s="86"/>
      <c r="B189" s="97"/>
      <c r="C189" s="93"/>
      <c r="D189" s="86"/>
      <c r="E189" s="88"/>
      <c r="F189" s="95"/>
      <c r="G189" s="88"/>
      <c r="H189" s="91"/>
      <c r="J189" s="94"/>
      <c r="P189" s="94"/>
    </row>
    <row r="190" spans="1:16" s="85" customFormat="1" ht="16.5">
      <c r="A190" s="86"/>
      <c r="B190" s="100"/>
      <c r="C190" s="93"/>
      <c r="D190" s="86"/>
      <c r="E190" s="88"/>
      <c r="F190" s="95"/>
      <c r="G190" s="88"/>
      <c r="H190" s="91"/>
      <c r="J190" s="94"/>
      <c r="P190" s="94"/>
    </row>
    <row r="191" spans="1:16" s="85" customFormat="1" ht="16.5">
      <c r="A191" s="86"/>
      <c r="B191" s="92"/>
      <c r="C191" s="93"/>
      <c r="D191" s="86"/>
      <c r="E191" s="88"/>
      <c r="F191" s="86"/>
      <c r="G191" s="88"/>
      <c r="H191" s="91"/>
      <c r="J191" s="94"/>
      <c r="P191" s="94"/>
    </row>
    <row r="192" spans="1:16" s="85" customFormat="1" ht="16.5">
      <c r="A192" s="86"/>
      <c r="B192" s="100"/>
      <c r="C192" s="93"/>
      <c r="D192" s="86"/>
      <c r="E192" s="88"/>
      <c r="F192" s="86"/>
      <c r="G192" s="88"/>
      <c r="H192" s="91"/>
      <c r="J192" s="94"/>
      <c r="P192" s="94"/>
    </row>
    <row r="193" spans="1:16" s="85" customFormat="1" ht="16.5">
      <c r="A193" s="86"/>
      <c r="B193" s="100"/>
      <c r="C193" s="93"/>
      <c r="D193" s="86"/>
      <c r="E193" s="88"/>
      <c r="F193" s="86"/>
      <c r="G193" s="88"/>
      <c r="H193" s="91"/>
      <c r="J193" s="94"/>
      <c r="P193" s="94"/>
    </row>
    <row r="194" spans="1:16" s="85" customFormat="1" ht="16.5">
      <c r="A194" s="86"/>
      <c r="B194" s="97"/>
      <c r="C194" s="93"/>
      <c r="D194" s="86"/>
      <c r="E194" s="88"/>
      <c r="F194" s="95"/>
      <c r="G194" s="88"/>
      <c r="H194" s="91"/>
      <c r="J194" s="94"/>
      <c r="P194" s="94"/>
    </row>
    <row r="195" spans="1:16" s="85" customFormat="1" ht="16.5">
      <c r="A195" s="86"/>
      <c r="B195" s="97"/>
      <c r="C195" s="93"/>
      <c r="D195" s="86"/>
      <c r="E195" s="88"/>
      <c r="F195" s="95"/>
      <c r="G195" s="88"/>
      <c r="H195" s="91"/>
      <c r="J195" s="94"/>
      <c r="P195" s="94"/>
    </row>
    <row r="196" spans="1:16" s="85" customFormat="1" ht="16.5">
      <c r="A196" s="86"/>
      <c r="B196" s="97"/>
      <c r="C196" s="93"/>
      <c r="D196" s="86"/>
      <c r="E196" s="88"/>
      <c r="F196" s="95"/>
      <c r="G196" s="88"/>
      <c r="H196" s="91"/>
      <c r="J196" s="94"/>
      <c r="P196" s="94"/>
    </row>
    <row r="197" spans="1:16" s="85" customFormat="1" ht="16.5">
      <c r="A197" s="86"/>
      <c r="B197" s="97"/>
      <c r="C197" s="93"/>
      <c r="D197" s="86"/>
      <c r="E197" s="88"/>
      <c r="F197" s="95"/>
      <c r="G197" s="88"/>
      <c r="H197" s="91"/>
      <c r="J197" s="94"/>
      <c r="P197" s="94"/>
    </row>
    <row r="198" spans="1:16" s="85" customFormat="1" ht="16.5">
      <c r="A198" s="86"/>
      <c r="B198" s="97"/>
      <c r="C198" s="93"/>
      <c r="D198" s="86"/>
      <c r="E198" s="88"/>
      <c r="F198" s="86"/>
      <c r="G198" s="88"/>
      <c r="H198" s="91"/>
      <c r="J198" s="94"/>
      <c r="P198" s="94"/>
    </row>
    <row r="199" spans="1:16" s="85" customFormat="1" ht="16.5">
      <c r="A199" s="86"/>
      <c r="B199" s="100"/>
      <c r="C199" s="93"/>
      <c r="D199" s="86"/>
      <c r="E199" s="88"/>
      <c r="F199" s="95"/>
      <c r="G199" s="88"/>
      <c r="H199" s="91"/>
      <c r="J199" s="94"/>
      <c r="P199" s="94"/>
    </row>
    <row r="200" spans="1:16" s="85" customFormat="1" ht="16.5">
      <c r="A200" s="86"/>
      <c r="B200" s="100"/>
      <c r="C200" s="93"/>
      <c r="D200" s="86"/>
      <c r="E200" s="88"/>
      <c r="F200" s="95"/>
      <c r="G200" s="88"/>
      <c r="H200" s="91"/>
      <c r="J200" s="94"/>
      <c r="P200" s="94"/>
    </row>
    <row r="201" spans="1:16" s="85" customFormat="1" ht="16.5">
      <c r="A201" s="86"/>
      <c r="B201" s="100"/>
      <c r="C201" s="93"/>
      <c r="D201" s="86"/>
      <c r="E201" s="88"/>
      <c r="F201" s="95"/>
      <c r="G201" s="88"/>
      <c r="H201" s="91"/>
      <c r="J201" s="94"/>
      <c r="P201" s="94"/>
    </row>
    <row r="202" spans="1:16" s="85" customFormat="1" ht="16.5">
      <c r="A202" s="86"/>
      <c r="B202" s="97"/>
      <c r="C202" s="93"/>
      <c r="D202" s="86"/>
      <c r="E202" s="88"/>
      <c r="F202" s="95"/>
      <c r="G202" s="88"/>
      <c r="H202" s="91"/>
      <c r="J202" s="94"/>
      <c r="P202" s="94"/>
    </row>
    <row r="203" spans="1:16" s="85" customFormat="1" ht="16.5">
      <c r="A203" s="86"/>
      <c r="B203" s="97"/>
      <c r="C203" s="93"/>
      <c r="D203" s="86"/>
      <c r="E203" s="88"/>
      <c r="F203" s="95"/>
      <c r="G203" s="88"/>
      <c r="H203" s="91"/>
      <c r="J203" s="94"/>
      <c r="P203" s="94"/>
    </row>
    <row r="204" spans="1:16" s="85" customFormat="1" ht="16.5">
      <c r="A204" s="86"/>
      <c r="B204" s="97"/>
      <c r="C204" s="93"/>
      <c r="D204" s="86"/>
      <c r="E204" s="88"/>
      <c r="F204" s="95"/>
      <c r="G204" s="88"/>
      <c r="H204" s="91"/>
      <c r="J204" s="94"/>
      <c r="P204" s="94"/>
    </row>
    <row r="205" spans="1:16" s="85" customFormat="1" ht="16.5">
      <c r="A205" s="86"/>
      <c r="B205" s="97"/>
      <c r="C205" s="93"/>
      <c r="D205" s="86"/>
      <c r="E205" s="88"/>
      <c r="F205" s="95"/>
      <c r="G205" s="88"/>
      <c r="H205" s="91"/>
      <c r="J205" s="94"/>
      <c r="P205" s="94"/>
    </row>
    <row r="206" spans="1:16" s="85" customFormat="1" ht="16.5">
      <c r="A206" s="86"/>
      <c r="B206" s="100"/>
      <c r="C206" s="93"/>
      <c r="D206" s="86"/>
      <c r="E206" s="88"/>
      <c r="F206" s="95"/>
      <c r="G206" s="88"/>
      <c r="H206" s="91"/>
      <c r="J206" s="94"/>
      <c r="P206" s="94"/>
    </row>
    <row r="207" spans="1:16" s="85" customFormat="1" ht="16.5">
      <c r="A207" s="86"/>
      <c r="B207" s="87"/>
      <c r="C207" s="93"/>
      <c r="D207" s="86"/>
      <c r="E207" s="88"/>
      <c r="F207" s="86"/>
      <c r="G207" s="88"/>
      <c r="H207" s="96"/>
      <c r="J207" s="94"/>
      <c r="P207" s="94"/>
    </row>
    <row r="208" spans="1:16" s="85" customFormat="1" ht="16.5">
      <c r="A208" s="86"/>
      <c r="B208" s="97"/>
      <c r="C208" s="101"/>
      <c r="D208" s="102"/>
      <c r="E208" s="103"/>
      <c r="F208" s="102"/>
      <c r="G208" s="103"/>
      <c r="H208" s="104"/>
      <c r="J208" s="94"/>
      <c r="P208" s="94"/>
    </row>
    <row r="209" spans="1:16" s="85" customFormat="1" ht="16.5">
      <c r="A209" s="86"/>
      <c r="B209" s="87"/>
      <c r="C209" s="101"/>
      <c r="D209" s="102"/>
      <c r="E209" s="103"/>
      <c r="F209" s="102"/>
      <c r="G209" s="103"/>
      <c r="H209" s="102"/>
      <c r="J209" s="94"/>
      <c r="P209" s="94"/>
    </row>
    <row r="210" spans="1:16" s="85" customFormat="1" ht="16.5">
      <c r="A210" s="86"/>
      <c r="B210" s="92"/>
      <c r="C210" s="101"/>
      <c r="D210" s="102"/>
      <c r="E210" s="103"/>
      <c r="F210" s="102"/>
      <c r="G210" s="103"/>
      <c r="H210" s="104"/>
      <c r="J210" s="94"/>
      <c r="P210" s="94"/>
    </row>
    <row r="211" spans="1:16" s="85" customFormat="1" ht="16.5">
      <c r="A211" s="86"/>
      <c r="B211" s="87"/>
      <c r="C211" s="101"/>
      <c r="D211" s="102"/>
      <c r="E211" s="103"/>
      <c r="F211" s="102"/>
      <c r="G211" s="103"/>
      <c r="H211" s="104"/>
      <c r="J211" s="94"/>
      <c r="P211" s="94"/>
    </row>
    <row r="212" spans="1:16" s="85" customFormat="1" ht="16.5">
      <c r="A212" s="86"/>
      <c r="B212" s="87"/>
      <c r="C212" s="101"/>
      <c r="D212" s="102"/>
      <c r="E212" s="103"/>
      <c r="F212" s="102"/>
      <c r="G212" s="103"/>
      <c r="H212" s="104"/>
      <c r="J212" s="94"/>
      <c r="P212" s="94"/>
    </row>
    <row r="213" spans="1:16" s="85" customFormat="1" ht="16.5">
      <c r="A213" s="86"/>
      <c r="B213" s="87"/>
      <c r="C213" s="101"/>
      <c r="D213" s="102"/>
      <c r="E213" s="103"/>
      <c r="F213" s="102"/>
      <c r="G213" s="105"/>
      <c r="H213" s="104"/>
      <c r="J213" s="94"/>
      <c r="P213" s="94"/>
    </row>
    <row r="214" spans="1:16" s="85" customFormat="1" ht="16.5">
      <c r="A214" s="86"/>
      <c r="B214" s="97"/>
      <c r="C214" s="101"/>
      <c r="D214" s="102"/>
      <c r="E214" s="103"/>
      <c r="F214" s="102"/>
      <c r="G214" s="103"/>
      <c r="H214" s="104"/>
      <c r="J214" s="94"/>
      <c r="P214" s="94"/>
    </row>
    <row r="215" spans="1:16" s="85" customFormat="1" ht="16.5">
      <c r="A215" s="86"/>
      <c r="B215" s="97"/>
      <c r="C215" s="101"/>
      <c r="D215" s="102"/>
      <c r="E215" s="103"/>
      <c r="F215" s="102"/>
      <c r="G215" s="105"/>
      <c r="H215" s="104"/>
      <c r="J215" s="94"/>
      <c r="P215" s="94"/>
    </row>
    <row r="216" spans="1:16" s="85" customFormat="1" ht="16.5">
      <c r="A216" s="86"/>
      <c r="B216" s="87"/>
      <c r="C216" s="101"/>
      <c r="D216" s="102"/>
      <c r="E216" s="103"/>
      <c r="F216" s="102"/>
      <c r="G216" s="103"/>
      <c r="H216" s="104"/>
      <c r="J216" s="94"/>
      <c r="P216" s="94"/>
    </row>
    <row r="217" spans="1:16" s="85" customFormat="1" ht="16.5">
      <c r="A217" s="86"/>
      <c r="B217" s="97"/>
      <c r="C217" s="101"/>
      <c r="D217" s="102"/>
      <c r="E217" s="103"/>
      <c r="F217" s="102"/>
      <c r="G217" s="103"/>
      <c r="H217" s="104"/>
      <c r="J217" s="94"/>
      <c r="P217" s="94"/>
    </row>
    <row r="218" spans="1:16" s="85" customFormat="1" ht="16.5">
      <c r="A218" s="86"/>
      <c r="B218" s="87"/>
      <c r="C218" s="101"/>
      <c r="D218" s="102"/>
      <c r="E218" s="103"/>
      <c r="F218" s="102"/>
      <c r="G218" s="103"/>
      <c r="H218" s="102"/>
      <c r="J218" s="94"/>
      <c r="P218" s="94"/>
    </row>
    <row r="219" spans="1:16" s="85" customFormat="1" ht="16.5">
      <c r="A219" s="86"/>
      <c r="B219" s="87"/>
      <c r="C219" s="101"/>
      <c r="D219" s="102"/>
      <c r="E219" s="103"/>
      <c r="F219" s="102"/>
      <c r="G219" s="103"/>
      <c r="H219" s="102"/>
      <c r="J219" s="94"/>
      <c r="P219" s="94"/>
    </row>
    <row r="220" spans="1:16" s="85" customFormat="1" ht="16.5">
      <c r="A220" s="86"/>
      <c r="B220" s="87"/>
      <c r="C220" s="101"/>
      <c r="D220" s="102"/>
      <c r="E220" s="103"/>
      <c r="F220" s="102"/>
      <c r="G220" s="103"/>
      <c r="H220" s="102"/>
      <c r="J220" s="94"/>
      <c r="P220" s="94"/>
    </row>
    <row r="221" spans="1:16" s="85" customFormat="1" ht="16.5">
      <c r="A221" s="86"/>
      <c r="B221" s="97"/>
      <c r="C221" s="93"/>
      <c r="D221" s="86"/>
      <c r="E221" s="88"/>
      <c r="F221" s="95"/>
      <c r="G221" s="88"/>
      <c r="H221" s="96"/>
      <c r="J221" s="94"/>
      <c r="P221" s="94"/>
    </row>
    <row r="222" spans="1:16" s="85" customFormat="1" ht="16.5">
      <c r="A222" s="86"/>
      <c r="B222" s="87"/>
      <c r="C222" s="93"/>
      <c r="D222" s="86"/>
      <c r="E222" s="88"/>
      <c r="F222" s="95"/>
      <c r="G222" s="88"/>
      <c r="H222" s="96"/>
      <c r="J222" s="94"/>
      <c r="P222" s="94"/>
    </row>
    <row r="223" spans="1:16" s="85" customFormat="1" ht="16.5">
      <c r="A223" s="86"/>
      <c r="B223" s="92"/>
      <c r="C223" s="93"/>
      <c r="D223" s="86"/>
      <c r="E223" s="88"/>
      <c r="F223" s="86"/>
      <c r="G223" s="88"/>
      <c r="H223" s="91"/>
      <c r="J223" s="94"/>
      <c r="P223" s="94"/>
    </row>
    <row r="224" spans="1:16" s="85" customFormat="1" ht="16.5">
      <c r="A224" s="86"/>
      <c r="B224" s="87"/>
      <c r="C224" s="93"/>
      <c r="D224" s="86"/>
      <c r="E224" s="88"/>
      <c r="F224" s="86"/>
      <c r="G224" s="88"/>
      <c r="H224" s="96"/>
      <c r="J224" s="94"/>
      <c r="P224" s="94"/>
    </row>
    <row r="225" spans="1:16" s="85" customFormat="1" ht="16.5">
      <c r="A225" s="86"/>
      <c r="B225" s="87"/>
      <c r="C225" s="93"/>
      <c r="D225" s="86"/>
      <c r="E225" s="88"/>
      <c r="F225" s="95"/>
      <c r="G225" s="88"/>
      <c r="H225" s="96"/>
      <c r="J225" s="94"/>
      <c r="P225" s="94"/>
    </row>
    <row r="226" spans="1:16" s="85" customFormat="1" ht="16.5">
      <c r="A226" s="86"/>
      <c r="B226" s="87"/>
      <c r="C226" s="101"/>
      <c r="D226" s="102"/>
      <c r="E226" s="103"/>
      <c r="F226" s="102"/>
      <c r="G226" s="103"/>
      <c r="H226" s="102"/>
      <c r="J226" s="94"/>
      <c r="P226" s="94"/>
    </row>
    <row r="227" spans="1:16" s="85" customFormat="1" ht="16.5">
      <c r="A227" s="86"/>
      <c r="B227" s="97"/>
      <c r="C227" s="93"/>
      <c r="D227" s="86"/>
      <c r="E227" s="88"/>
      <c r="F227" s="95"/>
      <c r="G227" s="88"/>
      <c r="H227" s="96"/>
      <c r="J227" s="94"/>
      <c r="P227" s="94"/>
    </row>
    <row r="228" spans="1:16" s="85" customFormat="1" ht="16.5">
      <c r="A228" s="86"/>
      <c r="B228" s="87"/>
      <c r="C228" s="93"/>
      <c r="D228" s="86"/>
      <c r="E228" s="88"/>
      <c r="F228" s="95"/>
      <c r="G228" s="88"/>
      <c r="H228" s="96"/>
      <c r="J228" s="94"/>
      <c r="P228" s="94"/>
    </row>
    <row r="229" spans="1:16" s="85" customFormat="1" ht="16.5">
      <c r="A229" s="86"/>
      <c r="B229" s="97"/>
      <c r="C229" s="93"/>
      <c r="D229" s="86"/>
      <c r="E229" s="88"/>
      <c r="F229" s="86"/>
      <c r="G229" s="88"/>
      <c r="H229" s="91"/>
      <c r="J229" s="94"/>
      <c r="P229" s="94"/>
    </row>
    <row r="230" spans="1:16" s="85" customFormat="1" ht="16.5">
      <c r="A230" s="86"/>
      <c r="B230" s="87"/>
      <c r="C230" s="93"/>
      <c r="D230" s="86"/>
      <c r="E230" s="88"/>
      <c r="F230" s="86"/>
      <c r="G230" s="88"/>
      <c r="H230" s="96"/>
      <c r="J230" s="94"/>
      <c r="P230" s="94"/>
    </row>
    <row r="231" spans="1:16" s="85" customFormat="1" ht="16.5">
      <c r="A231" s="86"/>
      <c r="B231" s="87"/>
      <c r="C231" s="93"/>
      <c r="D231" s="86"/>
      <c r="E231" s="88"/>
      <c r="F231" s="95"/>
      <c r="G231" s="88"/>
      <c r="H231" s="96"/>
      <c r="J231" s="94"/>
      <c r="P231" s="94"/>
    </row>
    <row r="232" spans="1:16" s="85" customFormat="1" ht="16.5">
      <c r="A232" s="86"/>
      <c r="B232" s="87"/>
      <c r="C232" s="93"/>
      <c r="D232" s="86"/>
      <c r="E232" s="88"/>
      <c r="F232" s="86"/>
      <c r="G232" s="88"/>
      <c r="H232" s="96"/>
      <c r="J232" s="94"/>
      <c r="P232" s="94"/>
    </row>
    <row r="233" spans="1:16" s="85" customFormat="1" ht="16.5">
      <c r="A233" s="86"/>
      <c r="B233" s="97"/>
      <c r="C233" s="93"/>
      <c r="D233" s="86"/>
      <c r="E233" s="88"/>
      <c r="F233" s="86"/>
      <c r="G233" s="88"/>
      <c r="H233" s="96"/>
      <c r="J233" s="94"/>
      <c r="P233" s="94"/>
    </row>
    <row r="234" spans="1:16" s="85" customFormat="1" ht="16.5">
      <c r="A234" s="86"/>
      <c r="B234" s="97"/>
      <c r="C234" s="93"/>
      <c r="D234" s="86"/>
      <c r="E234" s="88"/>
      <c r="F234" s="95"/>
      <c r="G234" s="88"/>
      <c r="H234" s="96"/>
      <c r="J234" s="94"/>
      <c r="P234" s="94"/>
    </row>
    <row r="235" spans="1:16" s="85" customFormat="1" ht="16.5">
      <c r="A235" s="86"/>
      <c r="B235" s="87"/>
      <c r="C235" s="93"/>
      <c r="D235" s="86"/>
      <c r="E235" s="88"/>
      <c r="F235" s="95"/>
      <c r="G235" s="88"/>
      <c r="H235" s="96"/>
      <c r="J235" s="94"/>
      <c r="P235" s="94"/>
    </row>
    <row r="236" spans="1:16" s="85" customFormat="1" ht="16.5">
      <c r="A236" s="86"/>
      <c r="B236" s="97"/>
      <c r="C236" s="93"/>
      <c r="D236" s="86"/>
      <c r="E236" s="88"/>
      <c r="F236" s="86"/>
      <c r="G236" s="88"/>
      <c r="H236" s="91"/>
      <c r="J236" s="94"/>
      <c r="P236" s="94"/>
    </row>
    <row r="237" spans="1:16" s="85" customFormat="1" ht="16.5">
      <c r="A237" s="86"/>
      <c r="B237" s="87"/>
      <c r="C237" s="93"/>
      <c r="D237" s="86"/>
      <c r="E237" s="88"/>
      <c r="F237" s="95"/>
      <c r="G237" s="88"/>
      <c r="H237" s="96"/>
      <c r="J237" s="94"/>
      <c r="P237" s="94"/>
    </row>
    <row r="238" spans="1:16" s="85" customFormat="1" ht="16.5">
      <c r="A238" s="86"/>
      <c r="B238" s="87"/>
      <c r="C238" s="93"/>
      <c r="D238" s="86"/>
      <c r="E238" s="88"/>
      <c r="F238" s="95"/>
      <c r="G238" s="88"/>
      <c r="H238" s="96"/>
      <c r="J238" s="94"/>
      <c r="P238" s="94"/>
    </row>
    <row r="239" spans="1:16" s="85" customFormat="1" ht="16.5">
      <c r="A239" s="86"/>
      <c r="B239" s="87"/>
      <c r="C239" s="93"/>
      <c r="D239" s="86"/>
      <c r="E239" s="88"/>
      <c r="F239" s="86"/>
      <c r="G239" s="88"/>
      <c r="H239" s="96"/>
      <c r="J239" s="94"/>
      <c r="P239" s="94"/>
    </row>
    <row r="240" spans="1:16" s="85" customFormat="1" ht="16.5">
      <c r="A240" s="86"/>
      <c r="B240" s="97"/>
      <c r="C240" s="93"/>
      <c r="D240" s="86"/>
      <c r="E240" s="88"/>
      <c r="F240" s="95"/>
      <c r="G240" s="88"/>
      <c r="H240" s="96"/>
      <c r="J240" s="94"/>
      <c r="P240" s="94"/>
    </row>
    <row r="241" spans="1:16" s="85" customFormat="1" ht="16.5">
      <c r="A241" s="86"/>
      <c r="B241" s="97"/>
      <c r="C241" s="93"/>
      <c r="D241" s="86"/>
      <c r="E241" s="88"/>
      <c r="F241" s="95"/>
      <c r="G241" s="88"/>
      <c r="H241" s="96"/>
      <c r="J241" s="94"/>
      <c r="P241" s="94"/>
    </row>
    <row r="242" spans="1:16" s="85" customFormat="1" ht="16.5">
      <c r="A242" s="86"/>
      <c r="B242" s="87"/>
      <c r="C242" s="93"/>
      <c r="D242" s="86"/>
      <c r="E242" s="88"/>
      <c r="F242" s="95"/>
      <c r="G242" s="88"/>
      <c r="H242" s="96"/>
      <c r="J242" s="94"/>
      <c r="P242" s="94"/>
    </row>
    <row r="243" spans="1:16" s="85" customFormat="1" ht="16.5">
      <c r="A243" s="86"/>
      <c r="B243" s="86"/>
      <c r="C243" s="99"/>
      <c r="D243" s="86"/>
      <c r="E243" s="90"/>
      <c r="F243" s="86"/>
      <c r="G243" s="90"/>
      <c r="H243" s="86"/>
      <c r="J243" s="94"/>
      <c r="P243" s="94"/>
    </row>
    <row r="244" spans="1:16" s="85" customFormat="1" ht="16.5">
      <c r="A244" s="86"/>
      <c r="B244" s="92"/>
      <c r="C244" s="93"/>
      <c r="D244" s="86"/>
      <c r="E244" s="88"/>
      <c r="F244" s="86"/>
      <c r="G244" s="88"/>
      <c r="H244" s="91"/>
      <c r="J244" s="94"/>
      <c r="P244" s="94"/>
    </row>
    <row r="245" spans="1:16" s="85" customFormat="1" ht="16.5">
      <c r="A245" s="86"/>
      <c r="B245" s="87"/>
      <c r="C245" s="93"/>
      <c r="D245" s="86"/>
      <c r="E245" s="88"/>
      <c r="F245" s="95"/>
      <c r="G245" s="88"/>
      <c r="H245" s="96"/>
      <c r="J245" s="94"/>
      <c r="P245" s="94"/>
    </row>
    <row r="246" spans="1:16" s="85" customFormat="1" ht="16.5">
      <c r="A246" s="86"/>
      <c r="B246" s="87"/>
      <c r="C246" s="93"/>
      <c r="D246" s="86"/>
      <c r="E246" s="88"/>
      <c r="F246" s="95"/>
      <c r="G246" s="88"/>
      <c r="H246" s="96"/>
      <c r="J246" s="94"/>
      <c r="P246" s="94"/>
    </row>
    <row r="247" spans="1:16" s="85" customFormat="1" ht="16.5">
      <c r="A247" s="86"/>
      <c r="B247" s="87"/>
      <c r="C247" s="93"/>
      <c r="D247" s="86"/>
      <c r="E247" s="88"/>
      <c r="F247" s="86"/>
      <c r="G247" s="88"/>
      <c r="H247" s="96"/>
      <c r="J247" s="94"/>
      <c r="P247" s="94"/>
    </row>
    <row r="248" spans="1:16" s="85" customFormat="1" ht="16.5">
      <c r="A248" s="86"/>
      <c r="B248" s="97"/>
      <c r="C248" s="93"/>
      <c r="D248" s="86"/>
      <c r="E248" s="88"/>
      <c r="F248" s="86"/>
      <c r="G248" s="88"/>
      <c r="H248" s="96"/>
      <c r="J248" s="94"/>
      <c r="P248" s="94"/>
    </row>
    <row r="249" spans="1:16" s="85" customFormat="1" ht="16.5">
      <c r="A249" s="86"/>
      <c r="B249" s="97"/>
      <c r="C249" s="93"/>
      <c r="D249" s="86"/>
      <c r="E249" s="88"/>
      <c r="F249" s="86"/>
      <c r="G249" s="88"/>
      <c r="H249" s="96"/>
      <c r="J249" s="94"/>
      <c r="P249" s="94"/>
    </row>
    <row r="250" spans="1:16" s="85" customFormat="1" ht="16.5">
      <c r="A250" s="86"/>
      <c r="B250" s="97"/>
      <c r="C250" s="93"/>
      <c r="D250" s="86"/>
      <c r="E250" s="88"/>
      <c r="F250" s="86"/>
      <c r="G250" s="88"/>
      <c r="H250" s="96"/>
      <c r="J250" s="94"/>
      <c r="P250" s="94"/>
    </row>
    <row r="251" spans="1:16" s="85" customFormat="1" ht="16.5">
      <c r="A251" s="86"/>
      <c r="B251" s="97"/>
      <c r="C251" s="93"/>
      <c r="D251" s="86"/>
      <c r="E251" s="88"/>
      <c r="F251" s="86"/>
      <c r="G251" s="88"/>
      <c r="H251" s="96"/>
      <c r="J251" s="94"/>
      <c r="P251" s="94"/>
    </row>
    <row r="252" spans="1:16" s="85" customFormat="1" ht="16.5">
      <c r="A252" s="86"/>
      <c r="B252" s="87"/>
      <c r="C252" s="93"/>
      <c r="D252" s="86"/>
      <c r="E252" s="88"/>
      <c r="F252" s="95"/>
      <c r="G252" s="88"/>
      <c r="H252" s="96"/>
      <c r="J252" s="94"/>
      <c r="P252" s="94"/>
    </row>
    <row r="253" spans="1:16" s="85" customFormat="1" ht="16.5">
      <c r="A253" s="86"/>
      <c r="B253" s="97"/>
      <c r="C253" s="93"/>
      <c r="D253" s="86"/>
      <c r="E253" s="88"/>
      <c r="F253" s="86"/>
      <c r="G253" s="88"/>
      <c r="H253" s="91"/>
      <c r="J253" s="94"/>
      <c r="P253" s="94"/>
    </row>
    <row r="254" spans="1:16" s="85" customFormat="1" ht="16.5">
      <c r="A254" s="86"/>
      <c r="B254" s="87"/>
      <c r="C254" s="93"/>
      <c r="D254" s="86"/>
      <c r="E254" s="88"/>
      <c r="F254" s="86"/>
      <c r="G254" s="88"/>
      <c r="H254" s="96"/>
      <c r="J254" s="94"/>
      <c r="P254" s="94"/>
    </row>
    <row r="255" spans="1:16" s="85" customFormat="1" ht="16.5">
      <c r="A255" s="86"/>
      <c r="B255" s="87"/>
      <c r="C255" s="93"/>
      <c r="D255" s="86"/>
      <c r="E255" s="88"/>
      <c r="F255" s="86"/>
      <c r="G255" s="88"/>
      <c r="H255" s="96"/>
      <c r="J255" s="94"/>
      <c r="P255" s="94"/>
    </row>
    <row r="256" spans="1:16" s="85" customFormat="1" ht="16.5">
      <c r="A256" s="86"/>
      <c r="B256" s="87"/>
      <c r="C256" s="93"/>
      <c r="D256" s="86"/>
      <c r="E256" s="88"/>
      <c r="F256" s="86"/>
      <c r="G256" s="88"/>
      <c r="H256" s="96"/>
      <c r="J256" s="94"/>
      <c r="P256" s="94"/>
    </row>
    <row r="257" spans="1:16" s="85" customFormat="1" ht="16.5">
      <c r="A257" s="86"/>
      <c r="B257" s="97"/>
      <c r="C257" s="93"/>
      <c r="D257" s="86"/>
      <c r="E257" s="88"/>
      <c r="F257" s="86"/>
      <c r="G257" s="88"/>
      <c r="H257" s="96"/>
      <c r="J257" s="94"/>
      <c r="P257" s="94"/>
    </row>
    <row r="258" spans="1:16" s="85" customFormat="1" ht="16.5">
      <c r="A258" s="86"/>
      <c r="B258" s="97"/>
      <c r="C258" s="93"/>
      <c r="D258" s="86"/>
      <c r="E258" s="88"/>
      <c r="F258" s="86"/>
      <c r="G258" s="88"/>
      <c r="H258" s="96"/>
      <c r="J258" s="94"/>
      <c r="P258" s="94"/>
    </row>
    <row r="259" spans="1:16" s="85" customFormat="1" ht="16.5">
      <c r="A259" s="86"/>
      <c r="B259" s="97"/>
      <c r="C259" s="93"/>
      <c r="D259" s="86"/>
      <c r="E259" s="88"/>
      <c r="F259" s="86"/>
      <c r="G259" s="88"/>
      <c r="H259" s="96"/>
      <c r="J259" s="94"/>
      <c r="P259" s="94"/>
    </row>
    <row r="260" spans="1:16" s="85" customFormat="1" ht="16.5">
      <c r="A260" s="86"/>
      <c r="B260" s="97"/>
      <c r="C260" s="93"/>
      <c r="D260" s="86"/>
      <c r="E260" s="88"/>
      <c r="F260" s="86"/>
      <c r="G260" s="88"/>
      <c r="H260" s="96"/>
      <c r="J260" s="94"/>
      <c r="P260" s="94"/>
    </row>
    <row r="261" spans="1:16" s="85" customFormat="1" ht="16.5">
      <c r="A261" s="86"/>
      <c r="B261" s="87"/>
      <c r="C261" s="93"/>
      <c r="D261" s="86"/>
      <c r="E261" s="88"/>
      <c r="F261" s="95"/>
      <c r="G261" s="88"/>
      <c r="H261" s="96"/>
      <c r="J261" s="94"/>
      <c r="P261" s="94"/>
    </row>
    <row r="262" spans="1:16" s="85" customFormat="1" ht="16.5">
      <c r="A262" s="86"/>
      <c r="B262" s="97"/>
      <c r="C262" s="93"/>
      <c r="D262" s="86"/>
      <c r="E262" s="88"/>
      <c r="F262" s="86"/>
      <c r="G262" s="88"/>
      <c r="H262" s="91"/>
      <c r="J262" s="94"/>
      <c r="P262" s="94"/>
    </row>
    <row r="263" spans="1:16" s="85" customFormat="1" ht="16.5">
      <c r="A263" s="86"/>
      <c r="B263" s="87"/>
      <c r="C263" s="93"/>
      <c r="D263" s="86"/>
      <c r="E263" s="88"/>
      <c r="F263" s="95"/>
      <c r="G263" s="88"/>
      <c r="H263" s="96"/>
      <c r="J263" s="94"/>
      <c r="P263" s="94"/>
    </row>
    <row r="264" spans="1:16" s="85" customFormat="1" ht="16.5">
      <c r="A264" s="86"/>
      <c r="B264" s="87"/>
      <c r="C264" s="93"/>
      <c r="D264" s="86"/>
      <c r="E264" s="88"/>
      <c r="F264" s="95"/>
      <c r="G264" s="88"/>
      <c r="H264" s="96"/>
      <c r="J264" s="94"/>
      <c r="P264" s="94"/>
    </row>
    <row r="265" spans="1:16" s="85" customFormat="1" ht="16.5">
      <c r="A265" s="86"/>
      <c r="B265" s="87"/>
      <c r="C265" s="93"/>
      <c r="D265" s="86"/>
      <c r="E265" s="88"/>
      <c r="F265" s="86"/>
      <c r="G265" s="88"/>
      <c r="H265" s="96"/>
      <c r="J265" s="94"/>
      <c r="P265" s="94"/>
    </row>
    <row r="266" spans="1:16" s="85" customFormat="1" ht="16.5">
      <c r="A266" s="86"/>
      <c r="B266" s="97"/>
      <c r="C266" s="93"/>
      <c r="D266" s="86"/>
      <c r="E266" s="88"/>
      <c r="F266" s="86"/>
      <c r="G266" s="88"/>
      <c r="H266" s="96"/>
      <c r="J266" s="94"/>
      <c r="P266" s="94"/>
    </row>
    <row r="267" spans="1:16" s="85" customFormat="1" ht="16.5">
      <c r="A267" s="86"/>
      <c r="B267" s="97"/>
      <c r="C267" s="93"/>
      <c r="D267" s="86"/>
      <c r="E267" s="88"/>
      <c r="F267" s="86"/>
      <c r="G267" s="88"/>
      <c r="H267" s="96"/>
      <c r="J267" s="94"/>
      <c r="P267" s="94"/>
    </row>
    <row r="268" spans="1:16" s="85" customFormat="1" ht="16.5">
      <c r="A268" s="86"/>
      <c r="B268" s="97"/>
      <c r="C268" s="93"/>
      <c r="D268" s="86"/>
      <c r="E268" s="88"/>
      <c r="F268" s="86"/>
      <c r="G268" s="88"/>
      <c r="H268" s="96"/>
      <c r="J268" s="94"/>
      <c r="P268" s="94"/>
    </row>
    <row r="269" spans="1:16" s="85" customFormat="1" ht="16.5">
      <c r="A269" s="86"/>
      <c r="B269" s="97"/>
      <c r="C269" s="93"/>
      <c r="D269" s="86"/>
      <c r="E269" s="88"/>
      <c r="F269" s="86"/>
      <c r="G269" s="88"/>
      <c r="H269" s="96"/>
      <c r="J269" s="94"/>
      <c r="P269" s="94"/>
    </row>
    <row r="270" spans="1:16" s="85" customFormat="1" ht="16.5">
      <c r="A270" s="86"/>
      <c r="B270" s="87"/>
      <c r="C270" s="93"/>
      <c r="D270" s="86"/>
      <c r="E270" s="88"/>
      <c r="F270" s="95"/>
      <c r="G270" s="88"/>
      <c r="H270" s="96"/>
      <c r="J270" s="94"/>
      <c r="P270" s="94"/>
    </row>
    <row r="271" spans="1:16" s="85" customFormat="1" ht="16.5">
      <c r="A271" s="86"/>
      <c r="B271" s="97"/>
      <c r="C271" s="93"/>
      <c r="D271" s="86"/>
      <c r="E271" s="88"/>
      <c r="F271" s="86"/>
      <c r="G271" s="88"/>
      <c r="H271" s="91"/>
      <c r="J271" s="94"/>
      <c r="P271" s="94"/>
    </row>
    <row r="272" spans="1:16" s="85" customFormat="1" ht="16.5">
      <c r="A272" s="86"/>
      <c r="B272" s="87"/>
      <c r="C272" s="93"/>
      <c r="D272" s="86"/>
      <c r="E272" s="88"/>
      <c r="F272" s="95"/>
      <c r="G272" s="88"/>
      <c r="H272" s="96"/>
      <c r="J272" s="94"/>
      <c r="P272" s="94"/>
    </row>
    <row r="273" spans="1:16" s="85" customFormat="1" ht="16.5">
      <c r="A273" s="86"/>
      <c r="B273" s="87"/>
      <c r="C273" s="93"/>
      <c r="D273" s="86"/>
      <c r="E273" s="88"/>
      <c r="F273" s="95"/>
      <c r="G273" s="88"/>
      <c r="H273" s="96"/>
      <c r="J273" s="94"/>
      <c r="P273" s="94"/>
    </row>
    <row r="274" spans="1:16" s="85" customFormat="1" ht="16.5">
      <c r="A274" s="86"/>
      <c r="B274" s="87"/>
      <c r="C274" s="93"/>
      <c r="D274" s="86"/>
      <c r="E274" s="88"/>
      <c r="F274" s="86"/>
      <c r="G274" s="88"/>
      <c r="H274" s="96"/>
      <c r="J274" s="94"/>
      <c r="P274" s="94"/>
    </row>
    <row r="275" spans="1:16" s="85" customFormat="1" ht="16.5">
      <c r="A275" s="86"/>
      <c r="B275" s="97"/>
      <c r="C275" s="93"/>
      <c r="D275" s="86"/>
      <c r="E275" s="88"/>
      <c r="F275" s="86"/>
      <c r="G275" s="88"/>
      <c r="H275" s="96"/>
      <c r="J275" s="94"/>
      <c r="P275" s="94"/>
    </row>
    <row r="276" spans="1:16" s="85" customFormat="1" ht="16.5">
      <c r="A276" s="86"/>
      <c r="B276" s="97"/>
      <c r="C276" s="93"/>
      <c r="D276" s="86"/>
      <c r="E276" s="88"/>
      <c r="F276" s="95"/>
      <c r="G276" s="88"/>
      <c r="H276" s="96"/>
      <c r="J276" s="94"/>
      <c r="P276" s="94"/>
    </row>
    <row r="277" spans="1:16" s="85" customFormat="1" ht="16.5">
      <c r="A277" s="86"/>
      <c r="B277" s="97"/>
      <c r="C277" s="93"/>
      <c r="D277" s="86"/>
      <c r="E277" s="88"/>
      <c r="F277" s="86"/>
      <c r="G277" s="88"/>
      <c r="H277" s="96"/>
      <c r="J277" s="94"/>
      <c r="P277" s="94"/>
    </row>
    <row r="278" spans="1:16" s="85" customFormat="1" ht="16.5">
      <c r="A278" s="86"/>
      <c r="B278" s="97"/>
      <c r="C278" s="93"/>
      <c r="D278" s="86"/>
      <c r="E278" s="88"/>
      <c r="F278" s="86"/>
      <c r="G278" s="88"/>
      <c r="H278" s="96"/>
      <c r="J278" s="94"/>
      <c r="P278" s="94"/>
    </row>
    <row r="279" spans="1:16" s="85" customFormat="1" ht="16.5">
      <c r="A279" s="86"/>
      <c r="B279" s="97"/>
      <c r="C279" s="93"/>
      <c r="D279" s="86"/>
      <c r="E279" s="88"/>
      <c r="F279" s="86"/>
      <c r="G279" s="88"/>
      <c r="H279" s="96"/>
      <c r="J279" s="94"/>
      <c r="P279" s="94"/>
    </row>
    <row r="280" spans="1:16" s="85" customFormat="1" ht="16.5">
      <c r="A280" s="86"/>
      <c r="B280" s="87"/>
      <c r="C280" s="93"/>
      <c r="D280" s="86"/>
      <c r="E280" s="88"/>
      <c r="F280" s="95"/>
      <c r="G280" s="88"/>
      <c r="H280" s="96"/>
      <c r="J280" s="94"/>
      <c r="P280" s="94"/>
    </row>
    <row r="281" spans="1:16" s="85" customFormat="1" ht="16.5">
      <c r="A281" s="86"/>
      <c r="B281" s="97"/>
      <c r="C281" s="93"/>
      <c r="D281" s="86"/>
      <c r="E281" s="88"/>
      <c r="F281" s="86"/>
      <c r="G281" s="88"/>
      <c r="H281" s="91"/>
      <c r="J281" s="94"/>
      <c r="P281" s="94"/>
    </row>
    <row r="282" spans="1:16" s="85" customFormat="1" ht="16.5">
      <c r="A282" s="86"/>
      <c r="B282" s="87"/>
      <c r="C282" s="93"/>
      <c r="D282" s="86"/>
      <c r="E282" s="88"/>
      <c r="F282" s="95"/>
      <c r="G282" s="88"/>
      <c r="H282" s="96"/>
      <c r="J282" s="94"/>
      <c r="P282" s="94"/>
    </row>
    <row r="283" spans="1:16" s="85" customFormat="1" ht="16.5">
      <c r="A283" s="86"/>
      <c r="B283" s="87"/>
      <c r="C283" s="93"/>
      <c r="D283" s="86"/>
      <c r="E283" s="88"/>
      <c r="F283" s="95"/>
      <c r="G283" s="88"/>
      <c r="H283" s="96"/>
      <c r="J283" s="94"/>
      <c r="P283" s="94"/>
    </row>
    <row r="284" spans="1:16" s="85" customFormat="1" ht="16.5">
      <c r="A284" s="86"/>
      <c r="B284" s="87"/>
      <c r="C284" s="93"/>
      <c r="D284" s="86"/>
      <c r="E284" s="88"/>
      <c r="F284" s="86"/>
      <c r="G284" s="88"/>
      <c r="H284" s="96"/>
      <c r="J284" s="94"/>
      <c r="P284" s="94"/>
    </row>
    <row r="285" spans="1:16" s="85" customFormat="1" ht="16.5">
      <c r="A285" s="86"/>
      <c r="B285" s="97"/>
      <c r="C285" s="93"/>
      <c r="D285" s="86"/>
      <c r="E285" s="88"/>
      <c r="F285" s="86"/>
      <c r="G285" s="88"/>
      <c r="H285" s="96"/>
      <c r="J285" s="94"/>
      <c r="P285" s="94"/>
    </row>
    <row r="286" spans="1:16" s="85" customFormat="1" ht="16.5">
      <c r="A286" s="86"/>
      <c r="B286" s="97"/>
      <c r="C286" s="93"/>
      <c r="D286" s="86"/>
      <c r="E286" s="88"/>
      <c r="F286" s="95"/>
      <c r="G286" s="88"/>
      <c r="H286" s="96"/>
      <c r="J286" s="94"/>
      <c r="P286" s="94"/>
    </row>
    <row r="287" spans="1:16" s="85" customFormat="1" ht="16.5">
      <c r="A287" s="86"/>
      <c r="B287" s="87"/>
      <c r="C287" s="93"/>
      <c r="D287" s="86"/>
      <c r="E287" s="88"/>
      <c r="F287" s="95"/>
      <c r="G287" s="88"/>
      <c r="H287" s="96"/>
      <c r="J287" s="94"/>
      <c r="P287" s="94"/>
    </row>
    <row r="288" spans="1:16" s="85" customFormat="1" ht="16.5">
      <c r="A288" s="86"/>
      <c r="B288" s="97"/>
      <c r="C288" s="93"/>
      <c r="D288" s="86"/>
      <c r="E288" s="88"/>
      <c r="F288" s="86"/>
      <c r="G288" s="88"/>
      <c r="H288" s="91"/>
      <c r="J288" s="94"/>
      <c r="P288" s="94"/>
    </row>
    <row r="289" spans="1:16" s="85" customFormat="1" ht="16.5">
      <c r="A289" s="86"/>
      <c r="B289" s="87"/>
      <c r="C289" s="93"/>
      <c r="D289" s="86"/>
      <c r="E289" s="88"/>
      <c r="F289" s="95"/>
      <c r="G289" s="88"/>
      <c r="H289" s="96"/>
      <c r="J289" s="94"/>
      <c r="P289" s="94"/>
    </row>
    <row r="290" spans="1:16" s="85" customFormat="1" ht="16.5">
      <c r="A290" s="86"/>
      <c r="B290" s="87"/>
      <c r="C290" s="93"/>
      <c r="D290" s="86"/>
      <c r="E290" s="88"/>
      <c r="F290" s="95"/>
      <c r="G290" s="88"/>
      <c r="H290" s="96"/>
      <c r="J290" s="94"/>
      <c r="P290" s="94"/>
    </row>
    <row r="291" spans="1:16" s="85" customFormat="1" ht="16.5">
      <c r="A291" s="86"/>
      <c r="B291" s="87"/>
      <c r="C291" s="93"/>
      <c r="D291" s="86"/>
      <c r="E291" s="88"/>
      <c r="F291" s="86"/>
      <c r="G291" s="88"/>
      <c r="H291" s="96"/>
      <c r="J291" s="94"/>
      <c r="P291" s="94"/>
    </row>
    <row r="292" spans="1:16" s="85" customFormat="1" ht="16.5">
      <c r="A292" s="86"/>
      <c r="B292" s="97"/>
      <c r="C292" s="93"/>
      <c r="D292" s="86"/>
      <c r="E292" s="88"/>
      <c r="F292" s="86"/>
      <c r="G292" s="88"/>
      <c r="H292" s="96"/>
      <c r="J292" s="94"/>
      <c r="P292" s="94"/>
    </row>
    <row r="293" spans="1:16" s="85" customFormat="1" ht="16.5">
      <c r="A293" s="86"/>
      <c r="B293" s="97"/>
      <c r="C293" s="93"/>
      <c r="D293" s="86"/>
      <c r="E293" s="88"/>
      <c r="F293" s="95"/>
      <c r="G293" s="88"/>
      <c r="H293" s="96"/>
      <c r="J293" s="94"/>
      <c r="P293" s="94"/>
    </row>
    <row r="294" spans="1:16" s="85" customFormat="1" ht="16.5">
      <c r="A294" s="86"/>
      <c r="B294" s="92"/>
      <c r="C294" s="93"/>
      <c r="D294" s="86"/>
      <c r="E294" s="88"/>
      <c r="F294" s="86"/>
      <c r="G294" s="88"/>
      <c r="H294" s="91"/>
      <c r="J294" s="94"/>
      <c r="P294" s="94"/>
    </row>
    <row r="295" spans="1:16" s="85" customFormat="1" ht="16.5">
      <c r="A295" s="86"/>
      <c r="B295" s="87"/>
      <c r="C295" s="93"/>
      <c r="D295" s="86"/>
      <c r="E295" s="88"/>
      <c r="F295" s="95"/>
      <c r="G295" s="88"/>
      <c r="H295" s="96"/>
      <c r="J295" s="94"/>
      <c r="P295" s="94"/>
    </row>
    <row r="296" spans="1:16" s="85" customFormat="1" ht="16.5">
      <c r="A296" s="86"/>
      <c r="B296" s="87"/>
      <c r="C296" s="93"/>
      <c r="D296" s="86"/>
      <c r="E296" s="88"/>
      <c r="F296" s="95"/>
      <c r="G296" s="88"/>
      <c r="H296" s="96"/>
      <c r="J296" s="94"/>
      <c r="P296" s="94"/>
    </row>
    <row r="297" spans="1:16" s="85" customFormat="1" ht="16.5">
      <c r="A297" s="86"/>
      <c r="B297" s="87"/>
      <c r="C297" s="93"/>
      <c r="D297" s="86"/>
      <c r="E297" s="88"/>
      <c r="F297" s="86"/>
      <c r="G297" s="88"/>
      <c r="H297" s="96"/>
      <c r="J297" s="94"/>
      <c r="P297" s="94"/>
    </row>
    <row r="298" spans="1:16" s="85" customFormat="1" ht="16.5">
      <c r="A298" s="86"/>
      <c r="B298" s="97"/>
      <c r="C298" s="93"/>
      <c r="D298" s="86"/>
      <c r="E298" s="88"/>
      <c r="F298" s="86"/>
      <c r="G298" s="88"/>
      <c r="H298" s="96"/>
      <c r="J298" s="94"/>
      <c r="P298" s="94"/>
    </row>
    <row r="299" spans="1:16" s="85" customFormat="1" ht="16.5">
      <c r="A299" s="86"/>
      <c r="B299" s="97"/>
      <c r="C299" s="93"/>
      <c r="D299" s="86"/>
      <c r="E299" s="88"/>
      <c r="F299" s="86"/>
      <c r="G299" s="88"/>
      <c r="H299" s="96"/>
      <c r="J299" s="94"/>
      <c r="P299" s="94"/>
    </row>
    <row r="300" spans="1:16" s="85" customFormat="1" ht="16.5">
      <c r="A300" s="86"/>
      <c r="B300" s="97"/>
      <c r="C300" s="93"/>
      <c r="D300" s="86"/>
      <c r="E300" s="88"/>
      <c r="F300" s="86"/>
      <c r="G300" s="88"/>
      <c r="H300" s="96"/>
      <c r="J300" s="94"/>
      <c r="P300" s="94"/>
    </row>
    <row r="301" spans="1:16" s="85" customFormat="1" ht="16.5">
      <c r="A301" s="86"/>
      <c r="B301" s="97"/>
      <c r="C301" s="93"/>
      <c r="D301" s="86"/>
      <c r="E301" s="88"/>
      <c r="F301" s="95"/>
      <c r="G301" s="88"/>
      <c r="H301" s="96"/>
      <c r="J301" s="94"/>
      <c r="P301" s="94"/>
    </row>
    <row r="302" spans="1:16" s="85" customFormat="1" ht="16.5">
      <c r="A302" s="86"/>
      <c r="B302" s="97"/>
      <c r="C302" s="93"/>
      <c r="D302" s="86"/>
      <c r="E302" s="88"/>
      <c r="F302" s="95"/>
      <c r="G302" s="88"/>
      <c r="H302" s="96"/>
      <c r="J302" s="94"/>
      <c r="P302" s="94"/>
    </row>
    <row r="303" spans="1:16" s="85" customFormat="1" ht="16.5">
      <c r="A303" s="86"/>
      <c r="B303" s="87"/>
      <c r="C303" s="93"/>
      <c r="D303" s="86"/>
      <c r="E303" s="88"/>
      <c r="F303" s="95"/>
      <c r="G303" s="88"/>
      <c r="H303" s="96"/>
      <c r="J303" s="94"/>
      <c r="P303" s="94"/>
    </row>
    <row r="304" spans="1:16" s="85" customFormat="1" ht="16.5">
      <c r="A304" s="86"/>
      <c r="B304" s="97"/>
      <c r="C304" s="93"/>
      <c r="D304" s="86"/>
      <c r="E304" s="88"/>
      <c r="F304" s="86"/>
      <c r="G304" s="88"/>
      <c r="H304" s="91"/>
      <c r="J304" s="94"/>
      <c r="P304" s="94"/>
    </row>
    <row r="305" spans="1:16" s="85" customFormat="1" ht="16.5">
      <c r="A305" s="86"/>
      <c r="B305" s="87"/>
      <c r="C305" s="93"/>
      <c r="D305" s="86"/>
      <c r="E305" s="88"/>
      <c r="F305" s="95"/>
      <c r="G305" s="88"/>
      <c r="H305" s="96"/>
      <c r="J305" s="94"/>
      <c r="P305" s="94"/>
    </row>
    <row r="306" spans="1:16" s="85" customFormat="1" ht="16.5">
      <c r="A306" s="86"/>
      <c r="B306" s="87"/>
      <c r="C306" s="93"/>
      <c r="D306" s="86"/>
      <c r="E306" s="88"/>
      <c r="F306" s="95"/>
      <c r="G306" s="88"/>
      <c r="H306" s="96"/>
      <c r="J306" s="94"/>
      <c r="P306" s="94"/>
    </row>
    <row r="307" spans="1:16" s="85" customFormat="1" ht="16.5">
      <c r="A307" s="86"/>
      <c r="B307" s="87"/>
      <c r="C307" s="93"/>
      <c r="D307" s="86"/>
      <c r="E307" s="88"/>
      <c r="F307" s="86"/>
      <c r="G307" s="88"/>
      <c r="H307" s="96"/>
      <c r="J307" s="94"/>
      <c r="P307" s="94"/>
    </row>
    <row r="308" spans="1:16" s="85" customFormat="1" ht="16.5">
      <c r="A308" s="86"/>
      <c r="B308" s="97"/>
      <c r="C308" s="93"/>
      <c r="D308" s="86"/>
      <c r="E308" s="88"/>
      <c r="F308" s="95"/>
      <c r="G308" s="88"/>
      <c r="H308" s="96"/>
      <c r="J308" s="94"/>
      <c r="P308" s="94"/>
    </row>
    <row r="309" spans="1:16" s="85" customFormat="1" ht="16.5">
      <c r="A309" s="86"/>
      <c r="B309" s="97"/>
      <c r="C309" s="93"/>
      <c r="D309" s="86"/>
      <c r="E309" s="88"/>
      <c r="F309" s="95"/>
      <c r="G309" s="88"/>
      <c r="H309" s="96"/>
      <c r="J309" s="94"/>
      <c r="P309" s="94"/>
    </row>
    <row r="310" spans="1:16" s="85" customFormat="1" ht="16.5">
      <c r="A310" s="86"/>
      <c r="B310" s="97"/>
      <c r="C310" s="93"/>
      <c r="D310" s="86"/>
      <c r="E310" s="88"/>
      <c r="F310" s="95"/>
      <c r="G310" s="88"/>
      <c r="H310" s="96"/>
      <c r="J310" s="94"/>
      <c r="P310" s="94"/>
    </row>
    <row r="311" spans="1:16" s="85" customFormat="1" ht="16.5">
      <c r="A311" s="86"/>
      <c r="B311" s="97"/>
      <c r="C311" s="93"/>
      <c r="D311" s="86"/>
      <c r="E311" s="88"/>
      <c r="F311" s="95"/>
      <c r="G311" s="88"/>
      <c r="H311" s="96"/>
      <c r="J311" s="94"/>
      <c r="P311" s="94"/>
    </row>
    <row r="312" spans="1:16" s="85" customFormat="1" ht="16.5">
      <c r="A312" s="86"/>
      <c r="B312" s="97"/>
      <c r="C312" s="93"/>
      <c r="D312" s="86"/>
      <c r="E312" s="88"/>
      <c r="F312" s="95"/>
      <c r="G312" s="88"/>
      <c r="H312" s="96"/>
      <c r="J312" s="94"/>
      <c r="P312" s="94"/>
    </row>
    <row r="313" spans="1:16" s="85" customFormat="1" ht="16.5">
      <c r="A313" s="86"/>
      <c r="B313" s="87"/>
      <c r="C313" s="93"/>
      <c r="D313" s="86"/>
      <c r="E313" s="88"/>
      <c r="F313" s="95"/>
      <c r="G313" s="88"/>
      <c r="H313" s="96"/>
      <c r="J313" s="94"/>
      <c r="P313" s="94"/>
    </row>
    <row r="314" spans="1:16" s="85" customFormat="1" ht="16.5">
      <c r="A314" s="86"/>
      <c r="B314" s="97"/>
      <c r="C314" s="93"/>
      <c r="D314" s="86"/>
      <c r="E314" s="88"/>
      <c r="F314" s="86"/>
      <c r="G314" s="88"/>
      <c r="H314" s="91"/>
      <c r="J314" s="94"/>
      <c r="P314" s="94"/>
    </row>
    <row r="315" spans="1:16" s="85" customFormat="1" ht="16.5">
      <c r="A315" s="86"/>
      <c r="B315" s="87"/>
      <c r="C315" s="93"/>
      <c r="D315" s="86"/>
      <c r="E315" s="88"/>
      <c r="F315" s="95"/>
      <c r="G315" s="88"/>
      <c r="H315" s="96"/>
      <c r="J315" s="94"/>
      <c r="P315" s="94"/>
    </row>
    <row r="316" spans="1:16" s="85" customFormat="1" ht="16.5">
      <c r="A316" s="86"/>
      <c r="B316" s="87"/>
      <c r="C316" s="93"/>
      <c r="D316" s="86"/>
      <c r="E316" s="88"/>
      <c r="F316" s="95"/>
      <c r="G316" s="88"/>
      <c r="H316" s="96"/>
      <c r="J316" s="94"/>
      <c r="P316" s="94"/>
    </row>
    <row r="317" spans="1:16" s="85" customFormat="1" ht="16.5">
      <c r="A317" s="86"/>
      <c r="B317" s="87"/>
      <c r="C317" s="93"/>
      <c r="D317" s="86"/>
      <c r="E317" s="88"/>
      <c r="F317" s="95"/>
      <c r="G317" s="88"/>
      <c r="H317" s="96"/>
      <c r="J317" s="94"/>
      <c r="P317" s="94"/>
    </row>
    <row r="318" spans="1:16" s="85" customFormat="1" ht="16.5">
      <c r="A318" s="86"/>
      <c r="B318" s="97"/>
      <c r="C318" s="93"/>
      <c r="D318" s="86"/>
      <c r="E318" s="88"/>
      <c r="F318" s="95"/>
      <c r="G318" s="88"/>
      <c r="H318" s="96"/>
      <c r="J318" s="94"/>
      <c r="P318" s="94"/>
    </row>
    <row r="319" spans="1:16" s="85" customFormat="1" ht="16.5">
      <c r="A319" s="86"/>
      <c r="B319" s="97"/>
      <c r="C319" s="93"/>
      <c r="D319" s="86"/>
      <c r="E319" s="88"/>
      <c r="F319" s="95"/>
      <c r="G319" s="88"/>
      <c r="H319" s="96"/>
      <c r="J319" s="94"/>
      <c r="P319" s="94"/>
    </row>
    <row r="320" spans="1:16" s="85" customFormat="1" ht="16.5">
      <c r="A320" s="86"/>
      <c r="B320" s="87"/>
      <c r="C320" s="93"/>
      <c r="D320" s="86"/>
      <c r="E320" s="88"/>
      <c r="F320" s="95"/>
      <c r="G320" s="88"/>
      <c r="H320" s="96"/>
      <c r="J320" s="94"/>
      <c r="P320" s="94"/>
    </row>
    <row r="321" spans="1:16" s="85" customFormat="1" ht="16.5">
      <c r="A321" s="86"/>
      <c r="B321" s="97"/>
      <c r="C321" s="93"/>
      <c r="D321" s="86"/>
      <c r="E321" s="88"/>
      <c r="F321" s="86"/>
      <c r="G321" s="88"/>
      <c r="H321" s="91"/>
      <c r="J321" s="94"/>
      <c r="P321" s="94"/>
    </row>
    <row r="322" spans="1:16" s="85" customFormat="1" ht="16.5">
      <c r="A322" s="86"/>
      <c r="B322" s="87"/>
      <c r="C322" s="93"/>
      <c r="D322" s="86"/>
      <c r="E322" s="88"/>
      <c r="F322" s="86"/>
      <c r="G322" s="88"/>
      <c r="H322" s="96"/>
      <c r="J322" s="94"/>
      <c r="P322" s="94"/>
    </row>
    <row r="323" spans="1:16" s="85" customFormat="1" ht="16.5">
      <c r="A323" s="86"/>
      <c r="B323" s="87"/>
      <c r="C323" s="93"/>
      <c r="D323" s="86"/>
      <c r="E323" s="88"/>
      <c r="F323" s="86"/>
      <c r="G323" s="88"/>
      <c r="H323" s="96"/>
      <c r="J323" s="94"/>
      <c r="P323" s="94"/>
    </row>
    <row r="324" spans="1:16" s="85" customFormat="1" ht="16.5">
      <c r="A324" s="86"/>
      <c r="B324" s="92"/>
      <c r="C324" s="86"/>
      <c r="D324" s="86"/>
      <c r="E324" s="90"/>
      <c r="F324" s="86"/>
      <c r="G324" s="90"/>
      <c r="H324" s="91"/>
      <c r="J324" s="94"/>
      <c r="P324" s="94"/>
    </row>
    <row r="325" spans="1:16" s="85" customFormat="1" ht="16.5">
      <c r="A325" s="86"/>
      <c r="B325" s="97"/>
      <c r="C325" s="93"/>
      <c r="D325" s="86"/>
      <c r="E325" s="88"/>
      <c r="F325" s="86"/>
      <c r="G325" s="88"/>
      <c r="H325" s="96"/>
      <c r="J325" s="94"/>
      <c r="P325" s="94"/>
    </row>
    <row r="326" spans="1:16" s="85" customFormat="1" ht="16.5">
      <c r="A326" s="86"/>
      <c r="B326" s="87"/>
      <c r="C326" s="93"/>
      <c r="D326" s="86"/>
      <c r="E326" s="88"/>
      <c r="F326" s="86"/>
      <c r="G326" s="88"/>
      <c r="H326" s="96"/>
      <c r="J326" s="94"/>
      <c r="P326" s="94"/>
    </row>
    <row r="327" spans="1:16" s="85" customFormat="1" ht="16.5">
      <c r="A327" s="86"/>
      <c r="B327" s="92"/>
      <c r="C327" s="93"/>
      <c r="D327" s="86"/>
      <c r="E327" s="88"/>
      <c r="F327" s="86"/>
      <c r="G327" s="90"/>
      <c r="H327" s="91"/>
      <c r="J327" s="94"/>
      <c r="P327" s="94"/>
    </row>
    <row r="328" spans="1:16" s="85" customFormat="1" ht="16.5">
      <c r="A328" s="86"/>
      <c r="B328" s="86"/>
      <c r="C328" s="99"/>
      <c r="D328" s="86"/>
      <c r="E328" s="90"/>
      <c r="F328" s="86"/>
      <c r="G328" s="90"/>
      <c r="H328" s="86"/>
      <c r="J328" s="94"/>
      <c r="P328" s="94"/>
    </row>
    <row r="329" spans="1:16" s="85" customFormat="1" ht="16.5">
      <c r="A329" s="86"/>
      <c r="B329" s="92"/>
      <c r="C329" s="89"/>
      <c r="D329" s="86"/>
      <c r="E329" s="88"/>
      <c r="F329" s="86"/>
      <c r="G329" s="88"/>
      <c r="H329" s="91"/>
      <c r="J329" s="94"/>
      <c r="P329" s="94"/>
    </row>
    <row r="330" spans="1:16" s="85" customFormat="1" ht="16.5">
      <c r="A330" s="86"/>
      <c r="B330" s="87"/>
      <c r="C330" s="89"/>
      <c r="D330" s="86"/>
      <c r="E330" s="88"/>
      <c r="F330" s="95"/>
      <c r="G330" s="88"/>
      <c r="H330" s="96"/>
      <c r="J330" s="94"/>
      <c r="P330" s="94"/>
    </row>
    <row r="331" spans="1:16" s="85" customFormat="1" ht="16.5">
      <c r="A331" s="86"/>
      <c r="B331" s="87"/>
      <c r="C331" s="89"/>
      <c r="D331" s="86"/>
      <c r="E331" s="88"/>
      <c r="F331" s="95"/>
      <c r="G331" s="88"/>
      <c r="H331" s="96"/>
      <c r="J331" s="94"/>
      <c r="P331" s="94"/>
    </row>
    <row r="332" spans="1:16" s="85" customFormat="1" ht="16.5">
      <c r="A332" s="86"/>
      <c r="B332" s="87"/>
      <c r="C332" s="89"/>
      <c r="D332" s="86"/>
      <c r="E332" s="88"/>
      <c r="F332" s="86"/>
      <c r="G332" s="88"/>
      <c r="H332" s="96"/>
      <c r="J332" s="94"/>
      <c r="P332" s="94"/>
    </row>
    <row r="333" spans="1:16" s="85" customFormat="1" ht="16.5">
      <c r="A333" s="86"/>
      <c r="B333" s="97"/>
      <c r="C333" s="89"/>
      <c r="D333" s="86"/>
      <c r="E333" s="88"/>
      <c r="F333" s="86"/>
      <c r="G333" s="88"/>
      <c r="H333" s="96"/>
      <c r="J333" s="94"/>
      <c r="P333" s="94"/>
    </row>
    <row r="334" spans="1:16" s="85" customFormat="1" ht="16.5">
      <c r="A334" s="86"/>
      <c r="B334" s="97"/>
      <c r="C334" s="89"/>
      <c r="D334" s="86"/>
      <c r="E334" s="88"/>
      <c r="F334" s="86"/>
      <c r="G334" s="88"/>
      <c r="H334" s="96"/>
      <c r="J334" s="94"/>
      <c r="P334" s="94"/>
    </row>
    <row r="335" spans="1:16" s="85" customFormat="1" ht="16.5">
      <c r="A335" s="86"/>
      <c r="B335" s="97"/>
      <c r="C335" s="89"/>
      <c r="D335" s="86"/>
      <c r="E335" s="88"/>
      <c r="F335" s="95"/>
      <c r="G335" s="88"/>
      <c r="H335" s="96"/>
      <c r="J335" s="94"/>
      <c r="P335" s="94"/>
    </row>
    <row r="336" spans="1:16" s="85" customFormat="1" ht="16.5">
      <c r="A336" s="86"/>
      <c r="B336" s="97"/>
      <c r="C336" s="89"/>
      <c r="D336" s="86"/>
      <c r="E336" s="88"/>
      <c r="F336" s="95"/>
      <c r="G336" s="88"/>
      <c r="H336" s="96"/>
      <c r="J336" s="94"/>
      <c r="P336" s="94"/>
    </row>
    <row r="337" spans="1:16" s="85" customFormat="1" ht="16.5">
      <c r="A337" s="86"/>
      <c r="B337" s="97"/>
      <c r="C337" s="89"/>
      <c r="D337" s="86"/>
      <c r="E337" s="88"/>
      <c r="F337" s="95"/>
      <c r="G337" s="88"/>
      <c r="H337" s="96"/>
      <c r="J337" s="94"/>
      <c r="P337" s="94"/>
    </row>
    <row r="338" spans="1:16" s="85" customFormat="1" ht="16.5">
      <c r="A338" s="86"/>
      <c r="B338" s="97"/>
      <c r="C338" s="89"/>
      <c r="D338" s="86"/>
      <c r="E338" s="88"/>
      <c r="F338" s="95"/>
      <c r="G338" s="88"/>
      <c r="H338" s="96"/>
      <c r="J338" s="94"/>
      <c r="P338" s="94"/>
    </row>
    <row r="339" spans="1:16" s="85" customFormat="1" ht="16.5">
      <c r="A339" s="86"/>
      <c r="B339" s="97"/>
      <c r="C339" s="89"/>
      <c r="D339" s="86"/>
      <c r="E339" s="88"/>
      <c r="F339" s="95"/>
      <c r="G339" s="88"/>
      <c r="H339" s="96"/>
      <c r="J339" s="94"/>
      <c r="P339" s="94"/>
    </row>
    <row r="340" spans="1:16" s="85" customFormat="1" ht="16.5">
      <c r="A340" s="86"/>
      <c r="B340" s="87"/>
      <c r="C340" s="89"/>
      <c r="D340" s="86"/>
      <c r="E340" s="88"/>
      <c r="F340" s="95"/>
      <c r="G340" s="88"/>
      <c r="H340" s="96"/>
      <c r="J340" s="94"/>
      <c r="P340" s="94"/>
    </row>
    <row r="341" spans="1:16" s="85" customFormat="1" ht="16.5">
      <c r="A341" s="86"/>
      <c r="B341" s="92"/>
      <c r="C341" s="89"/>
      <c r="D341" s="86"/>
      <c r="E341" s="88"/>
      <c r="F341" s="86"/>
      <c r="G341" s="88"/>
      <c r="H341" s="91"/>
      <c r="J341" s="94"/>
      <c r="P341" s="94"/>
    </row>
    <row r="342" spans="1:16" s="85" customFormat="1" ht="16.5">
      <c r="A342" s="86"/>
      <c r="B342" s="87"/>
      <c r="C342" s="89"/>
      <c r="D342" s="86"/>
      <c r="E342" s="88"/>
      <c r="F342" s="95"/>
      <c r="G342" s="88"/>
      <c r="H342" s="96"/>
      <c r="J342" s="94"/>
      <c r="P342" s="94"/>
    </row>
    <row r="343" spans="1:16" s="85" customFormat="1" ht="16.5">
      <c r="A343" s="86"/>
      <c r="B343" s="87"/>
      <c r="C343" s="89"/>
      <c r="D343" s="86"/>
      <c r="E343" s="88"/>
      <c r="F343" s="95"/>
      <c r="G343" s="88"/>
      <c r="H343" s="96"/>
      <c r="J343" s="94"/>
      <c r="P343" s="94"/>
    </row>
    <row r="344" spans="1:16" s="85" customFormat="1" ht="16.5">
      <c r="A344" s="86"/>
      <c r="B344" s="87"/>
      <c r="C344" s="89"/>
      <c r="D344" s="86"/>
      <c r="E344" s="88"/>
      <c r="F344" s="86"/>
      <c r="G344" s="88"/>
      <c r="H344" s="96"/>
      <c r="J344" s="94"/>
      <c r="P344" s="94"/>
    </row>
    <row r="345" spans="1:16" s="85" customFormat="1" ht="16.5">
      <c r="A345" s="86"/>
      <c r="B345" s="97"/>
      <c r="C345" s="89"/>
      <c r="D345" s="86"/>
      <c r="E345" s="88"/>
      <c r="F345" s="86"/>
      <c r="G345" s="88"/>
      <c r="H345" s="96"/>
      <c r="J345" s="94"/>
      <c r="P345" s="94"/>
    </row>
    <row r="346" spans="1:16" s="85" customFormat="1" ht="16.5">
      <c r="A346" s="86"/>
      <c r="B346" s="97"/>
      <c r="C346" s="89"/>
      <c r="D346" s="86"/>
      <c r="E346" s="88"/>
      <c r="F346" s="86"/>
      <c r="G346" s="88"/>
      <c r="H346" s="96"/>
      <c r="J346" s="94"/>
      <c r="P346" s="94"/>
    </row>
    <row r="347" spans="1:16" s="85" customFormat="1" ht="16.5">
      <c r="A347" s="86"/>
      <c r="B347" s="97"/>
      <c r="C347" s="89"/>
      <c r="D347" s="86"/>
      <c r="E347" s="88"/>
      <c r="F347" s="86"/>
      <c r="G347" s="88"/>
      <c r="H347" s="96"/>
      <c r="J347" s="94"/>
      <c r="P347" s="94"/>
    </row>
    <row r="348" spans="1:16" s="85" customFormat="1" ht="16.5">
      <c r="A348" s="86"/>
      <c r="B348" s="97"/>
      <c r="C348" s="89"/>
      <c r="D348" s="86"/>
      <c r="E348" s="88"/>
      <c r="F348" s="95"/>
      <c r="G348" s="88"/>
      <c r="H348" s="96"/>
      <c r="J348" s="94"/>
      <c r="P348" s="94"/>
    </row>
    <row r="349" spans="1:16" s="85" customFormat="1" ht="16.5">
      <c r="A349" s="86"/>
      <c r="B349" s="97"/>
      <c r="C349" s="89"/>
      <c r="D349" s="86"/>
      <c r="E349" s="88"/>
      <c r="F349" s="95"/>
      <c r="G349" s="88"/>
      <c r="H349" s="96"/>
      <c r="J349" s="94"/>
      <c r="P349" s="94"/>
    </row>
    <row r="350" spans="1:16" s="85" customFormat="1" ht="16.5">
      <c r="A350" s="86"/>
      <c r="B350" s="97"/>
      <c r="C350" s="89"/>
      <c r="D350" s="86"/>
      <c r="E350" s="88"/>
      <c r="F350" s="95"/>
      <c r="G350" s="88"/>
      <c r="H350" s="96"/>
      <c r="J350" s="94"/>
      <c r="P350" s="94"/>
    </row>
    <row r="351" spans="1:16" s="85" customFormat="1" ht="16.5">
      <c r="A351" s="86"/>
      <c r="B351" s="97"/>
      <c r="C351" s="89"/>
      <c r="D351" s="86"/>
      <c r="E351" s="88"/>
      <c r="F351" s="95"/>
      <c r="G351" s="88"/>
      <c r="H351" s="96"/>
      <c r="J351" s="94"/>
      <c r="P351" s="94"/>
    </row>
    <row r="352" spans="1:16" s="85" customFormat="1" ht="16.5">
      <c r="A352" s="86"/>
      <c r="B352" s="97"/>
      <c r="C352" s="89"/>
      <c r="D352" s="86"/>
      <c r="E352" s="88"/>
      <c r="F352" s="95"/>
      <c r="G352" s="88"/>
      <c r="H352" s="96"/>
      <c r="J352" s="94"/>
      <c r="P352" s="94"/>
    </row>
    <row r="353" spans="1:16" s="85" customFormat="1" ht="16.5">
      <c r="A353" s="86"/>
      <c r="B353" s="87"/>
      <c r="C353" s="89"/>
      <c r="D353" s="86"/>
      <c r="E353" s="88"/>
      <c r="F353" s="95"/>
      <c r="G353" s="88"/>
      <c r="H353" s="96"/>
      <c r="J353" s="94"/>
      <c r="P353" s="94"/>
    </row>
    <row r="354" spans="1:16" s="85" customFormat="1" ht="16.5">
      <c r="A354" s="86"/>
      <c r="B354" s="92"/>
      <c r="C354" s="89"/>
      <c r="D354" s="86"/>
      <c r="E354" s="88"/>
      <c r="F354" s="86"/>
      <c r="G354" s="88"/>
      <c r="H354" s="91"/>
      <c r="J354" s="94"/>
      <c r="P354" s="94"/>
    </row>
    <row r="355" spans="1:16" s="85" customFormat="1" ht="16.5">
      <c r="A355" s="86"/>
      <c r="B355" s="87"/>
      <c r="C355" s="89"/>
      <c r="D355" s="86"/>
      <c r="E355" s="88"/>
      <c r="F355" s="86"/>
      <c r="G355" s="88"/>
      <c r="H355" s="96"/>
      <c r="J355" s="94"/>
      <c r="P355" s="94"/>
    </row>
    <row r="356" spans="1:16" s="85" customFormat="1" ht="16.5">
      <c r="A356" s="86"/>
      <c r="B356" s="87"/>
      <c r="C356" s="89"/>
      <c r="D356" s="86"/>
      <c r="E356" s="88"/>
      <c r="F356" s="95"/>
      <c r="G356" s="88"/>
      <c r="H356" s="96"/>
      <c r="J356" s="94"/>
      <c r="P356" s="94"/>
    </row>
    <row r="357" spans="1:16" s="85" customFormat="1" ht="16.5">
      <c r="A357" s="86"/>
      <c r="B357" s="87"/>
      <c r="C357" s="89"/>
      <c r="D357" s="86"/>
      <c r="E357" s="88"/>
      <c r="F357" s="86"/>
      <c r="G357" s="88"/>
      <c r="H357" s="96"/>
      <c r="J357" s="94"/>
      <c r="P357" s="94"/>
    </row>
    <row r="358" spans="1:16" s="85" customFormat="1" ht="16.5">
      <c r="A358" s="86"/>
      <c r="B358" s="97"/>
      <c r="C358" s="89"/>
      <c r="D358" s="86"/>
      <c r="E358" s="88"/>
      <c r="F358" s="86"/>
      <c r="G358" s="88"/>
      <c r="H358" s="96"/>
      <c r="J358" s="94"/>
      <c r="P358" s="94"/>
    </row>
    <row r="359" spans="1:16" s="85" customFormat="1" ht="16.5">
      <c r="A359" s="86"/>
      <c r="B359" s="97"/>
      <c r="C359" s="89"/>
      <c r="D359" s="86"/>
      <c r="E359" s="88"/>
      <c r="F359" s="86"/>
      <c r="G359" s="88"/>
      <c r="H359" s="96"/>
      <c r="J359" s="94"/>
      <c r="P359" s="94"/>
    </row>
    <row r="360" spans="1:16" s="85" customFormat="1" ht="16.5">
      <c r="A360" s="86"/>
      <c r="B360" s="97"/>
      <c r="C360" s="89"/>
      <c r="D360" s="86"/>
      <c r="E360" s="88"/>
      <c r="F360" s="95"/>
      <c r="G360" s="88"/>
      <c r="H360" s="96"/>
      <c r="J360" s="94"/>
      <c r="P360" s="94"/>
    </row>
    <row r="361" spans="1:16" s="85" customFormat="1" ht="16.5">
      <c r="A361" s="86"/>
      <c r="B361" s="97"/>
      <c r="C361" s="89"/>
      <c r="D361" s="86"/>
      <c r="E361" s="88"/>
      <c r="F361" s="95"/>
      <c r="G361" s="88"/>
      <c r="H361" s="96"/>
      <c r="J361" s="94"/>
      <c r="P361" s="94"/>
    </row>
    <row r="362" spans="1:16" s="85" customFormat="1" ht="16.5">
      <c r="A362" s="86"/>
      <c r="B362" s="97"/>
      <c r="C362" s="89"/>
      <c r="D362" s="86"/>
      <c r="E362" s="88"/>
      <c r="F362" s="95"/>
      <c r="G362" s="88"/>
      <c r="H362" s="96"/>
      <c r="J362" s="94"/>
      <c r="P362" s="94"/>
    </row>
    <row r="363" spans="1:16" s="85" customFormat="1" ht="16.5">
      <c r="A363" s="86"/>
      <c r="B363" s="97"/>
      <c r="C363" s="89"/>
      <c r="D363" s="86"/>
      <c r="E363" s="88"/>
      <c r="F363" s="95"/>
      <c r="G363" s="88"/>
      <c r="H363" s="96"/>
      <c r="J363" s="94"/>
      <c r="P363" s="94"/>
    </row>
    <row r="364" spans="1:16" s="85" customFormat="1" ht="16.5">
      <c r="A364" s="86"/>
      <c r="B364" s="97"/>
      <c r="C364" s="89"/>
      <c r="D364" s="86"/>
      <c r="E364" s="88"/>
      <c r="F364" s="95"/>
      <c r="G364" s="88"/>
      <c r="H364" s="96"/>
      <c r="J364" s="94"/>
      <c r="P364" s="94"/>
    </row>
    <row r="365" spans="1:16" s="85" customFormat="1" ht="16.5">
      <c r="A365" s="86"/>
      <c r="B365" s="87"/>
      <c r="C365" s="89"/>
      <c r="D365" s="86"/>
      <c r="E365" s="88"/>
      <c r="F365" s="95"/>
      <c r="G365" s="88"/>
      <c r="H365" s="96"/>
      <c r="J365" s="94"/>
      <c r="P365" s="94"/>
    </row>
    <row r="366" spans="1:16" s="85" customFormat="1" ht="16.5">
      <c r="A366" s="86"/>
      <c r="B366" s="97"/>
      <c r="C366" s="93"/>
      <c r="D366" s="86"/>
      <c r="E366" s="88"/>
      <c r="F366" s="86"/>
      <c r="G366" s="88"/>
      <c r="H366" s="91"/>
      <c r="J366" s="94"/>
      <c r="P366" s="94"/>
    </row>
    <row r="367" spans="1:16" s="85" customFormat="1" ht="16.5">
      <c r="A367" s="86"/>
      <c r="B367" s="87"/>
      <c r="C367" s="93"/>
      <c r="D367" s="86"/>
      <c r="E367" s="88"/>
      <c r="F367" s="95"/>
      <c r="G367" s="88"/>
      <c r="H367" s="96"/>
      <c r="J367" s="94"/>
      <c r="P367" s="94"/>
    </row>
    <row r="368" spans="1:16" s="85" customFormat="1" ht="16.5">
      <c r="A368" s="86"/>
      <c r="B368" s="87"/>
      <c r="C368" s="93"/>
      <c r="D368" s="86"/>
      <c r="E368" s="88"/>
      <c r="F368" s="86"/>
      <c r="G368" s="88"/>
      <c r="H368" s="96"/>
      <c r="J368" s="94"/>
      <c r="P368" s="94"/>
    </row>
    <row r="369" spans="1:16" s="85" customFormat="1" ht="16.5">
      <c r="A369" s="86"/>
      <c r="B369" s="97"/>
      <c r="C369" s="93"/>
      <c r="D369" s="86"/>
      <c r="E369" s="88"/>
      <c r="F369" s="95"/>
      <c r="G369" s="88"/>
      <c r="H369" s="96"/>
      <c r="J369" s="94"/>
      <c r="P369" s="94"/>
    </row>
    <row r="370" spans="1:16" s="85" customFormat="1" ht="16.5">
      <c r="A370" s="86"/>
      <c r="B370" s="97"/>
      <c r="C370" s="93"/>
      <c r="D370" s="86"/>
      <c r="E370" s="88"/>
      <c r="F370" s="95"/>
      <c r="G370" s="88"/>
      <c r="H370" s="96"/>
      <c r="J370" s="94"/>
      <c r="P370" s="94"/>
    </row>
    <row r="371" spans="1:16" s="85" customFormat="1" ht="16.5">
      <c r="A371" s="86"/>
      <c r="B371" s="97"/>
      <c r="C371" s="93"/>
      <c r="D371" s="86"/>
      <c r="E371" s="88"/>
      <c r="F371" s="95"/>
      <c r="G371" s="88"/>
      <c r="H371" s="96"/>
      <c r="J371" s="94"/>
      <c r="P371" s="94"/>
    </row>
    <row r="372" spans="1:16" s="85" customFormat="1" ht="16.5">
      <c r="A372" s="86"/>
      <c r="B372" s="97"/>
      <c r="C372" s="93"/>
      <c r="D372" s="86"/>
      <c r="E372" s="88"/>
      <c r="F372" s="95"/>
      <c r="G372" s="88"/>
      <c r="H372" s="96"/>
      <c r="J372" s="94"/>
      <c r="P372" s="94"/>
    </row>
    <row r="373" spans="1:16" s="85" customFormat="1" ht="16.5">
      <c r="A373" s="86"/>
      <c r="B373" s="97"/>
      <c r="C373" s="93"/>
      <c r="D373" s="86"/>
      <c r="E373" s="88"/>
      <c r="F373" s="95"/>
      <c r="G373" s="88"/>
      <c r="H373" s="96"/>
      <c r="J373" s="94"/>
      <c r="P373" s="94"/>
    </row>
    <row r="374" spans="1:16" s="85" customFormat="1" ht="16.5">
      <c r="A374" s="86"/>
      <c r="B374" s="97"/>
      <c r="C374" s="93"/>
      <c r="D374" s="86"/>
      <c r="E374" s="88"/>
      <c r="F374" s="95"/>
      <c r="G374" s="88"/>
      <c r="H374" s="96"/>
      <c r="J374" s="94"/>
      <c r="P374" s="94"/>
    </row>
    <row r="375" spans="1:16" s="85" customFormat="1" ht="16.5">
      <c r="A375" s="86"/>
      <c r="B375" s="97"/>
      <c r="C375" s="93"/>
      <c r="D375" s="86"/>
      <c r="E375" s="88"/>
      <c r="F375" s="95"/>
      <c r="G375" s="88"/>
      <c r="H375" s="96"/>
      <c r="J375" s="94"/>
      <c r="P375" s="94"/>
    </row>
    <row r="376" spans="1:16" s="85" customFormat="1" ht="16.5">
      <c r="A376" s="86"/>
      <c r="B376" s="97"/>
      <c r="C376" s="93"/>
      <c r="D376" s="86"/>
      <c r="E376" s="88"/>
      <c r="F376" s="95"/>
      <c r="G376" s="88"/>
      <c r="H376" s="96"/>
      <c r="J376" s="94"/>
      <c r="P376" s="94"/>
    </row>
    <row r="377" spans="1:16" s="85" customFormat="1" ht="16.5">
      <c r="A377" s="86"/>
      <c r="B377" s="87"/>
      <c r="C377" s="93"/>
      <c r="D377" s="86"/>
      <c r="E377" s="88"/>
      <c r="F377" s="95"/>
      <c r="G377" s="88"/>
      <c r="H377" s="96"/>
      <c r="J377" s="94"/>
      <c r="P377" s="94"/>
    </row>
    <row r="378" spans="1:16" s="85" customFormat="1" ht="16.5">
      <c r="A378" s="86"/>
      <c r="B378" s="86"/>
      <c r="C378" s="93"/>
      <c r="D378" s="86"/>
      <c r="E378" s="90"/>
      <c r="F378" s="86"/>
      <c r="G378" s="90"/>
      <c r="H378" s="91"/>
      <c r="J378" s="94"/>
      <c r="P378" s="94"/>
    </row>
    <row r="379" spans="1:16" s="85" customFormat="1" ht="16.5">
      <c r="A379" s="86"/>
      <c r="B379" s="86"/>
      <c r="C379" s="93"/>
      <c r="D379" s="86"/>
      <c r="E379" s="90"/>
      <c r="F379" s="86"/>
      <c r="G379" s="90"/>
      <c r="H379" s="91"/>
      <c r="J379" s="94"/>
      <c r="P379" s="94"/>
    </row>
    <row r="380" spans="1:16" s="85" customFormat="1" ht="16.5">
      <c r="A380" s="86"/>
      <c r="B380" s="86"/>
      <c r="C380" s="93"/>
      <c r="D380" s="86"/>
      <c r="E380" s="90"/>
      <c r="F380" s="86"/>
      <c r="G380" s="90"/>
      <c r="H380" s="91"/>
      <c r="J380" s="94"/>
      <c r="P380" s="94"/>
    </row>
    <row r="381" spans="1:16" s="85" customFormat="1" ht="16.5">
      <c r="A381" s="86"/>
      <c r="B381" s="86"/>
      <c r="C381" s="93"/>
      <c r="D381" s="86"/>
      <c r="E381" s="90"/>
      <c r="F381" s="86"/>
      <c r="G381" s="90"/>
      <c r="H381" s="91"/>
      <c r="J381" s="94"/>
      <c r="P381" s="94"/>
    </row>
    <row r="382" spans="1:16" s="85" customFormat="1" ht="16.5">
      <c r="A382" s="86"/>
      <c r="B382" s="86"/>
      <c r="C382" s="93"/>
      <c r="D382" s="86"/>
      <c r="E382" s="90"/>
      <c r="F382" s="86"/>
      <c r="G382" s="90"/>
      <c r="H382" s="91"/>
      <c r="J382" s="94"/>
      <c r="P382" s="94"/>
    </row>
    <row r="383" spans="1:16" s="85" customFormat="1" ht="16.5">
      <c r="A383" s="86"/>
      <c r="B383" s="86"/>
      <c r="C383" s="93"/>
      <c r="D383" s="86"/>
      <c r="E383" s="90"/>
      <c r="F383" s="86"/>
      <c r="G383" s="90"/>
      <c r="H383" s="91"/>
      <c r="J383" s="94"/>
      <c r="P383" s="94"/>
    </row>
    <row r="384" spans="1:16" s="85" customFormat="1" ht="16.5">
      <c r="A384" s="86"/>
      <c r="B384" s="86"/>
      <c r="C384" s="93"/>
      <c r="D384" s="86"/>
      <c r="E384" s="90"/>
      <c r="F384" s="86"/>
      <c r="G384" s="90"/>
      <c r="H384" s="91"/>
      <c r="J384" s="94"/>
      <c r="P384" s="94"/>
    </row>
    <row r="385" spans="1:16" s="85" customFormat="1" ht="16.5">
      <c r="A385" s="86"/>
      <c r="B385" s="92"/>
      <c r="C385" s="93"/>
      <c r="D385" s="86"/>
      <c r="E385" s="88"/>
      <c r="F385" s="86"/>
      <c r="G385" s="88"/>
      <c r="H385" s="91"/>
      <c r="J385" s="94"/>
      <c r="P385" s="94"/>
    </row>
    <row r="386" spans="1:16" s="85" customFormat="1" ht="16.5">
      <c r="A386" s="86"/>
      <c r="B386" s="100"/>
      <c r="C386" s="93"/>
      <c r="D386" s="86"/>
      <c r="E386" s="88"/>
      <c r="F386" s="86"/>
      <c r="G386" s="88"/>
      <c r="H386" s="91"/>
      <c r="J386" s="94"/>
      <c r="P386" s="94"/>
    </row>
    <row r="387" spans="1:16" s="85" customFormat="1" ht="16.5">
      <c r="A387" s="86"/>
      <c r="B387" s="100"/>
      <c r="C387" s="93"/>
      <c r="D387" s="86"/>
      <c r="E387" s="88"/>
      <c r="F387" s="95"/>
      <c r="G387" s="88"/>
      <c r="H387" s="91"/>
      <c r="J387" s="94"/>
      <c r="P387" s="94"/>
    </row>
    <row r="388" spans="1:16" s="85" customFormat="1" ht="16.5">
      <c r="A388" s="86"/>
      <c r="B388" s="100"/>
      <c r="C388" s="93"/>
      <c r="D388" s="86"/>
      <c r="E388" s="88"/>
      <c r="F388" s="95"/>
      <c r="G388" s="88"/>
      <c r="H388" s="91"/>
      <c r="J388" s="94"/>
      <c r="P388" s="94"/>
    </row>
    <row r="389" spans="1:16" s="85" customFormat="1" ht="16.5">
      <c r="A389" s="86"/>
      <c r="B389" s="97"/>
      <c r="C389" s="93"/>
      <c r="D389" s="86"/>
      <c r="E389" s="88"/>
      <c r="F389" s="95"/>
      <c r="G389" s="88"/>
      <c r="H389" s="91"/>
      <c r="J389" s="94"/>
      <c r="P389" s="94"/>
    </row>
    <row r="390" spans="1:16" s="85" customFormat="1" ht="16.5">
      <c r="A390" s="86"/>
      <c r="B390" s="97"/>
      <c r="C390" s="93"/>
      <c r="D390" s="86"/>
      <c r="E390" s="88"/>
      <c r="F390" s="95"/>
      <c r="G390" s="88"/>
      <c r="H390" s="91"/>
      <c r="J390" s="94"/>
      <c r="P390" s="94"/>
    </row>
    <row r="391" spans="1:16" s="85" customFormat="1" ht="16.5">
      <c r="A391" s="86"/>
      <c r="B391" s="92"/>
      <c r="C391" s="93"/>
      <c r="D391" s="86"/>
      <c r="E391" s="88"/>
      <c r="F391" s="86"/>
      <c r="G391" s="88"/>
      <c r="H391" s="91"/>
      <c r="J391" s="94"/>
      <c r="P391" s="94"/>
    </row>
    <row r="392" spans="1:16" s="85" customFormat="1" ht="16.5">
      <c r="A392" s="86"/>
      <c r="B392" s="100"/>
      <c r="C392" s="93"/>
      <c r="D392" s="86"/>
      <c r="E392" s="88"/>
      <c r="F392" s="95"/>
      <c r="G392" s="88"/>
      <c r="H392" s="91"/>
      <c r="J392" s="94"/>
      <c r="P392" s="94"/>
    </row>
    <row r="393" spans="1:16" s="85" customFormat="1" ht="16.5">
      <c r="A393" s="86"/>
      <c r="B393" s="100"/>
      <c r="C393" s="93"/>
      <c r="D393" s="86"/>
      <c r="E393" s="88"/>
      <c r="F393" s="95"/>
      <c r="G393" s="88"/>
      <c r="H393" s="91"/>
      <c r="J393" s="94"/>
      <c r="P393" s="94"/>
    </row>
    <row r="394" spans="1:16" s="85" customFormat="1" ht="16.5">
      <c r="A394" s="86"/>
      <c r="B394" s="100"/>
      <c r="C394" s="93"/>
      <c r="D394" s="86"/>
      <c r="E394" s="88"/>
      <c r="F394" s="95"/>
      <c r="G394" s="88"/>
      <c r="H394" s="91"/>
      <c r="J394" s="94"/>
      <c r="P394" s="94"/>
    </row>
    <row r="395" spans="1:16" s="85" customFormat="1" ht="16.5">
      <c r="A395" s="86"/>
      <c r="B395" s="97"/>
      <c r="C395" s="93"/>
      <c r="D395" s="86"/>
      <c r="E395" s="88"/>
      <c r="F395" s="95"/>
      <c r="G395" s="88"/>
      <c r="H395" s="91"/>
      <c r="J395" s="94"/>
      <c r="P395" s="94"/>
    </row>
    <row r="396" spans="1:16" s="85" customFormat="1" ht="16.5">
      <c r="A396" s="86"/>
      <c r="B396" s="97"/>
      <c r="C396" s="93"/>
      <c r="D396" s="86"/>
      <c r="E396" s="88"/>
      <c r="F396" s="95"/>
      <c r="G396" s="88"/>
      <c r="H396" s="91"/>
      <c r="J396" s="94"/>
      <c r="P396" s="94"/>
    </row>
    <row r="397" spans="1:16" s="85" customFormat="1" ht="16.5">
      <c r="A397" s="86"/>
      <c r="B397" s="97"/>
      <c r="C397" s="93"/>
      <c r="D397" s="86"/>
      <c r="E397" s="88"/>
      <c r="F397" s="95"/>
      <c r="G397" s="88"/>
      <c r="H397" s="91"/>
      <c r="J397" s="94"/>
      <c r="P397" s="94"/>
    </row>
    <row r="398" spans="1:16" s="85" customFormat="1" ht="16.5">
      <c r="A398" s="86"/>
      <c r="B398" s="97"/>
      <c r="C398" s="93"/>
      <c r="D398" s="86"/>
      <c r="E398" s="88"/>
      <c r="F398" s="95"/>
      <c r="G398" s="88"/>
      <c r="H398" s="91"/>
      <c r="J398" s="94"/>
      <c r="P398" s="94"/>
    </row>
    <row r="399" spans="1:16" s="85" customFormat="1" ht="16.5">
      <c r="A399" s="86"/>
      <c r="B399" s="100"/>
      <c r="C399" s="93"/>
      <c r="D399" s="86"/>
      <c r="E399" s="88"/>
      <c r="F399" s="95"/>
      <c r="G399" s="88"/>
      <c r="H399" s="91"/>
      <c r="J399" s="94"/>
      <c r="P399" s="94"/>
    </row>
    <row r="400" spans="1:16" s="85" customFormat="1" ht="16.5">
      <c r="A400" s="86"/>
      <c r="B400" s="92"/>
      <c r="C400" s="93"/>
      <c r="D400" s="86"/>
      <c r="E400" s="88"/>
      <c r="F400" s="86"/>
      <c r="G400" s="88"/>
      <c r="H400" s="91"/>
      <c r="J400" s="94"/>
      <c r="P400" s="94"/>
    </row>
    <row r="401" spans="1:16" s="85" customFormat="1" ht="16.5">
      <c r="A401" s="86"/>
      <c r="B401" s="100"/>
      <c r="C401" s="93"/>
      <c r="D401" s="86"/>
      <c r="E401" s="88"/>
      <c r="F401" s="95"/>
      <c r="G401" s="88"/>
      <c r="H401" s="91"/>
      <c r="J401" s="94"/>
      <c r="P401" s="94"/>
    </row>
    <row r="402" spans="1:16" s="85" customFormat="1" ht="16.5">
      <c r="A402" s="86"/>
      <c r="B402" s="100"/>
      <c r="C402" s="93"/>
      <c r="D402" s="86"/>
      <c r="E402" s="88"/>
      <c r="F402" s="95"/>
      <c r="G402" s="88"/>
      <c r="H402" s="91"/>
      <c r="J402" s="94"/>
      <c r="P402" s="94"/>
    </row>
    <row r="403" spans="1:16" s="85" customFormat="1" ht="16.5">
      <c r="A403" s="86"/>
      <c r="B403" s="100"/>
      <c r="C403" s="93"/>
      <c r="D403" s="86"/>
      <c r="E403" s="88"/>
      <c r="F403" s="95"/>
      <c r="G403" s="88"/>
      <c r="H403" s="91"/>
      <c r="J403" s="94"/>
      <c r="P403" s="94"/>
    </row>
    <row r="404" spans="1:16" s="85" customFormat="1" ht="16.5">
      <c r="A404" s="86"/>
      <c r="B404" s="97"/>
      <c r="C404" s="93"/>
      <c r="D404" s="86"/>
      <c r="E404" s="88"/>
      <c r="F404" s="95"/>
      <c r="G404" s="88"/>
      <c r="H404" s="91"/>
      <c r="J404" s="94"/>
      <c r="P404" s="94"/>
    </row>
    <row r="405" spans="1:16" s="85" customFormat="1" ht="16.5">
      <c r="A405" s="86"/>
      <c r="B405" s="97"/>
      <c r="C405" s="93"/>
      <c r="D405" s="86"/>
      <c r="E405" s="88"/>
      <c r="F405" s="95"/>
      <c r="G405" s="88"/>
      <c r="H405" s="91"/>
      <c r="J405" s="94"/>
      <c r="P405" s="94"/>
    </row>
    <row r="406" spans="1:16" s="85" customFormat="1" ht="16.5">
      <c r="A406" s="86"/>
      <c r="B406" s="97"/>
      <c r="C406" s="93"/>
      <c r="D406" s="86"/>
      <c r="E406" s="88"/>
      <c r="F406" s="95"/>
      <c r="G406" s="88"/>
      <c r="H406" s="91"/>
      <c r="J406" s="94"/>
      <c r="P406" s="94"/>
    </row>
    <row r="407" spans="1:16" s="85" customFormat="1" ht="16.5">
      <c r="A407" s="86"/>
      <c r="B407" s="97"/>
      <c r="C407" s="93"/>
      <c r="D407" s="86"/>
      <c r="E407" s="88"/>
      <c r="F407" s="95"/>
      <c r="G407" s="88"/>
      <c r="H407" s="91"/>
      <c r="J407" s="94"/>
      <c r="P407" s="94"/>
    </row>
    <row r="408" spans="1:16" s="85" customFormat="1" ht="16.5">
      <c r="A408" s="86"/>
      <c r="B408" s="97"/>
      <c r="C408" s="93"/>
      <c r="D408" s="86"/>
      <c r="E408" s="88"/>
      <c r="F408" s="95"/>
      <c r="G408" s="88"/>
      <c r="H408" s="91"/>
      <c r="J408" s="94"/>
      <c r="P408" s="94"/>
    </row>
    <row r="409" spans="1:16" s="85" customFormat="1" ht="16.5">
      <c r="A409" s="86"/>
      <c r="B409" s="97"/>
      <c r="C409" s="93"/>
      <c r="D409" s="86"/>
      <c r="E409" s="88"/>
      <c r="F409" s="95"/>
      <c r="G409" s="88"/>
      <c r="H409" s="91"/>
      <c r="J409" s="94"/>
      <c r="P409" s="94"/>
    </row>
    <row r="410" spans="1:16" s="85" customFormat="1" ht="16.5">
      <c r="A410" s="86"/>
      <c r="B410" s="100"/>
      <c r="C410" s="93"/>
      <c r="D410" s="86"/>
      <c r="E410" s="88"/>
      <c r="F410" s="95"/>
      <c r="G410" s="88"/>
      <c r="H410" s="91"/>
      <c r="J410" s="94"/>
      <c r="P410" s="94"/>
    </row>
    <row r="411" spans="1:16" s="85" customFormat="1" ht="16.5">
      <c r="A411" s="86"/>
      <c r="B411" s="86"/>
      <c r="C411" s="99"/>
      <c r="D411" s="86"/>
      <c r="E411" s="90"/>
      <c r="F411" s="86"/>
      <c r="G411" s="90"/>
      <c r="H411" s="86"/>
      <c r="J411" s="94"/>
      <c r="P411" s="94"/>
    </row>
    <row r="412" spans="1:16" s="85" customFormat="1" ht="16.5">
      <c r="A412" s="86"/>
      <c r="B412" s="86"/>
      <c r="C412" s="106"/>
      <c r="D412" s="86"/>
      <c r="E412" s="90"/>
      <c r="F412" s="86"/>
      <c r="G412" s="90"/>
      <c r="H412" s="86"/>
      <c r="J412" s="94"/>
      <c r="P412" s="94"/>
    </row>
    <row r="413" spans="1:16" s="85" customFormat="1" ht="16.5">
      <c r="A413" s="86"/>
      <c r="B413" s="92"/>
      <c r="C413" s="89"/>
      <c r="D413" s="86"/>
      <c r="E413" s="88"/>
      <c r="F413" s="86"/>
      <c r="G413" s="88"/>
      <c r="H413" s="91"/>
      <c r="J413" s="94"/>
      <c r="P413" s="94"/>
    </row>
    <row r="414" spans="1:16" s="85" customFormat="1" ht="16.5">
      <c r="A414" s="86"/>
      <c r="B414" s="87"/>
      <c r="C414" s="89"/>
      <c r="D414" s="86"/>
      <c r="E414" s="88"/>
      <c r="F414" s="95"/>
      <c r="G414" s="88"/>
      <c r="H414" s="96"/>
      <c r="J414" s="94"/>
      <c r="P414" s="94"/>
    </row>
    <row r="415" spans="1:16" s="85" customFormat="1" ht="16.5">
      <c r="A415" s="86"/>
      <c r="B415" s="87"/>
      <c r="C415" s="89"/>
      <c r="D415" s="86"/>
      <c r="E415" s="88"/>
      <c r="F415" s="95"/>
      <c r="G415" s="88"/>
      <c r="H415" s="96"/>
      <c r="J415" s="94"/>
      <c r="P415" s="94"/>
    </row>
    <row r="416" spans="1:16" s="85" customFormat="1" ht="16.5">
      <c r="A416" s="86"/>
      <c r="B416" s="87"/>
      <c r="C416" s="89"/>
      <c r="D416" s="86"/>
      <c r="E416" s="88"/>
      <c r="F416" s="86"/>
      <c r="G416" s="88"/>
      <c r="H416" s="96"/>
      <c r="J416" s="94"/>
      <c r="P416" s="94"/>
    </row>
    <row r="417" spans="1:16" s="85" customFormat="1" ht="16.5">
      <c r="A417" s="86"/>
      <c r="B417" s="97"/>
      <c r="C417" s="89"/>
      <c r="D417" s="86"/>
      <c r="E417" s="88"/>
      <c r="F417" s="86"/>
      <c r="G417" s="88"/>
      <c r="H417" s="96"/>
      <c r="J417" s="94"/>
      <c r="P417" s="94"/>
    </row>
    <row r="418" spans="1:16" s="85" customFormat="1" ht="16.5">
      <c r="A418" s="86"/>
      <c r="B418" s="97"/>
      <c r="C418" s="89"/>
      <c r="D418" s="86"/>
      <c r="E418" s="88"/>
      <c r="F418" s="86"/>
      <c r="G418" s="88"/>
      <c r="H418" s="96"/>
      <c r="J418" s="94"/>
      <c r="P418" s="94"/>
    </row>
    <row r="419" spans="1:16" s="85" customFormat="1" ht="16.5">
      <c r="A419" s="86"/>
      <c r="B419" s="97"/>
      <c r="C419" s="89"/>
      <c r="D419" s="86"/>
      <c r="E419" s="88"/>
      <c r="F419" s="95"/>
      <c r="G419" s="88"/>
      <c r="H419" s="96"/>
      <c r="J419" s="94"/>
      <c r="P419" s="94"/>
    </row>
    <row r="420" spans="1:16" s="85" customFormat="1" ht="16.5">
      <c r="A420" s="86"/>
      <c r="B420" s="97"/>
      <c r="C420" s="89"/>
      <c r="D420" s="86"/>
      <c r="E420" s="88"/>
      <c r="F420" s="95"/>
      <c r="G420" s="88"/>
      <c r="H420" s="96"/>
      <c r="J420" s="94"/>
      <c r="P420" s="94"/>
    </row>
    <row r="421" spans="1:16" s="85" customFormat="1" ht="16.5">
      <c r="A421" s="86"/>
      <c r="B421" s="97"/>
      <c r="C421" s="89"/>
      <c r="D421" s="86"/>
      <c r="E421" s="88"/>
      <c r="F421" s="95"/>
      <c r="G421" s="88"/>
      <c r="H421" s="96"/>
      <c r="J421" s="94"/>
      <c r="P421" s="94"/>
    </row>
    <row r="422" spans="1:16" s="85" customFormat="1" ht="16.5">
      <c r="A422" s="86"/>
      <c r="B422" s="97"/>
      <c r="C422" s="89"/>
      <c r="D422" s="86"/>
      <c r="E422" s="88"/>
      <c r="F422" s="95"/>
      <c r="G422" s="88"/>
      <c r="H422" s="96"/>
      <c r="J422" s="94"/>
      <c r="P422" s="94"/>
    </row>
    <row r="423" spans="1:16" s="85" customFormat="1" ht="16.5">
      <c r="A423" s="86"/>
      <c r="B423" s="97"/>
      <c r="C423" s="89"/>
      <c r="D423" s="86"/>
      <c r="E423" s="88"/>
      <c r="F423" s="95"/>
      <c r="G423" s="88"/>
      <c r="H423" s="96"/>
      <c r="J423" s="94"/>
      <c r="P423" s="94"/>
    </row>
    <row r="424" spans="1:16" s="85" customFormat="1" ht="16.5">
      <c r="A424" s="86"/>
      <c r="B424" s="97"/>
      <c r="C424" s="89"/>
      <c r="D424" s="86"/>
      <c r="E424" s="88"/>
      <c r="F424" s="95"/>
      <c r="G424" s="88"/>
      <c r="H424" s="96"/>
      <c r="J424" s="94"/>
      <c r="P424" s="94"/>
    </row>
    <row r="425" spans="1:16" s="85" customFormat="1" ht="16.5">
      <c r="A425" s="86"/>
      <c r="B425" s="87"/>
      <c r="C425" s="89"/>
      <c r="D425" s="86"/>
      <c r="E425" s="88"/>
      <c r="F425" s="95"/>
      <c r="G425" s="88"/>
      <c r="H425" s="96"/>
      <c r="J425" s="94"/>
      <c r="P425" s="94"/>
    </row>
    <row r="426" spans="1:16" s="85" customFormat="1" ht="16.5">
      <c r="A426" s="86"/>
      <c r="B426" s="86"/>
      <c r="C426" s="107"/>
      <c r="D426" s="86"/>
      <c r="E426" s="90"/>
      <c r="F426" s="86"/>
      <c r="G426" s="90"/>
      <c r="H426" s="86"/>
      <c r="J426" s="94"/>
      <c r="P426" s="94"/>
    </row>
    <row r="427" spans="1:16" s="85" customFormat="1" ht="16.5">
      <c r="A427" s="86"/>
      <c r="B427" s="92"/>
      <c r="C427" s="93"/>
      <c r="D427" s="86"/>
      <c r="E427" s="88"/>
      <c r="F427" s="86"/>
      <c r="G427" s="88"/>
      <c r="H427" s="91"/>
      <c r="J427" s="94"/>
      <c r="P427" s="94"/>
    </row>
    <row r="428" spans="1:16" s="85" customFormat="1" ht="16.5">
      <c r="A428" s="86"/>
      <c r="B428" s="100"/>
      <c r="C428" s="93"/>
      <c r="D428" s="86"/>
      <c r="E428" s="88"/>
      <c r="F428" s="95"/>
      <c r="G428" s="88"/>
      <c r="H428" s="91"/>
      <c r="J428" s="94"/>
      <c r="P428" s="94"/>
    </row>
    <row r="429" spans="1:16" s="85" customFormat="1" ht="16.5">
      <c r="A429" s="86"/>
      <c r="B429" s="100"/>
      <c r="C429" s="93"/>
      <c r="D429" s="86"/>
      <c r="E429" s="88"/>
      <c r="F429" s="95"/>
      <c r="G429" s="88"/>
      <c r="H429" s="91"/>
      <c r="J429" s="94"/>
      <c r="P429" s="94"/>
    </row>
    <row r="430" spans="1:16" s="85" customFormat="1" ht="16.5">
      <c r="A430" s="86"/>
      <c r="B430" s="97"/>
      <c r="C430" s="93"/>
      <c r="D430" s="86"/>
      <c r="E430" s="88"/>
      <c r="F430" s="95"/>
      <c r="G430" s="88"/>
      <c r="H430" s="91"/>
      <c r="J430" s="94"/>
      <c r="P430" s="94"/>
    </row>
    <row r="431" spans="1:16" s="85" customFormat="1" ht="16.5">
      <c r="A431" s="86"/>
      <c r="B431" s="97"/>
      <c r="C431" s="93"/>
      <c r="D431" s="86"/>
      <c r="E431" s="88"/>
      <c r="F431" s="95"/>
      <c r="G431" s="88"/>
      <c r="H431" s="91"/>
      <c r="J431" s="94"/>
      <c r="P431" s="94"/>
    </row>
    <row r="432" spans="1:16" s="85" customFormat="1" ht="16.5">
      <c r="A432" s="86"/>
      <c r="B432" s="97"/>
      <c r="C432" s="93"/>
      <c r="D432" s="86"/>
      <c r="E432" s="88"/>
      <c r="F432" s="95"/>
      <c r="G432" s="88"/>
      <c r="H432" s="91"/>
      <c r="J432" s="94"/>
      <c r="P432" s="94"/>
    </row>
    <row r="433" spans="1:16" s="85" customFormat="1" ht="16.5">
      <c r="A433" s="86"/>
      <c r="B433" s="97"/>
      <c r="C433" s="93"/>
      <c r="D433" s="86"/>
      <c r="E433" s="88"/>
      <c r="F433" s="95"/>
      <c r="G433" s="88"/>
      <c r="H433" s="91"/>
      <c r="J433" s="94"/>
      <c r="P433" s="94"/>
    </row>
    <row r="434" spans="1:16" s="85" customFormat="1" ht="16.5">
      <c r="A434" s="86"/>
      <c r="B434" s="97"/>
      <c r="C434" s="93"/>
      <c r="D434" s="86"/>
      <c r="E434" s="88"/>
      <c r="F434" s="95"/>
      <c r="G434" s="88"/>
      <c r="H434" s="91"/>
      <c r="J434" s="94"/>
      <c r="P434" s="94"/>
    </row>
    <row r="435" spans="1:16" s="85" customFormat="1" ht="16.5">
      <c r="A435" s="86"/>
      <c r="B435" s="100"/>
      <c r="C435" s="93"/>
      <c r="D435" s="86"/>
      <c r="E435" s="88"/>
      <c r="F435" s="95"/>
      <c r="G435" s="88"/>
      <c r="H435" s="91"/>
      <c r="J435" s="94"/>
      <c r="P435" s="94"/>
    </row>
    <row r="436" spans="1:16" s="85" customFormat="1" ht="16.5">
      <c r="A436" s="86"/>
      <c r="B436" s="92"/>
      <c r="C436" s="93"/>
      <c r="D436" s="86"/>
      <c r="E436" s="88"/>
      <c r="F436" s="86"/>
      <c r="G436" s="88"/>
      <c r="H436" s="91"/>
      <c r="J436" s="94"/>
      <c r="P436" s="94"/>
    </row>
    <row r="437" spans="1:16" s="85" customFormat="1" ht="16.5">
      <c r="A437" s="86"/>
      <c r="B437" s="100"/>
      <c r="C437" s="93"/>
      <c r="D437" s="86"/>
      <c r="E437" s="88"/>
      <c r="F437" s="91"/>
      <c r="G437" s="88"/>
      <c r="H437" s="91"/>
      <c r="J437" s="94"/>
      <c r="P437" s="94"/>
    </row>
    <row r="438" spans="1:16" s="85" customFormat="1" ht="16.5">
      <c r="A438" s="86"/>
      <c r="B438" s="100"/>
      <c r="C438" s="93"/>
      <c r="D438" s="86"/>
      <c r="E438" s="88"/>
      <c r="F438" s="91"/>
      <c r="G438" s="88"/>
      <c r="H438" s="91"/>
      <c r="J438" s="94"/>
      <c r="P438" s="94"/>
    </row>
    <row r="439" spans="1:16" s="85" customFormat="1" ht="16.5">
      <c r="A439" s="86"/>
      <c r="B439" s="100"/>
      <c r="C439" s="93"/>
      <c r="D439" s="86"/>
      <c r="E439" s="88"/>
      <c r="F439" s="91"/>
      <c r="G439" s="88"/>
      <c r="H439" s="91"/>
      <c r="J439" s="94"/>
      <c r="P439" s="94"/>
    </row>
    <row r="440" spans="1:16" s="85" customFormat="1" ht="16.5">
      <c r="A440" s="86"/>
      <c r="B440" s="97"/>
      <c r="C440" s="93"/>
      <c r="D440" s="86"/>
      <c r="E440" s="88"/>
      <c r="F440" s="91"/>
      <c r="G440" s="88"/>
      <c r="H440" s="91"/>
      <c r="J440" s="94"/>
      <c r="P440" s="94"/>
    </row>
    <row r="441" spans="1:16" s="85" customFormat="1" ht="16.5">
      <c r="A441" s="86"/>
      <c r="B441" s="97"/>
      <c r="C441" s="93"/>
      <c r="D441" s="86"/>
      <c r="E441" s="88"/>
      <c r="F441" s="91"/>
      <c r="G441" s="88"/>
      <c r="H441" s="91"/>
      <c r="J441" s="94"/>
      <c r="P441" s="94"/>
    </row>
    <row r="442" spans="1:16" s="85" customFormat="1" ht="16.5">
      <c r="A442" s="86"/>
      <c r="B442" s="97"/>
      <c r="C442" s="93"/>
      <c r="D442" s="86"/>
      <c r="E442" s="88"/>
      <c r="F442" s="91"/>
      <c r="G442" s="88"/>
      <c r="H442" s="91"/>
      <c r="J442" s="94"/>
      <c r="P442" s="94"/>
    </row>
    <row r="443" spans="1:16" s="85" customFormat="1" ht="16.5">
      <c r="A443" s="86"/>
      <c r="B443" s="100"/>
      <c r="C443" s="93"/>
      <c r="D443" s="86"/>
      <c r="E443" s="88"/>
      <c r="F443" s="91"/>
      <c r="G443" s="88"/>
      <c r="H443" s="91"/>
      <c r="J443" s="94"/>
      <c r="P443" s="94"/>
    </row>
    <row r="444" spans="1:16" s="85" customFormat="1" ht="16.5">
      <c r="A444" s="86"/>
      <c r="B444" s="92"/>
      <c r="C444" s="93"/>
      <c r="D444" s="86"/>
      <c r="E444" s="88"/>
      <c r="F444" s="86"/>
      <c r="G444" s="88"/>
      <c r="H444" s="91"/>
      <c r="J444" s="94"/>
      <c r="P444" s="94"/>
    </row>
    <row r="445" spans="1:16" s="85" customFormat="1" ht="16.5">
      <c r="A445" s="86"/>
      <c r="B445" s="100"/>
      <c r="C445" s="93"/>
      <c r="D445" s="86"/>
      <c r="E445" s="88"/>
      <c r="F445" s="86"/>
      <c r="G445" s="88"/>
      <c r="H445" s="91"/>
      <c r="J445" s="94"/>
      <c r="P445" s="94"/>
    </row>
    <row r="446" spans="1:16" s="85" customFormat="1" ht="16.5">
      <c r="A446" s="86"/>
      <c r="B446" s="100"/>
      <c r="C446" s="93"/>
      <c r="D446" s="86"/>
      <c r="E446" s="88"/>
      <c r="F446" s="86"/>
      <c r="G446" s="88"/>
      <c r="H446" s="91"/>
      <c r="J446" s="94"/>
      <c r="P446" s="94"/>
    </row>
    <row r="447" spans="1:16" s="85" customFormat="1" ht="16.5">
      <c r="A447" s="86"/>
      <c r="B447" s="97"/>
      <c r="C447" s="93"/>
      <c r="D447" s="86"/>
      <c r="E447" s="88"/>
      <c r="F447" s="95"/>
      <c r="G447" s="88"/>
      <c r="H447" s="91"/>
      <c r="J447" s="94"/>
      <c r="P447" s="94"/>
    </row>
    <row r="448" spans="1:16" s="85" customFormat="1" ht="16.5">
      <c r="A448" s="86"/>
      <c r="B448" s="97"/>
      <c r="C448" s="93"/>
      <c r="D448" s="86"/>
      <c r="E448" s="88"/>
      <c r="F448" s="95"/>
      <c r="G448" s="88"/>
      <c r="H448" s="91"/>
      <c r="J448" s="94"/>
      <c r="P448" s="94"/>
    </row>
    <row r="449" spans="1:16" s="85" customFormat="1" ht="16.5">
      <c r="A449" s="86"/>
      <c r="B449" s="97"/>
      <c r="C449" s="93"/>
      <c r="D449" s="86"/>
      <c r="E449" s="88"/>
      <c r="F449" s="95"/>
      <c r="G449" s="88"/>
      <c r="H449" s="91"/>
      <c r="J449" s="94"/>
      <c r="P449" s="94"/>
    </row>
    <row r="450" spans="1:16" s="85" customFormat="1" ht="16.5">
      <c r="A450" s="86"/>
      <c r="B450" s="97"/>
      <c r="C450" s="93"/>
      <c r="D450" s="86"/>
      <c r="E450" s="88"/>
      <c r="F450" s="95"/>
      <c r="G450" s="88"/>
      <c r="H450" s="91"/>
      <c r="J450" s="94"/>
      <c r="P450" s="94"/>
    </row>
    <row r="451" spans="1:16" s="85" customFormat="1" ht="16.5">
      <c r="A451" s="86"/>
      <c r="B451" s="97"/>
      <c r="C451" s="93"/>
      <c r="D451" s="86"/>
      <c r="E451" s="88"/>
      <c r="F451" s="95"/>
      <c r="G451" s="88"/>
      <c r="H451" s="91"/>
      <c r="J451" s="94"/>
      <c r="P451" s="94"/>
    </row>
    <row r="452" spans="1:16" s="85" customFormat="1" ht="16.5">
      <c r="A452" s="86"/>
      <c r="B452" s="100"/>
      <c r="C452" s="93"/>
      <c r="D452" s="86"/>
      <c r="E452" s="88"/>
      <c r="F452" s="95"/>
      <c r="G452" s="88"/>
      <c r="H452" s="91"/>
      <c r="J452" s="94"/>
      <c r="P452" s="94"/>
    </row>
    <row r="453" spans="1:16" s="85" customFormat="1" ht="16.5">
      <c r="A453" s="86"/>
      <c r="B453" s="92"/>
      <c r="C453" s="93"/>
      <c r="D453" s="86"/>
      <c r="E453" s="88"/>
      <c r="F453" s="86"/>
      <c r="G453" s="88"/>
      <c r="H453" s="91"/>
      <c r="J453" s="94"/>
      <c r="P453" s="94"/>
    </row>
    <row r="454" spans="1:16" s="85" customFormat="1" ht="16.5">
      <c r="A454" s="86"/>
      <c r="B454" s="100"/>
      <c r="C454" s="93"/>
      <c r="D454" s="86"/>
      <c r="E454" s="88"/>
      <c r="F454" s="91"/>
      <c r="G454" s="88"/>
      <c r="H454" s="91"/>
      <c r="J454" s="94"/>
      <c r="P454" s="94"/>
    </row>
    <row r="455" spans="1:16" s="85" customFormat="1" ht="16.5">
      <c r="A455" s="86"/>
      <c r="B455" s="100"/>
      <c r="C455" s="93"/>
      <c r="D455" s="86"/>
      <c r="E455" s="88"/>
      <c r="F455" s="91"/>
      <c r="G455" s="88"/>
      <c r="H455" s="91"/>
      <c r="J455" s="94"/>
      <c r="P455" s="94"/>
    </row>
    <row r="456" spans="1:16" s="85" customFormat="1" ht="16.5">
      <c r="A456" s="86"/>
      <c r="B456" s="100"/>
      <c r="C456" s="93"/>
      <c r="D456" s="86"/>
      <c r="E456" s="88"/>
      <c r="F456" s="91"/>
      <c r="G456" s="88"/>
      <c r="H456" s="91"/>
      <c r="J456" s="94"/>
      <c r="P456" s="94"/>
    </row>
    <row r="457" spans="1:16" s="85" customFormat="1" ht="16.5">
      <c r="A457" s="86"/>
      <c r="B457" s="97"/>
      <c r="C457" s="93"/>
      <c r="D457" s="86"/>
      <c r="E457" s="88"/>
      <c r="F457" s="91"/>
      <c r="G457" s="88"/>
      <c r="H457" s="91"/>
      <c r="J457" s="94"/>
      <c r="P457" s="94"/>
    </row>
    <row r="458" spans="1:16" s="85" customFormat="1" ht="16.5">
      <c r="A458" s="86"/>
      <c r="B458" s="97"/>
      <c r="C458" s="93"/>
      <c r="D458" s="86"/>
      <c r="E458" s="88"/>
      <c r="F458" s="91"/>
      <c r="G458" s="88"/>
      <c r="H458" s="91"/>
      <c r="J458" s="94"/>
      <c r="P458" s="94"/>
    </row>
    <row r="459" spans="1:16" s="85" customFormat="1" ht="16.5">
      <c r="A459" s="86"/>
      <c r="B459" s="97"/>
      <c r="C459" s="93"/>
      <c r="D459" s="86"/>
      <c r="E459" s="88"/>
      <c r="F459" s="91"/>
      <c r="G459" s="88"/>
      <c r="H459" s="91"/>
      <c r="J459" s="94"/>
      <c r="P459" s="94"/>
    </row>
    <row r="460" spans="1:16" s="85" customFormat="1" ht="16.5">
      <c r="A460" s="86"/>
      <c r="B460" s="100"/>
      <c r="C460" s="93"/>
      <c r="D460" s="86"/>
      <c r="E460" s="88"/>
      <c r="F460" s="91"/>
      <c r="G460" s="88"/>
      <c r="H460" s="91"/>
      <c r="J460" s="94"/>
      <c r="P460" s="94"/>
    </row>
    <row r="461" spans="1:16" s="85" customFormat="1" ht="16.5">
      <c r="A461" s="86"/>
      <c r="B461" s="92"/>
      <c r="C461" s="93"/>
      <c r="D461" s="86"/>
      <c r="E461" s="88"/>
      <c r="F461" s="86"/>
      <c r="G461" s="88"/>
      <c r="H461" s="91"/>
      <c r="J461" s="94"/>
      <c r="P461" s="94"/>
    </row>
    <row r="462" spans="1:16" s="85" customFormat="1" ht="16.5">
      <c r="A462" s="86"/>
      <c r="B462" s="100"/>
      <c r="C462" s="93"/>
      <c r="D462" s="86"/>
      <c r="E462" s="88"/>
      <c r="F462" s="95"/>
      <c r="G462" s="88"/>
      <c r="H462" s="91"/>
      <c r="J462" s="94"/>
      <c r="P462" s="94"/>
    </row>
    <row r="463" spans="1:16" s="85" customFormat="1" ht="16.5">
      <c r="A463" s="86"/>
      <c r="B463" s="100"/>
      <c r="C463" s="93"/>
      <c r="D463" s="86"/>
      <c r="E463" s="88"/>
      <c r="F463" s="95"/>
      <c r="G463" s="88"/>
      <c r="H463" s="91"/>
      <c r="J463" s="94"/>
      <c r="P463" s="94"/>
    </row>
    <row r="464" spans="1:16" s="85" customFormat="1" ht="16.5">
      <c r="A464" s="86"/>
      <c r="B464" s="100"/>
      <c r="C464" s="93"/>
      <c r="D464" s="86"/>
      <c r="E464" s="88"/>
      <c r="F464" s="95"/>
      <c r="G464" s="88"/>
      <c r="H464" s="91"/>
      <c r="J464" s="94"/>
      <c r="P464" s="94"/>
    </row>
    <row r="465" spans="1:16" s="85" customFormat="1" ht="16.5">
      <c r="A465" s="86"/>
      <c r="B465" s="97"/>
      <c r="C465" s="93"/>
      <c r="D465" s="86"/>
      <c r="E465" s="88"/>
      <c r="F465" s="95"/>
      <c r="G465" s="88"/>
      <c r="H465" s="91"/>
      <c r="J465" s="94"/>
      <c r="P465" s="94"/>
    </row>
    <row r="466" spans="1:16" s="85" customFormat="1" ht="16.5">
      <c r="A466" s="86"/>
      <c r="B466" s="92"/>
      <c r="C466" s="93"/>
      <c r="D466" s="86"/>
      <c r="E466" s="88"/>
      <c r="F466" s="86"/>
      <c r="G466" s="88"/>
      <c r="H466" s="91"/>
      <c r="J466" s="94"/>
      <c r="P466" s="94"/>
    </row>
    <row r="467" spans="1:16" s="85" customFormat="1" ht="16.5">
      <c r="A467" s="86"/>
      <c r="B467" s="87"/>
      <c r="C467" s="93"/>
      <c r="D467" s="86"/>
      <c r="E467" s="88"/>
      <c r="F467" s="95"/>
      <c r="G467" s="88"/>
      <c r="H467" s="96"/>
      <c r="J467" s="94"/>
      <c r="P467" s="94"/>
    </row>
    <row r="468" spans="1:16" s="85" customFormat="1" ht="16.5">
      <c r="A468" s="86"/>
      <c r="B468" s="87"/>
      <c r="C468" s="93"/>
      <c r="D468" s="86"/>
      <c r="E468" s="88"/>
      <c r="F468" s="95"/>
      <c r="G468" s="88"/>
      <c r="H468" s="96"/>
      <c r="J468" s="94"/>
      <c r="P468" s="94"/>
    </row>
    <row r="469" spans="1:16" s="85" customFormat="1" ht="16.5">
      <c r="A469" s="86"/>
      <c r="B469" s="87"/>
      <c r="C469" s="93"/>
      <c r="D469" s="86"/>
      <c r="E469" s="88"/>
      <c r="F469" s="95"/>
      <c r="G469" s="88"/>
      <c r="H469" s="96"/>
      <c r="J469" s="94"/>
      <c r="P469" s="94"/>
    </row>
    <row r="470" spans="1:16" s="85" customFormat="1" ht="16.5">
      <c r="A470" s="86"/>
      <c r="B470" s="97"/>
      <c r="C470" s="93"/>
      <c r="D470" s="86"/>
      <c r="E470" s="88"/>
      <c r="F470" s="95"/>
      <c r="G470" s="88"/>
      <c r="H470" s="96"/>
      <c r="J470" s="94"/>
      <c r="P470" s="94"/>
    </row>
    <row r="471" spans="1:16" s="85" customFormat="1" ht="16.5">
      <c r="A471" s="86"/>
      <c r="B471" s="97"/>
      <c r="C471" s="93"/>
      <c r="D471" s="86"/>
      <c r="E471" s="88"/>
      <c r="F471" s="95"/>
      <c r="G471" s="88"/>
      <c r="H471" s="96"/>
      <c r="J471" s="94"/>
      <c r="P471" s="94"/>
    </row>
    <row r="472" spans="1:16" s="85" customFormat="1" ht="16.5">
      <c r="A472" s="86"/>
      <c r="B472" s="87"/>
      <c r="C472" s="93"/>
      <c r="D472" s="86"/>
      <c r="E472" s="88"/>
      <c r="F472" s="95"/>
      <c r="G472" s="88"/>
      <c r="H472" s="96"/>
      <c r="J472" s="94"/>
      <c r="P472" s="94"/>
    </row>
    <row r="473" spans="1:16" s="85" customFormat="1" ht="16.5">
      <c r="A473" s="86"/>
      <c r="B473" s="97"/>
      <c r="C473" s="93"/>
      <c r="D473" s="86"/>
      <c r="E473" s="88"/>
      <c r="F473" s="86"/>
      <c r="G473" s="88"/>
      <c r="H473" s="91"/>
      <c r="J473" s="94"/>
      <c r="P473" s="94"/>
    </row>
    <row r="474" spans="1:16" s="85" customFormat="1" ht="16.5">
      <c r="A474" s="86"/>
      <c r="B474" s="87"/>
      <c r="C474" s="93"/>
      <c r="D474" s="86"/>
      <c r="E474" s="88"/>
      <c r="F474" s="86"/>
      <c r="G474" s="88"/>
      <c r="H474" s="96"/>
      <c r="J474" s="94"/>
      <c r="P474" s="94"/>
    </row>
    <row r="475" spans="1:16" s="85" customFormat="1" ht="16.5">
      <c r="A475" s="86"/>
      <c r="B475" s="87"/>
      <c r="C475" s="93"/>
      <c r="D475" s="86"/>
      <c r="E475" s="88"/>
      <c r="F475" s="95"/>
      <c r="G475" s="88"/>
      <c r="H475" s="96"/>
      <c r="J475" s="94"/>
      <c r="P475" s="94"/>
    </row>
    <row r="476" spans="1:16" s="85" customFormat="1" ht="16.5">
      <c r="A476" s="86"/>
      <c r="B476" s="87"/>
      <c r="C476" s="93"/>
      <c r="D476" s="86"/>
      <c r="E476" s="88"/>
      <c r="F476" s="95"/>
      <c r="G476" s="88"/>
      <c r="H476" s="96"/>
      <c r="J476" s="94"/>
      <c r="P476" s="94"/>
    </row>
    <row r="477" spans="1:16" s="85" customFormat="1" ht="16.5">
      <c r="A477" s="86"/>
      <c r="B477" s="97"/>
      <c r="C477" s="93"/>
      <c r="D477" s="86"/>
      <c r="E477" s="88"/>
      <c r="F477" s="95"/>
      <c r="G477" s="88"/>
      <c r="H477" s="96"/>
      <c r="J477" s="94"/>
      <c r="P477" s="94"/>
    </row>
    <row r="478" spans="1:16" s="85" customFormat="1" ht="16.5">
      <c r="A478" s="86"/>
      <c r="B478" s="87"/>
      <c r="C478" s="93"/>
      <c r="D478" s="86"/>
      <c r="E478" s="88"/>
      <c r="F478" s="95"/>
      <c r="G478" s="88"/>
      <c r="H478" s="96"/>
      <c r="J478" s="94"/>
      <c r="P478" s="94"/>
    </row>
    <row r="479" spans="1:16" s="85" customFormat="1" ht="16.5">
      <c r="A479" s="86"/>
      <c r="B479" s="97"/>
      <c r="C479" s="93"/>
      <c r="D479" s="86"/>
      <c r="E479" s="88"/>
      <c r="F479" s="86"/>
      <c r="G479" s="88"/>
      <c r="H479" s="91"/>
      <c r="J479" s="94"/>
      <c r="P479" s="94"/>
    </row>
    <row r="480" spans="1:16" s="85" customFormat="1" ht="16.5">
      <c r="A480" s="86"/>
      <c r="B480" s="100"/>
      <c r="C480" s="93"/>
      <c r="D480" s="86"/>
      <c r="E480" s="88"/>
      <c r="F480" s="86"/>
      <c r="G480" s="88"/>
      <c r="H480" s="91"/>
      <c r="J480" s="94"/>
      <c r="P480" s="94"/>
    </row>
    <row r="481" spans="1:16" s="85" customFormat="1" ht="16.5">
      <c r="A481" s="86"/>
      <c r="B481" s="100"/>
      <c r="C481" s="93"/>
      <c r="D481" s="86"/>
      <c r="E481" s="88"/>
      <c r="F481" s="86"/>
      <c r="G481" s="88"/>
      <c r="H481" s="91"/>
      <c r="J481" s="94"/>
      <c r="P481" s="94"/>
    </row>
    <row r="482" spans="1:16" s="85" customFormat="1" ht="16.5">
      <c r="A482" s="86"/>
      <c r="B482" s="100"/>
      <c r="C482" s="93"/>
      <c r="D482" s="86"/>
      <c r="E482" s="88"/>
      <c r="F482" s="86"/>
      <c r="G482" s="88"/>
      <c r="H482" s="91"/>
      <c r="J482" s="94"/>
      <c r="P482" s="94"/>
    </row>
    <row r="483" spans="1:16" s="85" customFormat="1" ht="16.5">
      <c r="A483" s="86"/>
      <c r="B483" s="97"/>
      <c r="C483" s="93"/>
      <c r="D483" s="86"/>
      <c r="E483" s="88"/>
      <c r="F483" s="95"/>
      <c r="G483" s="88"/>
      <c r="H483" s="91"/>
      <c r="J483" s="94"/>
      <c r="P483" s="94"/>
    </row>
    <row r="484" spans="1:16" s="85" customFormat="1" ht="16.5">
      <c r="A484" s="86"/>
      <c r="B484" s="97"/>
      <c r="C484" s="93"/>
      <c r="D484" s="86"/>
      <c r="E484" s="88"/>
      <c r="F484" s="86"/>
      <c r="G484" s="88"/>
      <c r="H484" s="91"/>
      <c r="J484" s="94"/>
      <c r="P484" s="94"/>
    </row>
    <row r="485" spans="1:16" s="85" customFormat="1" ht="16.5">
      <c r="A485" s="86"/>
      <c r="B485" s="100"/>
      <c r="C485" s="93"/>
      <c r="D485" s="86"/>
      <c r="E485" s="88"/>
      <c r="F485" s="95"/>
      <c r="G485" s="88"/>
      <c r="H485" s="91"/>
      <c r="J485" s="94"/>
      <c r="P485" s="94"/>
    </row>
    <row r="486" spans="1:16" s="85" customFormat="1" ht="16.5">
      <c r="A486" s="86"/>
      <c r="B486" s="92"/>
      <c r="C486" s="93"/>
      <c r="D486" s="86"/>
      <c r="E486" s="88"/>
      <c r="F486" s="86"/>
      <c r="G486" s="88"/>
      <c r="H486" s="91"/>
      <c r="J486" s="94"/>
      <c r="P486" s="94"/>
    </row>
    <row r="487" spans="1:16" s="85" customFormat="1" ht="16.5">
      <c r="A487" s="86"/>
      <c r="B487" s="100"/>
      <c r="C487" s="93"/>
      <c r="D487" s="86"/>
      <c r="E487" s="88"/>
      <c r="F487" s="86"/>
      <c r="G487" s="88"/>
      <c r="H487" s="91"/>
      <c r="J487" s="94"/>
      <c r="P487" s="94"/>
    </row>
    <row r="488" spans="1:16" s="85" customFormat="1" ht="16.5">
      <c r="A488" s="86"/>
      <c r="B488" s="100"/>
      <c r="C488" s="93"/>
      <c r="D488" s="86"/>
      <c r="E488" s="88"/>
      <c r="F488" s="86"/>
      <c r="G488" s="88"/>
      <c r="H488" s="91"/>
      <c r="J488" s="94"/>
      <c r="P488" s="94"/>
    </row>
    <row r="489" spans="1:16" s="85" customFormat="1" ht="16.5">
      <c r="A489" s="86"/>
      <c r="B489" s="100"/>
      <c r="C489" s="93"/>
      <c r="D489" s="86"/>
      <c r="E489" s="88"/>
      <c r="F489" s="86"/>
      <c r="G489" s="88"/>
      <c r="H489" s="91"/>
      <c r="J489" s="94"/>
      <c r="P489" s="94"/>
    </row>
    <row r="490" spans="1:16" s="85" customFormat="1" ht="16.5">
      <c r="A490" s="86"/>
      <c r="B490" s="97"/>
      <c r="C490" s="93"/>
      <c r="D490" s="86"/>
      <c r="E490" s="88"/>
      <c r="F490" s="86"/>
      <c r="G490" s="88"/>
      <c r="H490" s="91"/>
      <c r="J490" s="94"/>
      <c r="P490" s="94"/>
    </row>
    <row r="491" spans="1:16" s="85" customFormat="1" ht="16.5">
      <c r="A491" s="86"/>
      <c r="B491" s="97"/>
      <c r="C491" s="93"/>
      <c r="D491" s="86"/>
      <c r="E491" s="88"/>
      <c r="F491" s="86"/>
      <c r="G491" s="88"/>
      <c r="H491" s="91"/>
      <c r="J491" s="94"/>
      <c r="P491" s="94"/>
    </row>
    <row r="492" spans="1:16" s="85" customFormat="1" ht="16.5">
      <c r="A492" s="86"/>
      <c r="B492" s="100"/>
      <c r="C492" s="93"/>
      <c r="D492" s="86"/>
      <c r="E492" s="88"/>
      <c r="F492" s="86"/>
      <c r="G492" s="88"/>
      <c r="H492" s="91"/>
      <c r="J492" s="94"/>
      <c r="P492" s="94"/>
    </row>
    <row r="493" spans="1:16" s="85" customFormat="1" ht="16.5">
      <c r="A493" s="86"/>
      <c r="B493" s="92"/>
      <c r="C493" s="93"/>
      <c r="D493" s="86"/>
      <c r="E493" s="88"/>
      <c r="F493" s="86"/>
      <c r="G493" s="88"/>
      <c r="H493" s="91"/>
      <c r="J493" s="94"/>
      <c r="P493" s="94"/>
    </row>
    <row r="494" spans="1:16" s="85" customFormat="1" ht="16.5">
      <c r="A494" s="86"/>
      <c r="B494" s="100"/>
      <c r="C494" s="93"/>
      <c r="D494" s="86"/>
      <c r="E494" s="88"/>
      <c r="F494" s="95"/>
      <c r="G494" s="88"/>
      <c r="H494" s="91"/>
      <c r="J494" s="94"/>
      <c r="P494" s="94"/>
    </row>
    <row r="495" spans="1:16" s="85" customFormat="1" ht="16.5">
      <c r="A495" s="86"/>
      <c r="B495" s="100"/>
      <c r="C495" s="93"/>
      <c r="D495" s="86"/>
      <c r="E495" s="88"/>
      <c r="F495" s="95"/>
      <c r="G495" s="88"/>
      <c r="H495" s="91"/>
      <c r="J495" s="94"/>
      <c r="P495" s="94"/>
    </row>
    <row r="496" spans="1:16" s="85" customFormat="1" ht="16.5">
      <c r="A496" s="86"/>
      <c r="B496" s="100"/>
      <c r="C496" s="93"/>
      <c r="D496" s="86"/>
      <c r="E496" s="88"/>
      <c r="F496" s="95"/>
      <c r="G496" s="88"/>
      <c r="H496" s="91"/>
      <c r="J496" s="94"/>
      <c r="P496" s="94"/>
    </row>
    <row r="497" spans="1:16" s="85" customFormat="1" ht="16.5">
      <c r="A497" s="86"/>
      <c r="B497" s="97"/>
      <c r="C497" s="93"/>
      <c r="D497" s="86"/>
      <c r="E497" s="88"/>
      <c r="F497" s="95"/>
      <c r="G497" s="88"/>
      <c r="H497" s="91"/>
      <c r="J497" s="94"/>
      <c r="P497" s="94"/>
    </row>
    <row r="498" spans="1:16" s="85" customFormat="1" ht="16.5">
      <c r="A498" s="86"/>
      <c r="B498" s="97"/>
      <c r="C498" s="93"/>
      <c r="D498" s="86"/>
      <c r="E498" s="88"/>
      <c r="F498" s="95"/>
      <c r="G498" s="88"/>
      <c r="H498" s="91"/>
      <c r="J498" s="94"/>
      <c r="P498" s="94"/>
    </row>
    <row r="499" spans="1:16" s="85" customFormat="1" ht="16.5">
      <c r="A499" s="86"/>
      <c r="B499" s="100"/>
      <c r="C499" s="93"/>
      <c r="D499" s="86"/>
      <c r="E499" s="88"/>
      <c r="F499" s="95"/>
      <c r="G499" s="88"/>
      <c r="H499" s="91"/>
      <c r="J499" s="94"/>
      <c r="P499" s="94"/>
    </row>
    <row r="500" spans="1:16" s="85" customFormat="1" ht="16.5">
      <c r="A500" s="86"/>
      <c r="B500" s="97"/>
      <c r="C500" s="93"/>
      <c r="D500" s="86"/>
      <c r="E500" s="88"/>
      <c r="F500" s="86"/>
      <c r="G500" s="88"/>
      <c r="H500" s="91"/>
      <c r="J500" s="94"/>
      <c r="P500" s="94"/>
    </row>
    <row r="501" spans="1:16" s="85" customFormat="1" ht="16.5">
      <c r="A501" s="86"/>
      <c r="B501" s="100"/>
      <c r="C501" s="93"/>
      <c r="D501" s="86"/>
      <c r="E501" s="88"/>
      <c r="F501" s="95"/>
      <c r="G501" s="88"/>
      <c r="H501" s="91"/>
      <c r="J501" s="94"/>
      <c r="P501" s="94"/>
    </row>
    <row r="502" spans="1:16" s="85" customFormat="1" ht="16.5">
      <c r="A502" s="86"/>
      <c r="B502" s="100"/>
      <c r="C502" s="93"/>
      <c r="D502" s="86"/>
      <c r="E502" s="88"/>
      <c r="F502" s="86"/>
      <c r="G502" s="88"/>
      <c r="H502" s="91"/>
      <c r="J502" s="94"/>
      <c r="P502" s="94"/>
    </row>
    <row r="503" spans="1:16" s="85" customFormat="1" ht="16.5">
      <c r="A503" s="86"/>
      <c r="B503" s="100"/>
      <c r="C503" s="93"/>
      <c r="D503" s="86"/>
      <c r="E503" s="88"/>
      <c r="F503" s="86"/>
      <c r="G503" s="88"/>
      <c r="H503" s="91"/>
      <c r="J503" s="94"/>
      <c r="P503" s="94"/>
    </row>
    <row r="504" spans="1:16" s="85" customFormat="1" ht="16.5">
      <c r="A504" s="86"/>
      <c r="B504" s="97"/>
      <c r="C504" s="93"/>
      <c r="D504" s="86"/>
      <c r="E504" s="88"/>
      <c r="F504" s="86"/>
      <c r="G504" s="88"/>
      <c r="H504" s="91"/>
      <c r="J504" s="94"/>
      <c r="P504" s="94"/>
    </row>
    <row r="505" spans="1:16" s="85" customFormat="1" ht="16.5">
      <c r="A505" s="86"/>
      <c r="B505" s="97"/>
      <c r="C505" s="93"/>
      <c r="D505" s="86"/>
      <c r="E505" s="88"/>
      <c r="F505" s="86"/>
      <c r="G505" s="88"/>
      <c r="H505" s="91"/>
      <c r="J505" s="94"/>
      <c r="P505" s="94"/>
    </row>
    <row r="506" spans="1:16" s="85" customFormat="1" ht="16.5">
      <c r="A506" s="86"/>
      <c r="B506" s="100"/>
      <c r="C506" s="93"/>
      <c r="D506" s="86"/>
      <c r="E506" s="88"/>
      <c r="F506" s="86"/>
      <c r="G506" s="88"/>
      <c r="H506" s="91"/>
      <c r="J506" s="94"/>
      <c r="P506" s="94"/>
    </row>
    <row r="507" spans="1:16" s="85" customFormat="1" ht="16.5">
      <c r="A507" s="86"/>
      <c r="B507" s="97"/>
      <c r="C507" s="93"/>
      <c r="D507" s="86"/>
      <c r="E507" s="88"/>
      <c r="F507" s="86"/>
      <c r="G507" s="88"/>
      <c r="H507" s="91"/>
      <c r="J507" s="94"/>
      <c r="P507" s="94"/>
    </row>
    <row r="508" spans="1:16" s="85" customFormat="1" ht="16.5">
      <c r="A508" s="86"/>
      <c r="B508" s="100"/>
      <c r="C508" s="93"/>
      <c r="D508" s="86"/>
      <c r="E508" s="88"/>
      <c r="F508" s="95"/>
      <c r="G508" s="88"/>
      <c r="H508" s="91"/>
      <c r="J508" s="94"/>
      <c r="P508" s="94"/>
    </row>
    <row r="509" spans="1:16" s="85" customFormat="1" ht="16.5">
      <c r="A509" s="86"/>
      <c r="B509" s="100"/>
      <c r="C509" s="93"/>
      <c r="D509" s="86"/>
      <c r="E509" s="88"/>
      <c r="F509" s="95"/>
      <c r="G509" s="88"/>
      <c r="H509" s="91"/>
      <c r="J509" s="94"/>
      <c r="P509" s="94"/>
    </row>
    <row r="510" spans="1:16" s="85" customFormat="1" ht="16.5">
      <c r="A510" s="86"/>
      <c r="B510" s="100"/>
      <c r="C510" s="93"/>
      <c r="D510" s="86"/>
      <c r="E510" s="88"/>
      <c r="F510" s="95"/>
      <c r="G510" s="88"/>
      <c r="H510" s="91"/>
      <c r="J510" s="94"/>
      <c r="P510" s="94"/>
    </row>
    <row r="511" spans="1:16" s="85" customFormat="1" ht="16.5">
      <c r="A511" s="86"/>
      <c r="B511" s="97"/>
      <c r="C511" s="93"/>
      <c r="D511" s="86"/>
      <c r="E511" s="88"/>
      <c r="F511" s="95"/>
      <c r="G511" s="88"/>
      <c r="H511" s="91"/>
      <c r="J511" s="94"/>
      <c r="P511" s="94"/>
    </row>
    <row r="512" spans="1:16" s="85" customFormat="1" ht="16.5">
      <c r="A512" s="86"/>
      <c r="B512" s="97"/>
      <c r="C512" s="93"/>
      <c r="D512" s="86"/>
      <c r="E512" s="88"/>
      <c r="F512" s="95"/>
      <c r="G512" s="88"/>
      <c r="H512" s="91"/>
      <c r="J512" s="94"/>
      <c r="P512" s="94"/>
    </row>
    <row r="513" spans="1:16" s="85" customFormat="1" ht="16.5">
      <c r="A513" s="86"/>
      <c r="B513" s="100"/>
      <c r="C513" s="93"/>
      <c r="D513" s="86"/>
      <c r="E513" s="88"/>
      <c r="F513" s="95"/>
      <c r="G513" s="88"/>
      <c r="H513" s="91"/>
      <c r="J513" s="94"/>
      <c r="P513" s="94"/>
    </row>
    <row r="514" spans="1:16" s="85" customFormat="1" ht="16.5">
      <c r="A514" s="86"/>
      <c r="B514" s="92"/>
      <c r="C514" s="93"/>
      <c r="D514" s="86"/>
      <c r="E514" s="88"/>
      <c r="F514" s="86"/>
      <c r="G514" s="88"/>
      <c r="H514" s="91"/>
      <c r="J514" s="94"/>
      <c r="P514" s="94"/>
    </row>
    <row r="515" spans="1:16" s="85" customFormat="1" ht="16.5">
      <c r="A515" s="102"/>
      <c r="B515" s="100"/>
      <c r="C515" s="93"/>
      <c r="D515" s="86"/>
      <c r="E515" s="88"/>
      <c r="F515" s="86"/>
      <c r="G515" s="88"/>
      <c r="H515" s="91"/>
      <c r="J515" s="94"/>
      <c r="P515" s="94"/>
    </row>
    <row r="516" spans="1:16" s="85" customFormat="1" ht="16.5">
      <c r="A516" s="102"/>
      <c r="B516" s="100"/>
      <c r="C516" s="93"/>
      <c r="D516" s="86"/>
      <c r="E516" s="88"/>
      <c r="F516" s="86"/>
      <c r="G516" s="88"/>
      <c r="H516" s="91"/>
      <c r="J516" s="94"/>
      <c r="P516" s="94"/>
    </row>
    <row r="517" spans="1:16" s="85" customFormat="1" ht="16.5">
      <c r="A517" s="102"/>
      <c r="B517" s="100"/>
      <c r="C517" s="93"/>
      <c r="D517" s="86"/>
      <c r="E517" s="88"/>
      <c r="F517" s="86"/>
      <c r="G517" s="88"/>
      <c r="H517" s="91"/>
      <c r="J517" s="94"/>
      <c r="P517" s="94"/>
    </row>
    <row r="518" spans="1:16" s="85" customFormat="1" ht="16.5">
      <c r="A518" s="102"/>
      <c r="B518" s="97"/>
      <c r="C518" s="93"/>
      <c r="D518" s="86"/>
      <c r="E518" s="88"/>
      <c r="F518" s="95"/>
      <c r="G518" s="88"/>
      <c r="H518" s="91"/>
      <c r="J518" s="94"/>
      <c r="P518" s="94"/>
    </row>
    <row r="519" spans="1:16" s="85" customFormat="1" ht="16.5">
      <c r="A519" s="102"/>
      <c r="B519" s="97"/>
      <c r="C519" s="93"/>
      <c r="D519" s="86"/>
      <c r="E519" s="88"/>
      <c r="F519" s="86"/>
      <c r="G519" s="88"/>
      <c r="H519" s="91"/>
      <c r="J519" s="94"/>
      <c r="P519" s="94"/>
    </row>
    <row r="520" spans="1:16" s="85" customFormat="1" ht="16.5">
      <c r="A520" s="102"/>
      <c r="B520" s="97"/>
      <c r="C520" s="93"/>
      <c r="D520" s="86"/>
      <c r="E520" s="88"/>
      <c r="F520" s="86"/>
      <c r="G520" s="88"/>
      <c r="H520" s="91"/>
      <c r="J520" s="94"/>
      <c r="P520" s="94"/>
    </row>
    <row r="521" spans="1:16" s="85" customFormat="1" ht="16.5">
      <c r="A521" s="102"/>
      <c r="B521" s="100"/>
      <c r="C521" s="93"/>
      <c r="D521" s="86"/>
      <c r="E521" s="88"/>
      <c r="F521" s="95"/>
      <c r="G521" s="88"/>
      <c r="H521" s="91"/>
      <c r="J521" s="94"/>
      <c r="P521" s="94"/>
    </row>
    <row r="522" spans="1:16" s="85" customFormat="1" ht="16.5">
      <c r="A522" s="102"/>
      <c r="B522" s="92"/>
      <c r="C522" s="93"/>
      <c r="D522" s="86"/>
      <c r="E522" s="88"/>
      <c r="F522" s="86"/>
      <c r="G522" s="88"/>
      <c r="H522" s="91"/>
      <c r="J522" s="94"/>
      <c r="P522" s="94"/>
    </row>
    <row r="523" spans="1:16" s="85" customFormat="1" ht="16.5">
      <c r="A523" s="102"/>
      <c r="B523" s="100"/>
      <c r="C523" s="93"/>
      <c r="D523" s="86"/>
      <c r="E523" s="88"/>
      <c r="F523" s="95"/>
      <c r="G523" s="88"/>
      <c r="H523" s="91"/>
      <c r="J523" s="94"/>
      <c r="P523" s="94"/>
    </row>
    <row r="524" spans="1:16" s="85" customFormat="1" ht="16.5">
      <c r="A524" s="102"/>
      <c r="B524" s="100"/>
      <c r="C524" s="93"/>
      <c r="D524" s="86"/>
      <c r="E524" s="88"/>
      <c r="F524" s="95"/>
      <c r="G524" s="88"/>
      <c r="H524" s="91"/>
      <c r="J524" s="94"/>
      <c r="P524" s="94"/>
    </row>
    <row r="525" spans="1:16" s="85" customFormat="1" ht="16.5">
      <c r="A525" s="102"/>
      <c r="B525" s="100"/>
      <c r="C525" s="93"/>
      <c r="D525" s="86"/>
      <c r="E525" s="88"/>
      <c r="F525" s="95"/>
      <c r="G525" s="88"/>
      <c r="H525" s="91"/>
      <c r="J525" s="94"/>
      <c r="P525" s="94"/>
    </row>
    <row r="526" spans="1:16" s="85" customFormat="1" ht="16.5">
      <c r="A526" s="102"/>
      <c r="B526" s="97"/>
      <c r="C526" s="93"/>
      <c r="D526" s="86"/>
      <c r="E526" s="88"/>
      <c r="F526" s="95"/>
      <c r="G526" s="88"/>
      <c r="H526" s="91"/>
      <c r="J526" s="94"/>
      <c r="P526" s="94"/>
    </row>
    <row r="527" spans="1:16" s="85" customFormat="1" ht="16.5">
      <c r="A527" s="102"/>
      <c r="B527" s="97"/>
      <c r="C527" s="93"/>
      <c r="D527" s="86"/>
      <c r="E527" s="88"/>
      <c r="F527" s="95"/>
      <c r="G527" s="88"/>
      <c r="H527" s="91"/>
      <c r="J527" s="94"/>
      <c r="P527" s="94"/>
    </row>
    <row r="528" spans="1:16" s="85" customFormat="1" ht="16.5">
      <c r="A528" s="102"/>
      <c r="B528" s="97"/>
      <c r="C528" s="93"/>
      <c r="D528" s="86"/>
      <c r="E528" s="88"/>
      <c r="F528" s="95"/>
      <c r="G528" s="88"/>
      <c r="H528" s="91"/>
      <c r="J528" s="94"/>
      <c r="P528" s="94"/>
    </row>
    <row r="529" spans="1:16" s="85" customFormat="1" ht="16.5">
      <c r="A529" s="102"/>
      <c r="B529" s="100"/>
      <c r="C529" s="93"/>
      <c r="D529" s="86"/>
      <c r="E529" s="88"/>
      <c r="F529" s="95"/>
      <c r="G529" s="88"/>
      <c r="H529" s="91"/>
      <c r="J529" s="94"/>
      <c r="P529" s="94"/>
    </row>
    <row r="530" spans="1:16" s="85" customFormat="1" ht="16.5">
      <c r="A530" s="102"/>
      <c r="B530" s="97"/>
      <c r="C530" s="93"/>
      <c r="D530" s="86"/>
      <c r="E530" s="88"/>
      <c r="F530" s="86"/>
      <c r="G530" s="88"/>
      <c r="H530" s="91"/>
      <c r="J530" s="94"/>
      <c r="P530" s="94"/>
    </row>
    <row r="531" spans="1:16" s="85" customFormat="1" ht="16.5">
      <c r="A531" s="102"/>
      <c r="B531" s="87"/>
      <c r="C531" s="93"/>
      <c r="D531" s="86"/>
      <c r="E531" s="88"/>
      <c r="F531" s="95"/>
      <c r="G531" s="88"/>
      <c r="H531" s="96"/>
      <c r="J531" s="94"/>
      <c r="P531" s="94"/>
    </row>
    <row r="532" spans="1:16" s="85" customFormat="1" ht="16.5">
      <c r="A532" s="102"/>
      <c r="B532" s="87"/>
      <c r="C532" s="93"/>
      <c r="D532" s="86"/>
      <c r="E532" s="88"/>
      <c r="F532" s="95"/>
      <c r="G532" s="88"/>
      <c r="H532" s="96"/>
      <c r="J532" s="94"/>
      <c r="P532" s="94"/>
    </row>
    <row r="533" spans="1:16" s="85" customFormat="1" ht="16.5">
      <c r="A533" s="102"/>
      <c r="B533" s="87"/>
      <c r="C533" s="93"/>
      <c r="D533" s="86"/>
      <c r="E533" s="88"/>
      <c r="F533" s="95"/>
      <c r="G533" s="88"/>
      <c r="H533" s="96"/>
      <c r="J533" s="94"/>
      <c r="P533" s="94"/>
    </row>
    <row r="534" spans="1:16" s="85" customFormat="1" ht="16.5">
      <c r="A534" s="102"/>
      <c r="B534" s="97"/>
      <c r="C534" s="93"/>
      <c r="D534" s="86"/>
      <c r="E534" s="88"/>
      <c r="F534" s="95"/>
      <c r="G534" s="88"/>
      <c r="H534" s="96"/>
      <c r="J534" s="94"/>
      <c r="P534" s="94"/>
    </row>
    <row r="535" spans="1:16" s="85" customFormat="1" ht="16.5">
      <c r="A535" s="102"/>
      <c r="B535" s="97"/>
      <c r="C535" s="93"/>
      <c r="D535" s="86"/>
      <c r="E535" s="88"/>
      <c r="F535" s="95"/>
      <c r="G535" s="88"/>
      <c r="H535" s="96"/>
      <c r="J535" s="94"/>
      <c r="P535" s="94"/>
    </row>
    <row r="536" spans="1:16" s="85" customFormat="1" ht="16.5">
      <c r="A536" s="102"/>
      <c r="B536" s="97"/>
      <c r="C536" s="93"/>
      <c r="D536" s="86"/>
      <c r="E536" s="88"/>
      <c r="F536" s="95"/>
      <c r="G536" s="88"/>
      <c r="H536" s="96"/>
      <c r="J536" s="94"/>
      <c r="P536" s="94"/>
    </row>
    <row r="537" spans="1:16" s="85" customFormat="1" ht="16.5">
      <c r="A537" s="102"/>
      <c r="B537" s="92"/>
      <c r="C537" s="93"/>
      <c r="D537" s="86"/>
      <c r="E537" s="88"/>
      <c r="F537" s="86"/>
      <c r="G537" s="88"/>
      <c r="H537" s="91"/>
      <c r="J537" s="94"/>
      <c r="P537" s="94"/>
    </row>
    <row r="538" spans="1:16" s="85" customFormat="1" ht="16.5">
      <c r="A538" s="102"/>
      <c r="B538" s="100"/>
      <c r="C538" s="93"/>
      <c r="D538" s="86"/>
      <c r="E538" s="88"/>
      <c r="F538" s="86"/>
      <c r="G538" s="88"/>
      <c r="H538" s="91"/>
      <c r="J538" s="94"/>
      <c r="P538" s="94"/>
    </row>
    <row r="539" spans="1:16" s="85" customFormat="1" ht="16.5">
      <c r="A539" s="102"/>
      <c r="B539" s="100"/>
      <c r="C539" s="93"/>
      <c r="D539" s="86"/>
      <c r="E539" s="88"/>
      <c r="F539" s="86"/>
      <c r="G539" s="88"/>
      <c r="H539" s="91"/>
      <c r="J539" s="94"/>
      <c r="P539" s="94"/>
    </row>
    <row r="540" spans="1:16" s="85" customFormat="1" ht="16.5">
      <c r="A540" s="102"/>
      <c r="B540" s="97"/>
      <c r="C540" s="93"/>
      <c r="D540" s="86"/>
      <c r="E540" s="88"/>
      <c r="F540" s="95"/>
      <c r="G540" s="88"/>
      <c r="H540" s="91"/>
      <c r="J540" s="94"/>
      <c r="P540" s="94"/>
    </row>
    <row r="541" spans="1:16" s="85" customFormat="1" ht="16.5">
      <c r="A541" s="102"/>
      <c r="B541" s="97"/>
      <c r="C541" s="93"/>
      <c r="D541" s="86"/>
      <c r="E541" s="88"/>
      <c r="F541" s="95"/>
      <c r="G541" s="88"/>
      <c r="H541" s="91"/>
      <c r="J541" s="94"/>
      <c r="P541" s="94"/>
    </row>
    <row r="542" spans="1:16" s="85" customFormat="1" ht="16.5">
      <c r="A542" s="102"/>
      <c r="B542" s="97"/>
      <c r="C542" s="93"/>
      <c r="D542" s="86"/>
      <c r="E542" s="88"/>
      <c r="F542" s="95"/>
      <c r="G542" s="88"/>
      <c r="H542" s="91"/>
      <c r="J542" s="94"/>
      <c r="P542" s="94"/>
    </row>
    <row r="543" spans="1:16" s="85" customFormat="1" ht="16.5">
      <c r="A543" s="102"/>
      <c r="B543" s="97"/>
      <c r="C543" s="93"/>
      <c r="D543" s="86"/>
      <c r="E543" s="88"/>
      <c r="F543" s="95"/>
      <c r="G543" s="88"/>
      <c r="H543" s="91"/>
      <c r="J543" s="94"/>
      <c r="P543" s="94"/>
    </row>
    <row r="544" spans="1:16" s="85" customFormat="1" ht="16.5">
      <c r="A544" s="102"/>
      <c r="B544" s="97"/>
      <c r="C544" s="93"/>
      <c r="D544" s="86"/>
      <c r="E544" s="88"/>
      <c r="F544" s="86"/>
      <c r="G544" s="88"/>
      <c r="H544" s="91"/>
      <c r="J544" s="94"/>
      <c r="P544" s="94"/>
    </row>
    <row r="545" spans="1:16" s="85" customFormat="1" ht="16.5">
      <c r="A545" s="102"/>
      <c r="B545" s="100"/>
      <c r="C545" s="93"/>
      <c r="D545" s="86"/>
      <c r="E545" s="88"/>
      <c r="F545" s="95"/>
      <c r="G545" s="88"/>
      <c r="H545" s="91"/>
      <c r="J545" s="94"/>
      <c r="P545" s="94"/>
    </row>
    <row r="546" spans="1:16" s="85" customFormat="1" ht="16.5">
      <c r="A546" s="102"/>
      <c r="B546" s="100"/>
      <c r="C546" s="93"/>
      <c r="D546" s="86"/>
      <c r="E546" s="88"/>
      <c r="F546" s="95"/>
      <c r="G546" s="88"/>
      <c r="H546" s="91"/>
      <c r="J546" s="94"/>
      <c r="P546" s="94"/>
    </row>
    <row r="547" spans="1:16" s="85" customFormat="1" ht="16.5">
      <c r="A547" s="102"/>
      <c r="B547" s="100"/>
      <c r="C547" s="93"/>
      <c r="D547" s="86"/>
      <c r="E547" s="88"/>
      <c r="F547" s="95"/>
      <c r="G547" s="88"/>
      <c r="H547" s="91"/>
      <c r="J547" s="94"/>
      <c r="P547" s="94"/>
    </row>
    <row r="548" spans="1:16" s="85" customFormat="1" ht="16.5">
      <c r="A548" s="102"/>
      <c r="B548" s="97"/>
      <c r="C548" s="93"/>
      <c r="D548" s="86"/>
      <c r="E548" s="88"/>
      <c r="F548" s="95"/>
      <c r="G548" s="88"/>
      <c r="H548" s="91"/>
      <c r="J548" s="94"/>
      <c r="P548" s="94"/>
    </row>
    <row r="549" spans="1:16" s="85" customFormat="1" ht="16.5">
      <c r="A549" s="102"/>
      <c r="B549" s="97"/>
      <c r="C549" s="93"/>
      <c r="D549" s="86"/>
      <c r="E549" s="88"/>
      <c r="F549" s="95"/>
      <c r="G549" s="88"/>
      <c r="H549" s="91"/>
      <c r="J549" s="94"/>
      <c r="P549" s="94"/>
    </row>
    <row r="550" spans="1:16" s="85" customFormat="1" ht="16.5">
      <c r="A550" s="102"/>
      <c r="B550" s="97"/>
      <c r="C550" s="93"/>
      <c r="D550" s="86"/>
      <c r="E550" s="88"/>
      <c r="F550" s="95"/>
      <c r="G550" s="88"/>
      <c r="H550" s="91"/>
      <c r="J550" s="94"/>
      <c r="P550" s="94"/>
    </row>
    <row r="551" spans="1:16" s="108" customFormat="1" ht="16.5">
      <c r="A551" s="102"/>
      <c r="B551" s="97"/>
      <c r="C551" s="93"/>
      <c r="D551" s="86"/>
      <c r="E551" s="88"/>
      <c r="F551" s="95"/>
      <c r="G551" s="88"/>
      <c r="H551" s="91"/>
      <c r="I551" s="85"/>
      <c r="J551" s="94"/>
      <c r="K551" s="85"/>
      <c r="L551" s="85"/>
      <c r="M551" s="85"/>
      <c r="P551" s="109"/>
    </row>
    <row r="552" spans="1:16" s="110" customFormat="1" ht="16.5">
      <c r="A552" s="102"/>
      <c r="B552" s="100"/>
      <c r="C552" s="93"/>
      <c r="D552" s="86"/>
      <c r="E552" s="88"/>
      <c r="F552" s="95"/>
      <c r="G552" s="88"/>
      <c r="H552" s="91"/>
      <c r="I552" s="85"/>
      <c r="J552" s="94"/>
      <c r="K552" s="85"/>
      <c r="L552" s="85"/>
      <c r="M552" s="85"/>
      <c r="P552" s="111"/>
    </row>
    <row r="553" spans="1:16" s="85" customFormat="1" ht="16.5">
      <c r="A553" s="102"/>
      <c r="B553" s="102"/>
      <c r="C553" s="101"/>
      <c r="D553" s="102"/>
      <c r="E553" s="103"/>
      <c r="F553" s="102"/>
      <c r="G553" s="103"/>
      <c r="H553" s="102"/>
      <c r="J553" s="94"/>
      <c r="P553" s="94"/>
    </row>
    <row r="554" spans="1:16" s="85" customFormat="1" ht="16.5">
      <c r="A554" s="102"/>
      <c r="B554" s="102"/>
      <c r="C554" s="101"/>
      <c r="D554" s="102"/>
      <c r="E554" s="103"/>
      <c r="F554" s="102"/>
      <c r="G554" s="103"/>
      <c r="H554" s="104"/>
      <c r="J554" s="94"/>
      <c r="P554" s="94"/>
    </row>
    <row r="555" spans="1:16" s="85" customFormat="1" ht="16.5">
      <c r="A555" s="102"/>
      <c r="B555" s="102"/>
      <c r="C555" s="101"/>
      <c r="D555" s="102"/>
      <c r="E555" s="103"/>
      <c r="F555" s="102"/>
      <c r="G555" s="103"/>
      <c r="H555" s="102"/>
      <c r="J555" s="94"/>
      <c r="P555" s="94"/>
    </row>
    <row r="556" spans="1:16" s="85" customFormat="1" ht="16.5">
      <c r="A556" s="102"/>
      <c r="B556" s="102"/>
      <c r="C556" s="101"/>
      <c r="D556" s="102"/>
      <c r="E556" s="103"/>
      <c r="F556" s="102"/>
      <c r="G556" s="103"/>
      <c r="H556" s="104"/>
      <c r="J556" s="94"/>
      <c r="P556" s="94"/>
    </row>
    <row r="557" spans="1:16" s="85" customFormat="1" ht="16.5">
      <c r="A557" s="102"/>
      <c r="B557" s="102"/>
      <c r="C557" s="101"/>
      <c r="D557" s="102"/>
      <c r="E557" s="103"/>
      <c r="F557" s="102"/>
      <c r="G557" s="103"/>
      <c r="H557" s="104"/>
      <c r="I557" s="108"/>
      <c r="J557" s="109"/>
      <c r="K557" s="108"/>
      <c r="L557" s="108"/>
      <c r="M557" s="108"/>
      <c r="P557" s="94"/>
    </row>
    <row r="558" spans="1:16" s="85" customFormat="1" ht="16.5">
      <c r="A558" s="102"/>
      <c r="B558" s="102"/>
      <c r="C558" s="101"/>
      <c r="D558" s="102"/>
      <c r="E558" s="103"/>
      <c r="F558" s="102"/>
      <c r="G558" s="103"/>
      <c r="H558" s="104"/>
      <c r="I558" s="110"/>
      <c r="J558" s="111"/>
      <c r="K558" s="110"/>
      <c r="L558" s="110"/>
      <c r="M558" s="110"/>
      <c r="P558" s="94"/>
    </row>
    <row r="559" spans="1:16" s="85" customFormat="1" ht="16.5">
      <c r="A559" s="102"/>
      <c r="B559" s="102"/>
      <c r="C559" s="101"/>
      <c r="D559" s="102"/>
      <c r="E559" s="103"/>
      <c r="F559" s="102"/>
      <c r="G559" s="105"/>
      <c r="H559" s="104"/>
      <c r="J559" s="94"/>
      <c r="P559" s="94"/>
    </row>
    <row r="560" spans="1:16" s="85" customFormat="1" ht="16.5">
      <c r="A560" s="102"/>
      <c r="B560" s="102"/>
      <c r="C560" s="101"/>
      <c r="D560" s="102"/>
      <c r="E560" s="103"/>
      <c r="F560" s="102"/>
      <c r="G560" s="103"/>
      <c r="H560" s="104"/>
      <c r="J560" s="94"/>
      <c r="P560" s="94"/>
    </row>
    <row r="561" spans="1:16" s="85" customFormat="1" ht="16.5">
      <c r="A561" s="102"/>
      <c r="B561" s="102"/>
      <c r="C561" s="101"/>
      <c r="D561" s="102"/>
      <c r="E561" s="103"/>
      <c r="F561" s="102"/>
      <c r="G561" s="105"/>
      <c r="H561" s="104"/>
      <c r="J561" s="94"/>
      <c r="P561" s="94"/>
    </row>
    <row r="562" spans="1:16" s="85" customFormat="1" ht="16.5">
      <c r="A562" s="102"/>
      <c r="B562" s="102"/>
      <c r="C562" s="101"/>
      <c r="D562" s="102"/>
      <c r="E562" s="103"/>
      <c r="F562" s="102"/>
      <c r="G562" s="103"/>
      <c r="H562" s="104"/>
      <c r="J562" s="94"/>
      <c r="P562" s="94"/>
    </row>
    <row r="563" spans="1:16" s="85" customFormat="1" ht="16.5">
      <c r="A563" s="102"/>
      <c r="B563" s="102"/>
      <c r="C563" s="101"/>
      <c r="D563" s="102"/>
      <c r="E563" s="103"/>
      <c r="F563" s="102"/>
      <c r="G563" s="103"/>
      <c r="H563" s="104"/>
      <c r="J563" s="94"/>
      <c r="P563" s="94"/>
    </row>
    <row r="564" spans="1:16" s="85" customFormat="1" ht="16.5">
      <c r="A564" s="102"/>
      <c r="B564" s="102"/>
      <c r="C564" s="101"/>
      <c r="D564" s="102"/>
      <c r="E564" s="103"/>
      <c r="F564" s="102"/>
      <c r="G564" s="103"/>
      <c r="H564" s="102"/>
      <c r="J564" s="94"/>
      <c r="P564" s="94"/>
    </row>
    <row r="565" spans="1:16" s="85" customFormat="1" ht="16.5">
      <c r="A565" s="102"/>
      <c r="B565" s="102"/>
      <c r="C565" s="101"/>
      <c r="D565" s="102"/>
      <c r="E565" s="103"/>
      <c r="F565" s="102"/>
      <c r="G565" s="103"/>
      <c r="H565" s="102"/>
      <c r="J565" s="94"/>
      <c r="P565" s="94"/>
    </row>
    <row r="566" spans="1:16" s="85" customFormat="1" ht="16.5">
      <c r="A566" s="102"/>
      <c r="B566" s="102"/>
      <c r="C566" s="101"/>
      <c r="D566" s="102"/>
      <c r="E566" s="103"/>
      <c r="F566" s="102"/>
      <c r="G566" s="103"/>
      <c r="H566" s="102"/>
      <c r="J566" s="94"/>
      <c r="P566" s="94"/>
    </row>
    <row r="567" spans="1:16" s="85" customFormat="1" ht="16.5">
      <c r="A567" s="102"/>
      <c r="B567" s="102"/>
      <c r="C567" s="101"/>
      <c r="D567" s="102"/>
      <c r="E567" s="103"/>
      <c r="F567" s="102"/>
      <c r="G567" s="103"/>
      <c r="H567" s="102"/>
      <c r="J567" s="94"/>
      <c r="P567" s="94"/>
    </row>
    <row r="568" spans="1:16" s="85" customFormat="1" ht="16.5">
      <c r="A568" s="102"/>
      <c r="B568" s="102"/>
      <c r="C568" s="101"/>
      <c r="D568" s="102"/>
      <c r="E568" s="103"/>
      <c r="F568" s="102"/>
      <c r="G568" s="103"/>
      <c r="H568" s="102"/>
      <c r="J568" s="94"/>
      <c r="P568" s="94"/>
    </row>
    <row r="569" spans="1:16" s="85" customFormat="1" ht="16.5">
      <c r="A569" s="102"/>
      <c r="B569" s="102"/>
      <c r="C569" s="101"/>
      <c r="D569" s="102"/>
      <c r="E569" s="103"/>
      <c r="F569" s="102"/>
      <c r="G569" s="103"/>
      <c r="H569" s="102"/>
      <c r="J569" s="94"/>
      <c r="P569" s="94"/>
    </row>
    <row r="570" spans="1:16" s="85" customFormat="1" ht="16.5">
      <c r="A570" s="102"/>
      <c r="B570" s="102"/>
      <c r="C570" s="101"/>
      <c r="D570" s="102"/>
      <c r="E570" s="103"/>
      <c r="F570" s="102"/>
      <c r="G570" s="103"/>
      <c r="H570" s="102"/>
      <c r="J570" s="94"/>
      <c r="P570" s="94"/>
    </row>
    <row r="571" spans="1:16" s="85" customFormat="1" ht="16.5">
      <c r="A571" s="102"/>
      <c r="B571" s="102"/>
      <c r="C571" s="101"/>
      <c r="D571" s="102"/>
      <c r="E571" s="103"/>
      <c r="F571" s="102"/>
      <c r="G571" s="103"/>
      <c r="H571" s="102"/>
      <c r="J571" s="94"/>
      <c r="P571" s="94"/>
    </row>
    <row r="572" spans="1:16" s="85" customFormat="1" ht="16.5">
      <c r="A572" s="102"/>
      <c r="B572" s="102"/>
      <c r="C572" s="101"/>
      <c r="D572" s="102"/>
      <c r="E572" s="103"/>
      <c r="F572" s="102"/>
      <c r="G572" s="103"/>
      <c r="H572" s="102"/>
      <c r="J572" s="94"/>
      <c r="P572" s="94"/>
    </row>
    <row r="573" spans="1:16" s="85" customFormat="1" ht="16.5">
      <c r="A573" s="102"/>
      <c r="B573" s="102"/>
      <c r="C573" s="101"/>
      <c r="D573" s="102"/>
      <c r="E573" s="103"/>
      <c r="F573" s="102"/>
      <c r="G573" s="103"/>
      <c r="H573" s="102"/>
      <c r="J573" s="94"/>
      <c r="P573" s="94"/>
    </row>
    <row r="574" spans="1:16" s="85" customFormat="1" ht="16.5">
      <c r="A574" s="102"/>
      <c r="B574" s="102"/>
      <c r="C574" s="101"/>
      <c r="D574" s="102"/>
      <c r="E574" s="103"/>
      <c r="F574" s="102"/>
      <c r="G574" s="103"/>
      <c r="H574" s="102"/>
      <c r="J574" s="94"/>
      <c r="P574" s="94"/>
    </row>
    <row r="575" spans="1:16" s="85" customFormat="1" ht="16.5">
      <c r="A575" s="102"/>
      <c r="B575" s="102"/>
      <c r="C575" s="101"/>
      <c r="D575" s="102"/>
      <c r="E575" s="103"/>
      <c r="F575" s="102"/>
      <c r="G575" s="103"/>
      <c r="H575" s="102"/>
      <c r="J575" s="94"/>
      <c r="P575" s="94"/>
    </row>
    <row r="576" spans="1:16" s="85" customFormat="1" ht="16.5">
      <c r="A576" s="102"/>
      <c r="B576" s="102"/>
      <c r="C576" s="101"/>
      <c r="D576" s="102"/>
      <c r="E576" s="103"/>
      <c r="F576" s="102"/>
      <c r="G576" s="103"/>
      <c r="H576" s="102"/>
      <c r="J576" s="94"/>
      <c r="P576" s="94"/>
    </row>
    <row r="577" spans="1:16" s="85" customFormat="1" ht="16.5">
      <c r="A577" s="102"/>
      <c r="B577" s="102"/>
      <c r="C577" s="101"/>
      <c r="D577" s="102"/>
      <c r="E577" s="103"/>
      <c r="F577" s="102"/>
      <c r="G577" s="103"/>
      <c r="H577" s="102"/>
      <c r="J577" s="94"/>
      <c r="P577" s="94"/>
    </row>
    <row r="578" spans="1:16" s="85" customFormat="1" ht="16.5">
      <c r="A578" s="102"/>
      <c r="B578" s="102"/>
      <c r="C578" s="101"/>
      <c r="D578" s="102"/>
      <c r="E578" s="103"/>
      <c r="F578" s="102"/>
      <c r="G578" s="103"/>
      <c r="H578" s="102"/>
      <c r="J578" s="94"/>
      <c r="P578" s="94"/>
    </row>
    <row r="579" spans="1:16" s="85" customFormat="1" ht="16.5">
      <c r="A579" s="102"/>
      <c r="B579" s="102"/>
      <c r="C579" s="101"/>
      <c r="D579" s="102"/>
      <c r="E579" s="103"/>
      <c r="F579" s="102"/>
      <c r="G579" s="103"/>
      <c r="H579" s="102"/>
      <c r="J579" s="94"/>
      <c r="P579" s="94"/>
    </row>
    <row r="580" spans="1:16" s="85" customFormat="1" ht="16.5">
      <c r="A580" s="102"/>
      <c r="B580" s="102"/>
      <c r="C580" s="101"/>
      <c r="D580" s="102"/>
      <c r="E580" s="103"/>
      <c r="F580" s="102"/>
      <c r="G580" s="103"/>
      <c r="H580" s="102"/>
      <c r="J580" s="94"/>
      <c r="P580" s="94"/>
    </row>
    <row r="581" spans="1:16" s="85" customFormat="1" ht="16.5">
      <c r="A581" s="102"/>
      <c r="B581" s="102"/>
      <c r="C581" s="101"/>
      <c r="D581" s="102"/>
      <c r="E581" s="103"/>
      <c r="F581" s="102"/>
      <c r="G581" s="103"/>
      <c r="H581" s="102"/>
      <c r="J581" s="94"/>
      <c r="P581" s="94"/>
    </row>
    <row r="582" spans="1:16" s="85" customFormat="1" ht="16.5">
      <c r="A582" s="102"/>
      <c r="B582" s="102"/>
      <c r="C582" s="101"/>
      <c r="D582" s="102"/>
      <c r="E582" s="103"/>
      <c r="F582" s="102"/>
      <c r="G582" s="103"/>
      <c r="H582" s="102"/>
      <c r="J582" s="94"/>
      <c r="P582" s="94"/>
    </row>
    <row r="583" spans="1:16" s="85" customFormat="1" ht="16.5">
      <c r="A583" s="102"/>
      <c r="B583" s="102"/>
      <c r="C583" s="101"/>
      <c r="D583" s="102"/>
      <c r="E583" s="103"/>
      <c r="F583" s="102"/>
      <c r="G583" s="103"/>
      <c r="H583" s="102"/>
      <c r="J583" s="94"/>
      <c r="P583" s="94"/>
    </row>
    <row r="584" spans="1:16" s="85" customFormat="1" ht="16.5">
      <c r="A584" s="102"/>
      <c r="B584" s="102"/>
      <c r="C584" s="101"/>
      <c r="D584" s="102"/>
      <c r="E584" s="103"/>
      <c r="F584" s="102"/>
      <c r="G584" s="103"/>
      <c r="H584" s="102"/>
      <c r="J584" s="94"/>
      <c r="P584" s="94"/>
    </row>
    <row r="585" spans="1:16" s="85" customFormat="1" ht="16.5">
      <c r="A585" s="102"/>
      <c r="B585" s="102"/>
      <c r="C585" s="101"/>
      <c r="D585" s="102"/>
      <c r="E585" s="103"/>
      <c r="F585" s="102"/>
      <c r="G585" s="103"/>
      <c r="H585" s="102"/>
      <c r="J585" s="94"/>
      <c r="P585" s="94"/>
    </row>
    <row r="586" spans="1:16" s="85" customFormat="1" ht="16.5">
      <c r="A586" s="102"/>
      <c r="B586" s="102"/>
      <c r="C586" s="101"/>
      <c r="D586" s="102"/>
      <c r="E586" s="103"/>
      <c r="F586" s="102"/>
      <c r="G586" s="103"/>
      <c r="H586" s="102"/>
      <c r="J586" s="94"/>
      <c r="P586" s="94"/>
    </row>
    <row r="587" spans="1:16" s="85" customFormat="1" ht="16.5">
      <c r="A587" s="102"/>
      <c r="B587" s="102"/>
      <c r="C587" s="101"/>
      <c r="D587" s="102"/>
      <c r="E587" s="103"/>
      <c r="F587" s="102"/>
      <c r="G587" s="103"/>
      <c r="H587" s="102"/>
      <c r="J587" s="94"/>
      <c r="P587" s="94"/>
    </row>
    <row r="588" spans="1:16" s="85" customFormat="1" ht="16.5">
      <c r="A588" s="102"/>
      <c r="B588" s="102"/>
      <c r="C588" s="101"/>
      <c r="D588" s="102"/>
      <c r="E588" s="103"/>
      <c r="F588" s="102"/>
      <c r="G588" s="103"/>
      <c r="H588" s="102"/>
      <c r="J588" s="94"/>
      <c r="P588" s="94"/>
    </row>
    <row r="589" spans="1:16" s="85" customFormat="1" ht="16.5">
      <c r="A589" s="102"/>
      <c r="B589" s="102"/>
      <c r="C589" s="101"/>
      <c r="D589" s="102"/>
      <c r="E589" s="103"/>
      <c r="F589" s="102"/>
      <c r="G589" s="103"/>
      <c r="H589" s="102"/>
      <c r="J589" s="94"/>
      <c r="P589" s="94"/>
    </row>
    <row r="590" spans="1:16" s="85" customFormat="1" ht="16.5">
      <c r="A590" s="102"/>
      <c r="B590" s="102"/>
      <c r="C590" s="101"/>
      <c r="D590" s="102"/>
      <c r="E590" s="103"/>
      <c r="F590" s="102"/>
      <c r="G590" s="103"/>
      <c r="H590" s="102"/>
      <c r="J590" s="94"/>
      <c r="P590" s="94"/>
    </row>
    <row r="591" spans="1:16" s="85" customFormat="1" ht="16.5">
      <c r="A591" s="102"/>
      <c r="B591" s="102"/>
      <c r="C591" s="101"/>
      <c r="D591" s="102"/>
      <c r="E591" s="103"/>
      <c r="F591" s="102"/>
      <c r="G591" s="103"/>
      <c r="H591" s="102"/>
      <c r="J591" s="94"/>
      <c r="P591" s="94"/>
    </row>
    <row r="592" spans="1:16" s="85" customFormat="1" ht="16.5">
      <c r="A592" s="102"/>
      <c r="B592" s="102"/>
      <c r="C592" s="101"/>
      <c r="D592" s="102"/>
      <c r="E592" s="103"/>
      <c r="F592" s="102"/>
      <c r="G592" s="103"/>
      <c r="H592" s="102"/>
      <c r="J592" s="94"/>
      <c r="P592" s="94"/>
    </row>
    <row r="593" spans="1:16" s="85" customFormat="1" ht="16.5">
      <c r="A593" s="102"/>
      <c r="B593" s="102"/>
      <c r="C593" s="101"/>
      <c r="D593" s="102"/>
      <c r="E593" s="103"/>
      <c r="F593" s="102"/>
      <c r="G593" s="103"/>
      <c r="H593" s="102"/>
      <c r="J593" s="94"/>
      <c r="P593" s="94"/>
    </row>
    <row r="594" spans="1:16" s="85" customFormat="1" ht="16.5">
      <c r="A594" s="102"/>
      <c r="B594" s="102"/>
      <c r="C594" s="101"/>
      <c r="D594" s="102"/>
      <c r="E594" s="103"/>
      <c r="F594" s="102"/>
      <c r="G594" s="103"/>
      <c r="H594" s="102"/>
      <c r="J594" s="94"/>
      <c r="P594" s="94"/>
    </row>
    <row r="595" spans="1:16" s="85" customFormat="1" ht="16.5">
      <c r="A595" s="102"/>
      <c r="B595" s="102"/>
      <c r="C595" s="101"/>
      <c r="D595" s="102"/>
      <c r="E595" s="103"/>
      <c r="F595" s="102"/>
      <c r="G595" s="103"/>
      <c r="H595" s="102"/>
      <c r="J595" s="94"/>
      <c r="P595" s="94"/>
    </row>
    <row r="596" spans="1:16" s="85" customFormat="1" ht="16.5">
      <c r="A596" s="102"/>
      <c r="B596" s="102"/>
      <c r="C596" s="101"/>
      <c r="D596" s="102"/>
      <c r="E596" s="103"/>
      <c r="F596" s="102"/>
      <c r="G596" s="103"/>
      <c r="H596" s="102"/>
      <c r="J596" s="94"/>
      <c r="P596" s="94"/>
    </row>
    <row r="597" spans="1:16" s="85" customFormat="1" ht="16.5">
      <c r="A597" s="102"/>
      <c r="B597" s="102"/>
      <c r="C597" s="101"/>
      <c r="D597" s="102"/>
      <c r="E597" s="103"/>
      <c r="F597" s="102"/>
      <c r="G597" s="103"/>
      <c r="H597" s="102"/>
      <c r="J597" s="94"/>
      <c r="P597" s="94"/>
    </row>
    <row r="598" spans="1:16" s="85" customFormat="1" ht="16.5">
      <c r="A598" s="102"/>
      <c r="B598" s="102"/>
      <c r="C598" s="101"/>
      <c r="D598" s="102"/>
      <c r="E598" s="103"/>
      <c r="F598" s="102"/>
      <c r="G598" s="103"/>
      <c r="H598" s="102"/>
      <c r="J598" s="94"/>
      <c r="P598" s="94"/>
    </row>
    <row r="599" spans="1:16" s="85" customFormat="1" ht="16.5">
      <c r="A599" s="102"/>
      <c r="B599" s="102"/>
      <c r="C599" s="101"/>
      <c r="D599" s="102"/>
      <c r="E599" s="103"/>
      <c r="F599" s="102"/>
      <c r="G599" s="103"/>
      <c r="H599" s="102"/>
      <c r="J599" s="94"/>
      <c r="P599" s="94"/>
    </row>
    <row r="600" spans="1:16" s="85" customFormat="1" ht="16.5">
      <c r="A600" s="102"/>
      <c r="B600" s="102"/>
      <c r="C600" s="101"/>
      <c r="D600" s="102"/>
      <c r="E600" s="103"/>
      <c r="F600" s="102"/>
      <c r="G600" s="103"/>
      <c r="H600" s="102"/>
      <c r="J600" s="94"/>
      <c r="P600" s="94"/>
    </row>
    <row r="601" spans="1:16" s="85" customFormat="1" ht="16.5">
      <c r="A601" s="102"/>
      <c r="B601" s="102"/>
      <c r="C601" s="101"/>
      <c r="D601" s="102"/>
      <c r="E601" s="103"/>
      <c r="F601" s="102"/>
      <c r="G601" s="103"/>
      <c r="H601" s="102"/>
      <c r="J601" s="94"/>
      <c r="P601" s="94"/>
    </row>
    <row r="602" spans="1:16" s="85" customFormat="1" ht="16.5">
      <c r="A602" s="102"/>
      <c r="B602" s="102"/>
      <c r="C602" s="101"/>
      <c r="D602" s="102"/>
      <c r="E602" s="103"/>
      <c r="F602" s="102"/>
      <c r="G602" s="103"/>
      <c r="H602" s="102"/>
      <c r="J602" s="94"/>
      <c r="P602" s="94"/>
    </row>
    <row r="603" spans="1:16" s="85" customFormat="1" ht="16.5">
      <c r="A603" s="102"/>
      <c r="B603" s="102"/>
      <c r="C603" s="101"/>
      <c r="D603" s="102"/>
      <c r="E603" s="103"/>
      <c r="F603" s="102"/>
      <c r="G603" s="103"/>
      <c r="H603" s="102"/>
      <c r="J603" s="94"/>
      <c r="P603" s="94"/>
    </row>
    <row r="604" spans="1:16" s="85" customFormat="1" ht="16.5">
      <c r="A604" s="102"/>
      <c r="B604" s="102"/>
      <c r="C604" s="101"/>
      <c r="D604" s="102"/>
      <c r="E604" s="103"/>
      <c r="F604" s="102"/>
      <c r="G604" s="103"/>
      <c r="H604" s="102"/>
      <c r="J604" s="94"/>
      <c r="P604" s="94"/>
    </row>
    <row r="605" spans="1:16" s="85" customFormat="1" ht="16.5">
      <c r="A605" s="102"/>
      <c r="B605" s="102"/>
      <c r="C605" s="101"/>
      <c r="D605" s="102"/>
      <c r="E605" s="103"/>
      <c r="F605" s="102"/>
      <c r="G605" s="103"/>
      <c r="H605" s="102"/>
      <c r="J605" s="94"/>
      <c r="P605" s="94"/>
    </row>
    <row r="606" spans="1:16" s="85" customFormat="1" ht="16.5">
      <c r="A606" s="102"/>
      <c r="B606" s="102"/>
      <c r="C606" s="101"/>
      <c r="D606" s="102"/>
      <c r="E606" s="103"/>
      <c r="F606" s="102"/>
      <c r="G606" s="103"/>
      <c r="H606" s="102"/>
      <c r="J606" s="94"/>
      <c r="P606" s="94"/>
    </row>
    <row r="607" spans="1:16" s="85" customFormat="1" ht="16.5">
      <c r="A607" s="102"/>
      <c r="B607" s="102"/>
      <c r="C607" s="101"/>
      <c r="D607" s="102"/>
      <c r="E607" s="103"/>
      <c r="F607" s="102"/>
      <c r="G607" s="103"/>
      <c r="H607" s="102"/>
      <c r="J607" s="94"/>
      <c r="P607" s="94"/>
    </row>
    <row r="608" spans="1:16" s="85" customFormat="1" ht="16.5">
      <c r="A608" s="102"/>
      <c r="B608" s="102"/>
      <c r="C608" s="101"/>
      <c r="D608" s="102"/>
      <c r="E608" s="103"/>
      <c r="F608" s="102"/>
      <c r="G608" s="103"/>
      <c r="H608" s="102"/>
      <c r="J608" s="94"/>
      <c r="P608" s="94"/>
    </row>
    <row r="609" spans="1:16" s="85" customFormat="1" ht="16.5">
      <c r="A609" s="102"/>
      <c r="B609" s="102"/>
      <c r="C609" s="101"/>
      <c r="D609" s="102"/>
      <c r="E609" s="103"/>
      <c r="F609" s="102"/>
      <c r="G609" s="103"/>
      <c r="H609" s="102"/>
      <c r="J609" s="94"/>
      <c r="P609" s="94"/>
    </row>
    <row r="610" spans="1:16" s="85" customFormat="1" ht="16.5">
      <c r="A610" s="102"/>
      <c r="B610" s="102"/>
      <c r="C610" s="101"/>
      <c r="D610" s="102"/>
      <c r="E610" s="103"/>
      <c r="F610" s="102"/>
      <c r="G610" s="103"/>
      <c r="H610" s="102"/>
      <c r="J610" s="94"/>
      <c r="P610" s="94"/>
    </row>
    <row r="611" spans="1:16" s="85" customFormat="1" ht="16.5">
      <c r="A611" s="102"/>
      <c r="B611" s="102"/>
      <c r="C611" s="101"/>
      <c r="D611" s="102"/>
      <c r="E611" s="103"/>
      <c r="F611" s="102"/>
      <c r="G611" s="103"/>
      <c r="H611" s="102"/>
      <c r="J611" s="94"/>
      <c r="P611" s="94"/>
    </row>
    <row r="612" spans="1:16" s="85" customFormat="1" ht="16.5">
      <c r="A612" s="102"/>
      <c r="B612" s="102"/>
      <c r="C612" s="101"/>
      <c r="D612" s="102"/>
      <c r="E612" s="103"/>
      <c r="F612" s="102"/>
      <c r="G612" s="103"/>
      <c r="H612" s="102"/>
      <c r="J612" s="94"/>
      <c r="P612" s="94"/>
    </row>
    <row r="613" spans="1:16" s="85" customFormat="1" ht="16.5">
      <c r="A613" s="102"/>
      <c r="B613" s="102"/>
      <c r="C613" s="101"/>
      <c r="D613" s="102"/>
      <c r="E613" s="103"/>
      <c r="F613" s="102"/>
      <c r="G613" s="103"/>
      <c r="H613" s="102"/>
      <c r="J613" s="94"/>
      <c r="P613" s="94"/>
    </row>
    <row r="614" spans="1:16" s="85" customFormat="1" ht="16.5">
      <c r="A614" s="102"/>
      <c r="B614" s="102"/>
      <c r="C614" s="101"/>
      <c r="D614" s="102"/>
      <c r="E614" s="103"/>
      <c r="F614" s="102"/>
      <c r="G614" s="103"/>
      <c r="H614" s="102"/>
      <c r="J614" s="94"/>
      <c r="P614" s="94"/>
    </row>
    <row r="615" spans="1:16" s="85" customFormat="1" ht="16.5">
      <c r="A615" s="102"/>
      <c r="B615" s="102"/>
      <c r="C615" s="101"/>
      <c r="D615" s="102"/>
      <c r="E615" s="103"/>
      <c r="F615" s="102"/>
      <c r="G615" s="103"/>
      <c r="H615" s="102"/>
      <c r="J615" s="94"/>
      <c r="P615" s="94"/>
    </row>
    <row r="616" spans="1:16" s="85" customFormat="1" ht="16.5">
      <c r="A616" s="102"/>
      <c r="B616" s="102"/>
      <c r="C616" s="101"/>
      <c r="D616" s="102"/>
      <c r="E616" s="103"/>
      <c r="F616" s="102"/>
      <c r="G616" s="103"/>
      <c r="H616" s="102"/>
      <c r="J616" s="94"/>
      <c r="P616" s="94"/>
    </row>
    <row r="617" spans="1:16" s="85" customFormat="1" ht="16.5">
      <c r="A617" s="102"/>
      <c r="B617" s="102"/>
      <c r="C617" s="101"/>
      <c r="D617" s="102"/>
      <c r="E617" s="103"/>
      <c r="F617" s="102"/>
      <c r="G617" s="103"/>
      <c r="H617" s="102"/>
      <c r="J617" s="94"/>
      <c r="P617" s="94"/>
    </row>
    <row r="618" spans="1:16" s="85" customFormat="1" ht="16.5">
      <c r="A618" s="102"/>
      <c r="B618" s="102"/>
      <c r="C618" s="101"/>
      <c r="D618" s="102"/>
      <c r="E618" s="103"/>
      <c r="F618" s="102"/>
      <c r="G618" s="103"/>
      <c r="H618" s="102"/>
      <c r="J618" s="94"/>
      <c r="P618" s="94"/>
    </row>
    <row r="619" spans="1:16" s="85" customFormat="1" ht="16.5">
      <c r="A619" s="102"/>
      <c r="B619" s="102"/>
      <c r="C619" s="101"/>
      <c r="D619" s="102"/>
      <c r="E619" s="103"/>
      <c r="F619" s="102"/>
      <c r="G619" s="103"/>
      <c r="H619" s="102"/>
      <c r="J619" s="94"/>
      <c r="P619" s="94"/>
    </row>
    <row r="620" spans="1:16" s="85" customFormat="1" ht="16.5">
      <c r="A620" s="102"/>
      <c r="B620" s="102"/>
      <c r="C620" s="101"/>
      <c r="D620" s="102"/>
      <c r="E620" s="103"/>
      <c r="F620" s="102"/>
      <c r="G620" s="103"/>
      <c r="H620" s="102"/>
      <c r="J620" s="94"/>
      <c r="P620" s="94"/>
    </row>
    <row r="621" spans="1:16" s="85" customFormat="1" ht="16.5">
      <c r="A621" s="102"/>
      <c r="B621" s="102"/>
      <c r="C621" s="101"/>
      <c r="D621" s="102"/>
      <c r="E621" s="103"/>
      <c r="F621" s="102"/>
      <c r="G621" s="103"/>
      <c r="H621" s="102"/>
      <c r="J621" s="94"/>
      <c r="P621" s="94"/>
    </row>
    <row r="622" spans="1:16" s="85" customFormat="1" ht="16.5">
      <c r="A622" s="102"/>
      <c r="B622" s="102"/>
      <c r="C622" s="101"/>
      <c r="D622" s="102"/>
      <c r="E622" s="103"/>
      <c r="F622" s="102"/>
      <c r="G622" s="103"/>
      <c r="H622" s="102"/>
      <c r="J622" s="94"/>
      <c r="P622" s="94"/>
    </row>
    <row r="623" spans="1:16" s="85" customFormat="1" ht="16.5">
      <c r="A623" s="102"/>
      <c r="B623" s="102"/>
      <c r="C623" s="101"/>
      <c r="D623" s="102"/>
      <c r="E623" s="103"/>
      <c r="F623" s="102"/>
      <c r="G623" s="103"/>
      <c r="H623" s="102"/>
      <c r="J623" s="94"/>
      <c r="P623" s="94"/>
    </row>
    <row r="624" spans="1:16" s="85" customFormat="1" ht="16.5">
      <c r="A624" s="102"/>
      <c r="B624" s="102"/>
      <c r="C624" s="101"/>
      <c r="D624" s="102"/>
      <c r="E624" s="103"/>
      <c r="F624" s="102"/>
      <c r="G624" s="103"/>
      <c r="H624" s="102"/>
      <c r="J624" s="94"/>
      <c r="P624" s="94"/>
    </row>
    <row r="625" spans="1:16" s="85" customFormat="1" ht="16.5">
      <c r="A625" s="102"/>
      <c r="B625" s="102"/>
      <c r="C625" s="101"/>
      <c r="D625" s="102"/>
      <c r="E625" s="103"/>
      <c r="F625" s="102"/>
      <c r="G625" s="103"/>
      <c r="H625" s="102"/>
      <c r="J625" s="94"/>
      <c r="P625" s="94"/>
    </row>
    <row r="626" spans="1:16" s="85" customFormat="1" ht="16.5">
      <c r="A626" s="102"/>
      <c r="B626" s="102"/>
      <c r="C626" s="101"/>
      <c r="D626" s="102"/>
      <c r="E626" s="103"/>
      <c r="F626" s="102"/>
      <c r="G626" s="103"/>
      <c r="H626" s="102"/>
      <c r="J626" s="94"/>
      <c r="P626" s="94"/>
    </row>
    <row r="627" spans="1:16" s="85" customFormat="1" ht="16.5">
      <c r="A627" s="102"/>
      <c r="B627" s="102"/>
      <c r="C627" s="101"/>
      <c r="D627" s="102"/>
      <c r="E627" s="103"/>
      <c r="F627" s="102"/>
      <c r="G627" s="103"/>
      <c r="H627" s="102"/>
      <c r="J627" s="94"/>
      <c r="P627" s="94"/>
    </row>
    <row r="628" spans="1:16" s="85" customFormat="1" ht="16.5">
      <c r="A628" s="102"/>
      <c r="B628" s="102"/>
      <c r="C628" s="101"/>
      <c r="D628" s="102"/>
      <c r="E628" s="103"/>
      <c r="F628" s="102"/>
      <c r="G628" s="103"/>
      <c r="H628" s="102"/>
      <c r="J628" s="94"/>
      <c r="P628" s="94"/>
    </row>
    <row r="629" spans="1:16" s="85" customFormat="1" ht="16.5">
      <c r="A629" s="102"/>
      <c r="B629" s="102"/>
      <c r="C629" s="101"/>
      <c r="D629" s="102"/>
      <c r="E629" s="103"/>
      <c r="F629" s="102"/>
      <c r="G629" s="103"/>
      <c r="H629" s="102"/>
      <c r="J629" s="94"/>
      <c r="P629" s="94"/>
    </row>
    <row r="630" spans="1:16" s="85" customFormat="1" ht="16.5">
      <c r="A630" s="102"/>
      <c r="B630" s="102"/>
      <c r="C630" s="101"/>
      <c r="D630" s="102"/>
      <c r="E630" s="103"/>
      <c r="F630" s="102"/>
      <c r="G630" s="103"/>
      <c r="H630" s="102"/>
      <c r="J630" s="94"/>
      <c r="P630" s="94"/>
    </row>
    <row r="631" spans="1:16" s="85" customFormat="1" ht="16.5">
      <c r="A631" s="102"/>
      <c r="B631" s="102"/>
      <c r="C631" s="101"/>
      <c r="D631" s="102"/>
      <c r="E631" s="103"/>
      <c r="F631" s="102"/>
      <c r="G631" s="103"/>
      <c r="H631" s="102"/>
      <c r="J631" s="94"/>
      <c r="P631" s="94"/>
    </row>
    <row r="632" spans="1:16" s="85" customFormat="1" ht="16.5">
      <c r="A632" s="102"/>
      <c r="B632" s="102"/>
      <c r="C632" s="101"/>
      <c r="D632" s="102"/>
      <c r="E632" s="103"/>
      <c r="F632" s="102"/>
      <c r="G632" s="103"/>
      <c r="H632" s="102"/>
      <c r="J632" s="94"/>
      <c r="P632" s="94"/>
    </row>
    <row r="633" spans="1:16" s="85" customFormat="1" ht="16.5">
      <c r="A633" s="102"/>
      <c r="B633" s="102"/>
      <c r="C633" s="101"/>
      <c r="D633" s="102"/>
      <c r="E633" s="103"/>
      <c r="F633" s="102"/>
      <c r="G633" s="103"/>
      <c r="H633" s="102"/>
      <c r="J633" s="94"/>
      <c r="P633" s="94"/>
    </row>
    <row r="634" spans="1:16" s="85" customFormat="1" ht="16.5">
      <c r="A634" s="102"/>
      <c r="B634" s="102"/>
      <c r="C634" s="101"/>
      <c r="D634" s="102"/>
      <c r="E634" s="103"/>
      <c r="F634" s="102"/>
      <c r="G634" s="103"/>
      <c r="H634" s="102"/>
      <c r="J634" s="94"/>
      <c r="P634" s="94"/>
    </row>
    <row r="635" spans="1:16" s="85" customFormat="1" ht="16.5">
      <c r="A635" s="102"/>
      <c r="B635" s="102"/>
      <c r="C635" s="101"/>
      <c r="D635" s="102"/>
      <c r="E635" s="103"/>
      <c r="F635" s="102"/>
      <c r="G635" s="103"/>
      <c r="H635" s="102"/>
      <c r="J635" s="94"/>
      <c r="P635" s="94"/>
    </row>
    <row r="636" spans="1:16" s="85" customFormat="1" ht="16.5">
      <c r="A636" s="102"/>
      <c r="B636" s="102"/>
      <c r="C636" s="101"/>
      <c r="D636" s="102"/>
      <c r="E636" s="103"/>
      <c r="F636" s="102"/>
      <c r="G636" s="103"/>
      <c r="H636" s="102"/>
      <c r="J636" s="94"/>
      <c r="P636" s="94"/>
    </row>
    <row r="637" spans="1:16" s="85" customFormat="1" ht="16.5">
      <c r="A637" s="102"/>
      <c r="B637" s="102"/>
      <c r="C637" s="101"/>
      <c r="D637" s="102"/>
      <c r="E637" s="103"/>
      <c r="F637" s="102"/>
      <c r="G637" s="103"/>
      <c r="H637" s="102"/>
      <c r="J637" s="94"/>
      <c r="P637" s="94"/>
    </row>
    <row r="638" spans="1:16" s="85" customFormat="1" ht="16.5">
      <c r="A638" s="102"/>
      <c r="B638" s="102"/>
      <c r="C638" s="101"/>
      <c r="D638" s="102"/>
      <c r="E638" s="103"/>
      <c r="F638" s="102"/>
      <c r="G638" s="103"/>
      <c r="H638" s="102"/>
      <c r="J638" s="94"/>
      <c r="P638" s="94"/>
    </row>
    <row r="639" spans="1:13" ht="16.5">
      <c r="A639" s="102"/>
      <c r="B639" s="102"/>
      <c r="C639" s="101"/>
      <c r="D639" s="102"/>
      <c r="E639" s="103"/>
      <c r="F639" s="102"/>
      <c r="G639" s="103"/>
      <c r="H639" s="102"/>
      <c r="I639" s="85"/>
      <c r="J639" s="94"/>
      <c r="K639" s="85"/>
      <c r="L639" s="85"/>
      <c r="M639" s="85"/>
    </row>
    <row r="640" spans="1:13" ht="16.5">
      <c r="A640" s="102"/>
      <c r="B640" s="102"/>
      <c r="C640" s="101"/>
      <c r="D640" s="102"/>
      <c r="E640" s="103"/>
      <c r="F640" s="102"/>
      <c r="G640" s="103"/>
      <c r="H640" s="102"/>
      <c r="I640" s="85"/>
      <c r="J640" s="94"/>
      <c r="K640" s="85"/>
      <c r="L640" s="85"/>
      <c r="M640" s="85"/>
    </row>
    <row r="641" spans="1:13" ht="16.5">
      <c r="A641" s="102"/>
      <c r="B641" s="102"/>
      <c r="C641" s="101"/>
      <c r="D641" s="102"/>
      <c r="E641" s="103"/>
      <c r="F641" s="102"/>
      <c r="G641" s="103"/>
      <c r="H641" s="102"/>
      <c r="I641" s="85"/>
      <c r="J641" s="94"/>
      <c r="K641" s="85"/>
      <c r="L641" s="85"/>
      <c r="M641" s="85"/>
    </row>
    <row r="642" spans="1:13" ht="16.5">
      <c r="A642" s="102"/>
      <c r="B642" s="102"/>
      <c r="C642" s="101"/>
      <c r="D642" s="102"/>
      <c r="E642" s="103"/>
      <c r="F642" s="102"/>
      <c r="G642" s="103"/>
      <c r="H642" s="102"/>
      <c r="I642" s="85"/>
      <c r="J642" s="94"/>
      <c r="K642" s="85"/>
      <c r="L642" s="85"/>
      <c r="M642" s="85"/>
    </row>
    <row r="643" spans="1:13" ht="16.5">
      <c r="A643" s="102"/>
      <c r="B643" s="102"/>
      <c r="C643" s="101"/>
      <c r="D643" s="102"/>
      <c r="E643" s="103"/>
      <c r="F643" s="102"/>
      <c r="G643" s="103"/>
      <c r="H643" s="102"/>
      <c r="I643" s="85"/>
      <c r="J643" s="94"/>
      <c r="K643" s="85"/>
      <c r="L643" s="85"/>
      <c r="M643" s="85"/>
    </row>
    <row r="644" spans="1:13" ht="16.5">
      <c r="A644" s="102"/>
      <c r="B644" s="102"/>
      <c r="C644" s="101"/>
      <c r="D644" s="102"/>
      <c r="E644" s="103"/>
      <c r="F644" s="102"/>
      <c r="G644" s="103"/>
      <c r="H644" s="102"/>
      <c r="I644" s="85"/>
      <c r="J644" s="94"/>
      <c r="K644" s="85"/>
      <c r="L644" s="85"/>
      <c r="M644" s="85"/>
    </row>
    <row r="645" spans="1:10" ht="16.5">
      <c r="A645" s="102"/>
      <c r="B645" s="102"/>
      <c r="C645" s="101"/>
      <c r="D645" s="102"/>
      <c r="E645" s="103"/>
      <c r="F645" s="102"/>
      <c r="G645" s="103"/>
      <c r="H645" s="102"/>
      <c r="J645" s="113"/>
    </row>
    <row r="646" spans="1:10" ht="16.5">
      <c r="A646" s="102"/>
      <c r="B646" s="102"/>
      <c r="C646" s="101"/>
      <c r="D646" s="102"/>
      <c r="E646" s="103"/>
      <c r="F646" s="102"/>
      <c r="G646" s="103"/>
      <c r="H646" s="102"/>
      <c r="J646" s="113"/>
    </row>
    <row r="647" spans="1:10" ht="16.5">
      <c r="A647" s="102"/>
      <c r="B647" s="102"/>
      <c r="C647" s="101"/>
      <c r="D647" s="102"/>
      <c r="E647" s="103"/>
      <c r="F647" s="102"/>
      <c r="G647" s="103"/>
      <c r="H647" s="102"/>
      <c r="J647" s="113"/>
    </row>
    <row r="648" spans="1:10" ht="16.5">
      <c r="A648" s="102"/>
      <c r="B648" s="102"/>
      <c r="C648" s="101"/>
      <c r="D648" s="102"/>
      <c r="E648" s="103"/>
      <c r="F648" s="102"/>
      <c r="G648" s="103"/>
      <c r="H648" s="102"/>
      <c r="J648" s="113"/>
    </row>
    <row r="649" spans="1:10" ht="16.5">
      <c r="A649" s="102"/>
      <c r="B649" s="102"/>
      <c r="C649" s="101"/>
      <c r="D649" s="102"/>
      <c r="E649" s="103"/>
      <c r="F649" s="102"/>
      <c r="G649" s="103"/>
      <c r="H649" s="102"/>
      <c r="J649" s="113"/>
    </row>
    <row r="650" spans="1:10" ht="16.5">
      <c r="A650" s="102"/>
      <c r="B650" s="102"/>
      <c r="C650" s="101"/>
      <c r="D650" s="102"/>
      <c r="E650" s="103"/>
      <c r="F650" s="102"/>
      <c r="G650" s="103"/>
      <c r="H650" s="102"/>
      <c r="J650" s="113"/>
    </row>
    <row r="651" spans="1:10" ht="16.5">
      <c r="A651" s="102"/>
      <c r="B651" s="102"/>
      <c r="C651" s="101"/>
      <c r="D651" s="102"/>
      <c r="E651" s="103"/>
      <c r="F651" s="102"/>
      <c r="G651" s="103"/>
      <c r="H651" s="102"/>
      <c r="J651" s="113"/>
    </row>
    <row r="652" spans="1:10" ht="16.5">
      <c r="A652" s="102"/>
      <c r="B652" s="102"/>
      <c r="C652" s="101"/>
      <c r="D652" s="102"/>
      <c r="E652" s="103"/>
      <c r="F652" s="102"/>
      <c r="G652" s="103"/>
      <c r="H652" s="102"/>
      <c r="J652" s="113"/>
    </row>
    <row r="653" spans="1:10" ht="16.5">
      <c r="A653" s="102"/>
      <c r="B653" s="102"/>
      <c r="C653" s="101"/>
      <c r="D653" s="102"/>
      <c r="E653" s="103"/>
      <c r="F653" s="102"/>
      <c r="G653" s="103"/>
      <c r="H653" s="102"/>
      <c r="J653" s="113"/>
    </row>
    <row r="654" spans="1:10" ht="16.5">
      <c r="A654" s="102"/>
      <c r="B654" s="102"/>
      <c r="C654" s="101"/>
      <c r="D654" s="102"/>
      <c r="E654" s="103"/>
      <c r="F654" s="102"/>
      <c r="G654" s="103"/>
      <c r="H654" s="102"/>
      <c r="J654" s="113"/>
    </row>
    <row r="655" spans="1:10" ht="16.5">
      <c r="A655" s="102"/>
      <c r="B655" s="102"/>
      <c r="C655" s="101"/>
      <c r="D655" s="102"/>
      <c r="E655" s="103"/>
      <c r="F655" s="102"/>
      <c r="G655" s="103"/>
      <c r="H655" s="102"/>
      <c r="J655" s="113"/>
    </row>
    <row r="656" spans="1:10" ht="16.5">
      <c r="A656" s="102"/>
      <c r="B656" s="102"/>
      <c r="C656" s="101"/>
      <c r="D656" s="102"/>
      <c r="E656" s="103"/>
      <c r="F656" s="102"/>
      <c r="G656" s="103"/>
      <c r="H656" s="102"/>
      <c r="J656" s="113"/>
    </row>
    <row r="657" spans="1:10" ht="16.5">
      <c r="A657" s="102"/>
      <c r="B657" s="102"/>
      <c r="C657" s="101"/>
      <c r="D657" s="102"/>
      <c r="E657" s="103"/>
      <c r="F657" s="102"/>
      <c r="G657" s="103"/>
      <c r="H657" s="102"/>
      <c r="J657" s="113"/>
    </row>
    <row r="658" spans="1:10" ht="16.5">
      <c r="A658" s="102"/>
      <c r="B658" s="102"/>
      <c r="C658" s="101"/>
      <c r="D658" s="102"/>
      <c r="E658" s="103"/>
      <c r="F658" s="102"/>
      <c r="G658" s="103"/>
      <c r="H658" s="102"/>
      <c r="J658" s="113"/>
    </row>
    <row r="659" spans="1:10" ht="16.5">
      <c r="A659" s="102"/>
      <c r="B659" s="102"/>
      <c r="C659" s="101"/>
      <c r="D659" s="102"/>
      <c r="E659" s="103"/>
      <c r="F659" s="102"/>
      <c r="G659" s="103"/>
      <c r="H659" s="102"/>
      <c r="J659" s="113"/>
    </row>
    <row r="660" spans="1:10" ht="16.5">
      <c r="A660" s="102"/>
      <c r="B660" s="102"/>
      <c r="C660" s="101"/>
      <c r="D660" s="102"/>
      <c r="E660" s="103"/>
      <c r="F660" s="102"/>
      <c r="G660" s="103"/>
      <c r="H660" s="102"/>
      <c r="J660" s="113"/>
    </row>
    <row r="661" spans="1:10" ht="16.5">
      <c r="A661" s="102"/>
      <c r="B661" s="102"/>
      <c r="C661" s="101"/>
      <c r="D661" s="102"/>
      <c r="E661" s="103"/>
      <c r="F661" s="102"/>
      <c r="G661" s="103"/>
      <c r="H661" s="102"/>
      <c r="J661" s="113"/>
    </row>
    <row r="662" spans="1:10" ht="16.5">
      <c r="A662" s="102"/>
      <c r="B662" s="102"/>
      <c r="C662" s="101"/>
      <c r="D662" s="102"/>
      <c r="E662" s="103"/>
      <c r="F662" s="102"/>
      <c r="G662" s="103"/>
      <c r="H662" s="102"/>
      <c r="J662" s="113"/>
    </row>
    <row r="663" spans="1:10" ht="16.5">
      <c r="A663" s="102"/>
      <c r="B663" s="102"/>
      <c r="C663" s="101"/>
      <c r="D663" s="102"/>
      <c r="E663" s="103"/>
      <c r="F663" s="102"/>
      <c r="G663" s="103"/>
      <c r="H663" s="102"/>
      <c r="J663" s="113"/>
    </row>
    <row r="664" spans="1:10" ht="16.5">
      <c r="A664" s="102"/>
      <c r="B664" s="102"/>
      <c r="C664" s="101"/>
      <c r="D664" s="102"/>
      <c r="E664" s="103"/>
      <c r="F664" s="102"/>
      <c r="G664" s="103"/>
      <c r="H664" s="102"/>
      <c r="J664" s="113"/>
    </row>
    <row r="665" spans="1:10" ht="16.5">
      <c r="A665" s="102"/>
      <c r="B665" s="102"/>
      <c r="C665" s="101"/>
      <c r="D665" s="102"/>
      <c r="E665" s="103"/>
      <c r="F665" s="102"/>
      <c r="G665" s="103"/>
      <c r="H665" s="102"/>
      <c r="J665" s="113"/>
    </row>
    <row r="666" spans="1:10" ht="16.5">
      <c r="A666" s="102"/>
      <c r="B666" s="102"/>
      <c r="C666" s="101"/>
      <c r="D666" s="102"/>
      <c r="E666" s="103"/>
      <c r="F666" s="102"/>
      <c r="G666" s="103"/>
      <c r="H666" s="102"/>
      <c r="J666" s="113"/>
    </row>
    <row r="667" spans="1:10" ht="16.5">
      <c r="A667" s="102"/>
      <c r="B667" s="102"/>
      <c r="C667" s="101"/>
      <c r="D667" s="102"/>
      <c r="E667" s="103"/>
      <c r="F667" s="102"/>
      <c r="G667" s="103"/>
      <c r="H667" s="102"/>
      <c r="J667" s="113"/>
    </row>
    <row r="668" spans="1:10" ht="16.5">
      <c r="A668" s="102"/>
      <c r="B668" s="102"/>
      <c r="C668" s="101"/>
      <c r="D668" s="102"/>
      <c r="E668" s="103"/>
      <c r="F668" s="102"/>
      <c r="G668" s="103"/>
      <c r="H668" s="102"/>
      <c r="J668" s="113"/>
    </row>
    <row r="669" spans="1:10" ht="16.5">
      <c r="A669" s="102"/>
      <c r="B669" s="102"/>
      <c r="C669" s="101"/>
      <c r="D669" s="102"/>
      <c r="E669" s="103"/>
      <c r="F669" s="102"/>
      <c r="G669" s="103"/>
      <c r="H669" s="102"/>
      <c r="J669" s="113"/>
    </row>
    <row r="670" spans="1:10" ht="16.5">
      <c r="A670" s="102"/>
      <c r="B670" s="102"/>
      <c r="C670" s="101"/>
      <c r="D670" s="102"/>
      <c r="E670" s="103"/>
      <c r="F670" s="102"/>
      <c r="G670" s="103"/>
      <c r="H670" s="102"/>
      <c r="J670" s="113"/>
    </row>
    <row r="671" spans="1:10" ht="16.5">
      <c r="A671" s="102"/>
      <c r="B671" s="102"/>
      <c r="C671" s="101"/>
      <c r="D671" s="102"/>
      <c r="E671" s="103"/>
      <c r="F671" s="102"/>
      <c r="G671" s="103"/>
      <c r="H671" s="102"/>
      <c r="J671" s="113"/>
    </row>
    <row r="672" spans="1:10" ht="16.5">
      <c r="A672" s="102"/>
      <c r="B672" s="102"/>
      <c r="C672" s="101"/>
      <c r="D672" s="102"/>
      <c r="E672" s="103"/>
      <c r="F672" s="102"/>
      <c r="G672" s="103"/>
      <c r="H672" s="102"/>
      <c r="J672" s="113"/>
    </row>
    <row r="673" spans="1:10" ht="16.5">
      <c r="A673" s="102"/>
      <c r="B673" s="102"/>
      <c r="C673" s="101"/>
      <c r="D673" s="102"/>
      <c r="E673" s="103"/>
      <c r="F673" s="102"/>
      <c r="G673" s="103"/>
      <c r="H673" s="102"/>
      <c r="J673" s="113"/>
    </row>
    <row r="674" spans="1:10" ht="16.5">
      <c r="A674" s="102"/>
      <c r="B674" s="102"/>
      <c r="C674" s="101"/>
      <c r="D674" s="102"/>
      <c r="E674" s="103"/>
      <c r="F674" s="102"/>
      <c r="G674" s="103"/>
      <c r="H674" s="102"/>
      <c r="J674" s="113"/>
    </row>
    <row r="675" spans="1:10" ht="16.5">
      <c r="A675" s="102"/>
      <c r="B675" s="102"/>
      <c r="C675" s="101"/>
      <c r="D675" s="102"/>
      <c r="E675" s="103"/>
      <c r="F675" s="102"/>
      <c r="G675" s="103"/>
      <c r="H675" s="102"/>
      <c r="J675" s="113"/>
    </row>
    <row r="676" spans="1:10" ht="16.5">
      <c r="A676" s="102"/>
      <c r="B676" s="102"/>
      <c r="C676" s="101"/>
      <c r="D676" s="102"/>
      <c r="E676" s="103"/>
      <c r="F676" s="102"/>
      <c r="G676" s="103"/>
      <c r="H676" s="102"/>
      <c r="J676" s="113"/>
    </row>
    <row r="677" spans="1:10" ht="16.5">
      <c r="A677" s="102"/>
      <c r="B677" s="102"/>
      <c r="C677" s="101"/>
      <c r="D677" s="102"/>
      <c r="E677" s="103"/>
      <c r="F677" s="102"/>
      <c r="G677" s="103"/>
      <c r="H677" s="102"/>
      <c r="J677" s="113"/>
    </row>
    <row r="678" spans="1:10" ht="16.5">
      <c r="A678" s="102"/>
      <c r="B678" s="102"/>
      <c r="C678" s="101"/>
      <c r="D678" s="102"/>
      <c r="E678" s="103"/>
      <c r="F678" s="102"/>
      <c r="G678" s="103"/>
      <c r="H678" s="102"/>
      <c r="J678" s="113"/>
    </row>
    <row r="679" spans="1:10" ht="16.5">
      <c r="A679" s="102"/>
      <c r="B679" s="102"/>
      <c r="C679" s="101"/>
      <c r="D679" s="102"/>
      <c r="E679" s="103"/>
      <c r="F679" s="102"/>
      <c r="G679" s="103"/>
      <c r="H679" s="102"/>
      <c r="J679" s="113"/>
    </row>
    <row r="680" spans="1:10" ht="16.5">
      <c r="A680" s="102"/>
      <c r="B680" s="102"/>
      <c r="C680" s="101"/>
      <c r="D680" s="102"/>
      <c r="E680" s="103"/>
      <c r="F680" s="102"/>
      <c r="G680" s="103"/>
      <c r="H680" s="102"/>
      <c r="J680" s="113"/>
    </row>
    <row r="681" spans="1:10" ht="16.5">
      <c r="A681" s="102"/>
      <c r="B681" s="102"/>
      <c r="C681" s="101"/>
      <c r="D681" s="102"/>
      <c r="E681" s="103"/>
      <c r="F681" s="102"/>
      <c r="G681" s="103"/>
      <c r="H681" s="102"/>
      <c r="J681" s="113"/>
    </row>
    <row r="682" spans="1:10" ht="16.5">
      <c r="A682" s="102"/>
      <c r="B682" s="102"/>
      <c r="C682" s="101"/>
      <c r="D682" s="102"/>
      <c r="E682" s="103"/>
      <c r="F682" s="102"/>
      <c r="G682" s="103"/>
      <c r="H682" s="102"/>
      <c r="J682" s="113"/>
    </row>
    <row r="683" spans="1:8" ht="16.5">
      <c r="A683" s="102"/>
      <c r="B683" s="102"/>
      <c r="C683" s="101"/>
      <c r="D683" s="102"/>
      <c r="E683" s="103"/>
      <c r="F683" s="102"/>
      <c r="G683" s="103"/>
      <c r="H683" s="102"/>
    </row>
    <row r="684" spans="1:8" ht="16.5">
      <c r="A684" s="102"/>
      <c r="B684" s="102"/>
      <c r="C684" s="101"/>
      <c r="D684" s="102"/>
      <c r="E684" s="103"/>
      <c r="F684" s="102"/>
      <c r="G684" s="103"/>
      <c r="H684" s="102"/>
    </row>
    <row r="685" spans="1:8" ht="16.5">
      <c r="A685" s="102"/>
      <c r="B685" s="102"/>
      <c r="C685" s="101"/>
      <c r="D685" s="102"/>
      <c r="E685" s="103"/>
      <c r="F685" s="102"/>
      <c r="G685" s="103"/>
      <c r="H685" s="102"/>
    </row>
    <row r="686" spans="1:8" ht="16.5">
      <c r="A686" s="102"/>
      <c r="B686" s="102"/>
      <c r="C686" s="101"/>
      <c r="D686" s="102"/>
      <c r="E686" s="103"/>
      <c r="F686" s="102"/>
      <c r="G686" s="103"/>
      <c r="H686" s="102"/>
    </row>
    <row r="687" spans="1:16" s="114" customFormat="1" ht="16.5">
      <c r="A687" s="102"/>
      <c r="B687" s="102"/>
      <c r="C687" s="101"/>
      <c r="D687" s="102"/>
      <c r="E687" s="103"/>
      <c r="F687" s="102"/>
      <c r="G687" s="103"/>
      <c r="H687" s="102"/>
      <c r="I687" s="112"/>
      <c r="J687" s="112"/>
      <c r="K687" s="112"/>
      <c r="L687" s="112"/>
      <c r="M687" s="112"/>
      <c r="P687" s="186"/>
    </row>
    <row r="688" spans="1:8" ht="16.5">
      <c r="A688" s="102"/>
      <c r="B688" s="102"/>
      <c r="C688" s="101"/>
      <c r="D688" s="102"/>
      <c r="E688" s="103"/>
      <c r="F688" s="102"/>
      <c r="G688" s="103"/>
      <c r="H688" s="102"/>
    </row>
    <row r="689" spans="1:8" ht="16.5">
      <c r="A689" s="102"/>
      <c r="B689" s="102"/>
      <c r="C689" s="101"/>
      <c r="D689" s="102"/>
      <c r="E689" s="103"/>
      <c r="F689" s="102"/>
      <c r="G689" s="103"/>
      <c r="H689" s="102"/>
    </row>
    <row r="690" spans="1:8" ht="16.5">
      <c r="A690" s="102"/>
      <c r="B690" s="102"/>
      <c r="C690" s="101"/>
      <c r="D690" s="102"/>
      <c r="E690" s="103"/>
      <c r="F690" s="102"/>
      <c r="G690" s="103"/>
      <c r="H690" s="102"/>
    </row>
    <row r="691" spans="1:8" ht="16.5">
      <c r="A691" s="102"/>
      <c r="B691" s="102"/>
      <c r="C691" s="101"/>
      <c r="D691" s="102"/>
      <c r="E691" s="103"/>
      <c r="F691" s="102"/>
      <c r="G691" s="103"/>
      <c r="H691" s="102"/>
    </row>
    <row r="692" spans="1:8" ht="16.5">
      <c r="A692" s="102"/>
      <c r="B692" s="102"/>
      <c r="C692" s="101"/>
      <c r="D692" s="102"/>
      <c r="E692" s="103"/>
      <c r="F692" s="102"/>
      <c r="G692" s="103"/>
      <c r="H692" s="102"/>
    </row>
    <row r="693" spans="1:13" ht="16.5">
      <c r="A693" s="102"/>
      <c r="B693" s="102"/>
      <c r="C693" s="101"/>
      <c r="D693" s="102"/>
      <c r="E693" s="103"/>
      <c r="F693" s="102"/>
      <c r="G693" s="103"/>
      <c r="H693" s="102"/>
      <c r="I693" s="114"/>
      <c r="J693" s="114"/>
      <c r="K693" s="114"/>
      <c r="L693" s="114"/>
      <c r="M693" s="114"/>
    </row>
    <row r="694" spans="1:8" ht="16.5">
      <c r="A694" s="102"/>
      <c r="B694" s="102"/>
      <c r="C694" s="101"/>
      <c r="D694" s="102"/>
      <c r="E694" s="103"/>
      <c r="F694" s="102"/>
      <c r="G694" s="103"/>
      <c r="H694" s="102"/>
    </row>
    <row r="695" spans="1:8" ht="16.5">
      <c r="A695" s="102"/>
      <c r="B695" s="102"/>
      <c r="C695" s="101"/>
      <c r="D695" s="102"/>
      <c r="E695" s="103"/>
      <c r="F695" s="102"/>
      <c r="G695" s="103"/>
      <c r="H695" s="102"/>
    </row>
    <row r="696" spans="1:8" ht="16.5">
      <c r="A696" s="102"/>
      <c r="B696" s="102"/>
      <c r="C696" s="101"/>
      <c r="D696" s="102"/>
      <c r="E696" s="103"/>
      <c r="F696" s="102"/>
      <c r="G696" s="103"/>
      <c r="H696" s="102"/>
    </row>
    <row r="697" spans="1:8" ht="16.5">
      <c r="A697" s="102"/>
      <c r="B697" s="102"/>
      <c r="C697" s="101"/>
      <c r="D697" s="102"/>
      <c r="E697" s="103"/>
      <c r="F697" s="102"/>
      <c r="G697" s="103"/>
      <c r="H697" s="102"/>
    </row>
    <row r="698" spans="1:8" ht="16.5">
      <c r="A698" s="102"/>
      <c r="B698" s="102"/>
      <c r="C698" s="101"/>
      <c r="D698" s="102"/>
      <c r="E698" s="103"/>
      <c r="F698" s="102"/>
      <c r="G698" s="103"/>
      <c r="H698" s="102"/>
    </row>
    <row r="699" spans="1:8" ht="16.5">
      <c r="A699" s="102"/>
      <c r="B699" s="102"/>
      <c r="C699" s="101"/>
      <c r="D699" s="102"/>
      <c r="E699" s="103"/>
      <c r="F699" s="102"/>
      <c r="G699" s="103"/>
      <c r="H699" s="102"/>
    </row>
    <row r="700" spans="1:8" ht="16.5">
      <c r="A700" s="102"/>
      <c r="B700" s="102"/>
      <c r="C700" s="101"/>
      <c r="D700" s="102"/>
      <c r="E700" s="103"/>
      <c r="F700" s="102"/>
      <c r="G700" s="103"/>
      <c r="H700" s="102"/>
    </row>
    <row r="701" spans="1:8" ht="16.5">
      <c r="A701" s="102"/>
      <c r="B701" s="102"/>
      <c r="C701" s="101"/>
      <c r="D701" s="102"/>
      <c r="E701" s="103"/>
      <c r="F701" s="102"/>
      <c r="G701" s="103"/>
      <c r="H701" s="102"/>
    </row>
    <row r="702" spans="1:8" ht="16.5">
      <c r="A702" s="102"/>
      <c r="B702" s="102"/>
      <c r="C702" s="101"/>
      <c r="D702" s="102"/>
      <c r="E702" s="103"/>
      <c r="F702" s="102"/>
      <c r="G702" s="103"/>
      <c r="H702" s="102"/>
    </row>
    <row r="703" spans="1:8" ht="16.5">
      <c r="A703" s="102"/>
      <c r="B703" s="102"/>
      <c r="C703" s="101"/>
      <c r="D703" s="102"/>
      <c r="E703" s="103"/>
      <c r="F703" s="102"/>
      <c r="G703" s="103"/>
      <c r="H703" s="102"/>
    </row>
    <row r="704" spans="1:8" ht="16.5">
      <c r="A704" s="102"/>
      <c r="B704" s="102"/>
      <c r="C704" s="101"/>
      <c r="D704" s="102"/>
      <c r="E704" s="103"/>
      <c r="F704" s="102"/>
      <c r="G704" s="103"/>
      <c r="H704" s="102"/>
    </row>
    <row r="705" spans="1:8" ht="16.5">
      <c r="A705" s="102"/>
      <c r="B705" s="102"/>
      <c r="C705" s="101"/>
      <c r="D705" s="102"/>
      <c r="E705" s="103"/>
      <c r="F705" s="102"/>
      <c r="G705" s="103"/>
      <c r="H705" s="102"/>
    </row>
    <row r="706" spans="1:8" ht="16.5">
      <c r="A706" s="102"/>
      <c r="B706" s="102"/>
      <c r="C706" s="101"/>
      <c r="D706" s="102"/>
      <c r="E706" s="103"/>
      <c r="F706" s="102"/>
      <c r="G706" s="103"/>
      <c r="H706" s="102"/>
    </row>
    <row r="707" spans="1:8" ht="16.5">
      <c r="A707" s="102"/>
      <c r="B707" s="102"/>
      <c r="C707" s="101"/>
      <c r="D707" s="102"/>
      <c r="E707" s="103"/>
      <c r="F707" s="102"/>
      <c r="G707" s="103"/>
      <c r="H707" s="102"/>
    </row>
    <row r="708" spans="1:8" ht="16.5">
      <c r="A708" s="102"/>
      <c r="B708" s="102"/>
      <c r="C708" s="101"/>
      <c r="D708" s="102"/>
      <c r="E708" s="103"/>
      <c r="F708" s="102"/>
      <c r="G708" s="103"/>
      <c r="H708" s="102"/>
    </row>
    <row r="709" spans="1:8" ht="16.5">
      <c r="A709" s="102"/>
      <c r="B709" s="102"/>
      <c r="C709" s="101"/>
      <c r="D709" s="102"/>
      <c r="E709" s="103"/>
      <c r="F709" s="102"/>
      <c r="G709" s="103"/>
      <c r="H709" s="102"/>
    </row>
    <row r="710" spans="1:8" ht="16.5">
      <c r="A710" s="102"/>
      <c r="B710" s="102"/>
      <c r="C710" s="101"/>
      <c r="D710" s="102"/>
      <c r="E710" s="103"/>
      <c r="F710" s="102"/>
      <c r="G710" s="103"/>
      <c r="H710" s="102"/>
    </row>
    <row r="711" spans="1:8" ht="16.5">
      <c r="A711" s="102"/>
      <c r="B711" s="102"/>
      <c r="C711" s="101"/>
      <c r="D711" s="102"/>
      <c r="E711" s="103"/>
      <c r="F711" s="102"/>
      <c r="G711" s="103"/>
      <c r="H711" s="102"/>
    </row>
    <row r="712" spans="1:8" ht="16.5">
      <c r="A712" s="102"/>
      <c r="B712" s="102"/>
      <c r="C712" s="101"/>
      <c r="D712" s="102"/>
      <c r="E712" s="103"/>
      <c r="F712" s="102"/>
      <c r="G712" s="103"/>
      <c r="H712" s="102"/>
    </row>
    <row r="713" spans="1:8" ht="16.5">
      <c r="A713" s="102"/>
      <c r="B713" s="102"/>
      <c r="C713" s="101"/>
      <c r="D713" s="102"/>
      <c r="E713" s="103"/>
      <c r="F713" s="102"/>
      <c r="G713" s="103"/>
      <c r="H713" s="102"/>
    </row>
    <row r="714" spans="1:8" ht="16.5">
      <c r="A714" s="102"/>
      <c r="B714" s="102"/>
      <c r="C714" s="101"/>
      <c r="D714" s="102"/>
      <c r="E714" s="103"/>
      <c r="F714" s="102"/>
      <c r="G714" s="103"/>
      <c r="H714" s="102"/>
    </row>
    <row r="715" spans="1:8" ht="16.5">
      <c r="A715" s="102"/>
      <c r="B715" s="102"/>
      <c r="C715" s="101"/>
      <c r="D715" s="102"/>
      <c r="E715" s="103"/>
      <c r="F715" s="102"/>
      <c r="G715" s="103"/>
      <c r="H715" s="102"/>
    </row>
    <row r="716" spans="1:8" ht="16.5">
      <c r="A716" s="102"/>
      <c r="B716" s="102"/>
      <c r="C716" s="101"/>
      <c r="D716" s="102"/>
      <c r="E716" s="103"/>
      <c r="F716" s="102"/>
      <c r="G716" s="103"/>
      <c r="H716" s="102"/>
    </row>
    <row r="717" spans="1:8" ht="16.5">
      <c r="A717" s="102"/>
      <c r="B717" s="102"/>
      <c r="C717" s="101"/>
      <c r="D717" s="102"/>
      <c r="E717" s="103"/>
      <c r="F717" s="102"/>
      <c r="G717" s="103"/>
      <c r="H717" s="102"/>
    </row>
    <row r="718" spans="1:8" ht="16.5">
      <c r="A718" s="102"/>
      <c r="B718" s="102"/>
      <c r="C718" s="101"/>
      <c r="D718" s="102"/>
      <c r="E718" s="103"/>
      <c r="F718" s="102"/>
      <c r="G718" s="103"/>
      <c r="H718" s="102"/>
    </row>
    <row r="719" spans="1:8" ht="16.5">
      <c r="A719" s="102"/>
      <c r="B719" s="102"/>
      <c r="C719" s="101"/>
      <c r="D719" s="102"/>
      <c r="E719" s="103"/>
      <c r="F719" s="102"/>
      <c r="G719" s="103"/>
      <c r="H719" s="102"/>
    </row>
    <row r="720" spans="1:8" ht="16.5">
      <c r="A720" s="102"/>
      <c r="B720" s="102"/>
      <c r="C720" s="101"/>
      <c r="D720" s="102"/>
      <c r="E720" s="103"/>
      <c r="F720" s="102"/>
      <c r="G720" s="103"/>
      <c r="H720" s="102"/>
    </row>
    <row r="721" spans="1:8" ht="16.5">
      <c r="A721" s="102"/>
      <c r="B721" s="102"/>
      <c r="C721" s="101"/>
      <c r="D721" s="102"/>
      <c r="E721" s="103"/>
      <c r="F721" s="102"/>
      <c r="G721" s="103"/>
      <c r="H721" s="102"/>
    </row>
    <row r="722" spans="1:8" ht="16.5">
      <c r="A722" s="102"/>
      <c r="B722" s="102"/>
      <c r="C722" s="101"/>
      <c r="D722" s="102"/>
      <c r="E722" s="103"/>
      <c r="F722" s="102"/>
      <c r="G722" s="103"/>
      <c r="H722" s="102"/>
    </row>
    <row r="723" spans="1:8" ht="16.5">
      <c r="A723" s="102"/>
      <c r="B723" s="102"/>
      <c r="C723" s="101"/>
      <c r="D723" s="102"/>
      <c r="E723" s="103"/>
      <c r="F723" s="102"/>
      <c r="G723" s="103"/>
      <c r="H723" s="102"/>
    </row>
    <row r="724" spans="1:8" ht="16.5">
      <c r="A724" s="102"/>
      <c r="B724" s="102"/>
      <c r="C724" s="101"/>
      <c r="D724" s="102"/>
      <c r="E724" s="103"/>
      <c r="F724" s="102"/>
      <c r="G724" s="103"/>
      <c r="H724" s="102"/>
    </row>
    <row r="725" spans="1:8" ht="16.5">
      <c r="A725" s="102"/>
      <c r="B725" s="102"/>
      <c r="C725" s="101"/>
      <c r="D725" s="102"/>
      <c r="E725" s="103"/>
      <c r="F725" s="102"/>
      <c r="G725" s="103"/>
      <c r="H725" s="102"/>
    </row>
    <row r="726" spans="1:8" ht="16.5">
      <c r="A726" s="102"/>
      <c r="B726" s="102"/>
      <c r="C726" s="101"/>
      <c r="D726" s="102"/>
      <c r="E726" s="103"/>
      <c r="F726" s="102"/>
      <c r="G726" s="103"/>
      <c r="H726" s="102"/>
    </row>
    <row r="727" spans="1:8" ht="16.5">
      <c r="A727" s="102"/>
      <c r="B727" s="102"/>
      <c r="C727" s="101"/>
      <c r="D727" s="102"/>
      <c r="E727" s="103"/>
      <c r="F727" s="102"/>
      <c r="G727" s="103"/>
      <c r="H727" s="102"/>
    </row>
    <row r="728" spans="1:8" ht="16.5">
      <c r="A728" s="102"/>
      <c r="B728" s="102"/>
      <c r="C728" s="101"/>
      <c r="D728" s="102"/>
      <c r="E728" s="103"/>
      <c r="F728" s="102"/>
      <c r="G728" s="103"/>
      <c r="H728" s="102"/>
    </row>
    <row r="729" spans="1:8" ht="16.5">
      <c r="A729" s="102"/>
      <c r="B729" s="102"/>
      <c r="C729" s="101"/>
      <c r="D729" s="102"/>
      <c r="E729" s="103"/>
      <c r="F729" s="102"/>
      <c r="G729" s="103"/>
      <c r="H729" s="102"/>
    </row>
    <row r="730" spans="1:8" ht="16.5">
      <c r="A730" s="102"/>
      <c r="B730" s="102"/>
      <c r="C730" s="101"/>
      <c r="D730" s="102"/>
      <c r="E730" s="103"/>
      <c r="F730" s="102"/>
      <c r="G730" s="103"/>
      <c r="H730" s="102"/>
    </row>
    <row r="731" spans="1:8" ht="16.5">
      <c r="A731" s="102"/>
      <c r="B731" s="102"/>
      <c r="C731" s="101"/>
      <c r="D731" s="102"/>
      <c r="E731" s="103"/>
      <c r="F731" s="102"/>
      <c r="G731" s="103"/>
      <c r="H731" s="102"/>
    </row>
    <row r="732" spans="1:8" ht="16.5">
      <c r="A732" s="102"/>
      <c r="B732" s="102"/>
      <c r="C732" s="101"/>
      <c r="D732" s="102"/>
      <c r="E732" s="103"/>
      <c r="F732" s="102"/>
      <c r="G732" s="103"/>
      <c r="H732" s="102"/>
    </row>
    <row r="733" spans="1:8" ht="16.5">
      <c r="A733" s="102"/>
      <c r="B733" s="102"/>
      <c r="C733" s="101"/>
      <c r="D733" s="102"/>
      <c r="E733" s="103"/>
      <c r="F733" s="102"/>
      <c r="G733" s="103"/>
      <c r="H733" s="102"/>
    </row>
    <row r="734" spans="1:8" ht="16.5">
      <c r="A734" s="102"/>
      <c r="B734" s="102"/>
      <c r="C734" s="101"/>
      <c r="D734" s="102"/>
      <c r="E734" s="103"/>
      <c r="F734" s="102"/>
      <c r="G734" s="103"/>
      <c r="H734" s="102"/>
    </row>
    <row r="735" spans="1:8" ht="16.5">
      <c r="A735" s="102"/>
      <c r="B735" s="102"/>
      <c r="C735" s="101"/>
      <c r="D735" s="102"/>
      <c r="E735" s="103"/>
      <c r="F735" s="102"/>
      <c r="G735" s="103"/>
      <c r="H735" s="102"/>
    </row>
    <row r="736" spans="1:8" ht="16.5">
      <c r="A736" s="102"/>
      <c r="B736" s="102"/>
      <c r="C736" s="101"/>
      <c r="D736" s="102"/>
      <c r="E736" s="103"/>
      <c r="F736" s="102"/>
      <c r="G736" s="103"/>
      <c r="H736" s="102"/>
    </row>
    <row r="737" spans="1:8" ht="16.5">
      <c r="A737" s="102"/>
      <c r="B737" s="102"/>
      <c r="C737" s="101"/>
      <c r="D737" s="102"/>
      <c r="E737" s="103"/>
      <c r="F737" s="102"/>
      <c r="G737" s="103"/>
      <c r="H737" s="102"/>
    </row>
    <row r="738" spans="1:8" ht="16.5">
      <c r="A738" s="102"/>
      <c r="B738" s="102"/>
      <c r="C738" s="101"/>
      <c r="D738" s="102"/>
      <c r="E738" s="103"/>
      <c r="F738" s="102"/>
      <c r="G738" s="103"/>
      <c r="H738" s="102"/>
    </row>
    <row r="739" spans="1:8" ht="16.5">
      <c r="A739" s="102"/>
      <c r="B739" s="102"/>
      <c r="C739" s="101"/>
      <c r="D739" s="102"/>
      <c r="E739" s="103"/>
      <c r="F739" s="102"/>
      <c r="G739" s="103"/>
      <c r="H739" s="102"/>
    </row>
    <row r="740" spans="1:8" ht="16.5">
      <c r="A740" s="102"/>
      <c r="B740" s="102"/>
      <c r="C740" s="101"/>
      <c r="D740" s="102"/>
      <c r="E740" s="103"/>
      <c r="F740" s="102"/>
      <c r="G740" s="103"/>
      <c r="H740" s="102"/>
    </row>
    <row r="741" spans="1:8" ht="16.5">
      <c r="A741" s="102"/>
      <c r="B741" s="102"/>
      <c r="C741" s="101"/>
      <c r="D741" s="102"/>
      <c r="E741" s="103"/>
      <c r="F741" s="102"/>
      <c r="G741" s="103"/>
      <c r="H741" s="102"/>
    </row>
    <row r="742" spans="1:8" ht="16.5">
      <c r="A742" s="102"/>
      <c r="B742" s="102"/>
      <c r="C742" s="101"/>
      <c r="D742" s="102"/>
      <c r="E742" s="103"/>
      <c r="F742" s="102"/>
      <c r="G742" s="103"/>
      <c r="H742" s="102"/>
    </row>
    <row r="743" spans="1:8" ht="16.5">
      <c r="A743" s="102"/>
      <c r="B743" s="102"/>
      <c r="C743" s="101"/>
      <c r="D743" s="102"/>
      <c r="E743" s="103"/>
      <c r="F743" s="102"/>
      <c r="G743" s="103"/>
      <c r="H743" s="102"/>
    </row>
    <row r="744" spans="1:8" ht="16.5">
      <c r="A744" s="102"/>
      <c r="B744" s="102"/>
      <c r="C744" s="101"/>
      <c r="D744" s="102"/>
      <c r="E744" s="103"/>
      <c r="F744" s="102"/>
      <c r="G744" s="103"/>
      <c r="H744" s="102"/>
    </row>
    <row r="745" spans="1:8" ht="16.5">
      <c r="A745" s="102"/>
      <c r="B745" s="102"/>
      <c r="C745" s="101"/>
      <c r="D745" s="102"/>
      <c r="E745" s="103"/>
      <c r="F745" s="102"/>
      <c r="G745" s="103"/>
      <c r="H745" s="102"/>
    </row>
    <row r="746" spans="1:8" ht="16.5">
      <c r="A746" s="102"/>
      <c r="B746" s="102"/>
      <c r="C746" s="101"/>
      <c r="D746" s="102"/>
      <c r="E746" s="103"/>
      <c r="F746" s="102"/>
      <c r="G746" s="103"/>
      <c r="H746" s="102"/>
    </row>
    <row r="747" spans="1:8" ht="16.5">
      <c r="A747" s="102"/>
      <c r="B747" s="102"/>
      <c r="C747" s="101"/>
      <c r="D747" s="102"/>
      <c r="E747" s="103"/>
      <c r="F747" s="102"/>
      <c r="G747" s="103"/>
      <c r="H747" s="102"/>
    </row>
    <row r="748" spans="1:8" ht="16.5">
      <c r="A748" s="102"/>
      <c r="B748" s="102"/>
      <c r="C748" s="101"/>
      <c r="D748" s="102"/>
      <c r="E748" s="103"/>
      <c r="F748" s="102"/>
      <c r="G748" s="103"/>
      <c r="H748" s="102"/>
    </row>
    <row r="749" spans="1:8" ht="16.5">
      <c r="A749" s="102"/>
      <c r="B749" s="102"/>
      <c r="C749" s="101"/>
      <c r="D749" s="102"/>
      <c r="E749" s="103"/>
      <c r="F749" s="102"/>
      <c r="G749" s="103"/>
      <c r="H749" s="102"/>
    </row>
    <row r="750" spans="1:8" ht="16.5">
      <c r="A750" s="102"/>
      <c r="B750" s="102"/>
      <c r="C750" s="101"/>
      <c r="D750" s="102"/>
      <c r="E750" s="103"/>
      <c r="F750" s="102"/>
      <c r="G750" s="103"/>
      <c r="H750" s="102"/>
    </row>
    <row r="751" spans="1:8" ht="16.5">
      <c r="A751" s="102"/>
      <c r="B751" s="102"/>
      <c r="C751" s="101"/>
      <c r="D751" s="102"/>
      <c r="E751" s="103"/>
      <c r="F751" s="102"/>
      <c r="G751" s="103"/>
      <c r="H751" s="102"/>
    </row>
    <row r="752" spans="1:8" ht="16.5">
      <c r="A752" s="102"/>
      <c r="B752" s="102"/>
      <c r="C752" s="101"/>
      <c r="D752" s="102"/>
      <c r="E752" s="103"/>
      <c r="F752" s="102"/>
      <c r="G752" s="103"/>
      <c r="H752" s="102"/>
    </row>
    <row r="753" spans="1:8" ht="16.5">
      <c r="A753" s="102"/>
      <c r="B753" s="102"/>
      <c r="C753" s="101"/>
      <c r="D753" s="102"/>
      <c r="E753" s="103"/>
      <c r="F753" s="102"/>
      <c r="G753" s="103"/>
      <c r="H753" s="102"/>
    </row>
    <row r="754" spans="1:8" ht="16.5">
      <c r="A754" s="102"/>
      <c r="B754" s="102"/>
      <c r="C754" s="101"/>
      <c r="D754" s="102"/>
      <c r="E754" s="103"/>
      <c r="F754" s="102"/>
      <c r="G754" s="103"/>
      <c r="H754" s="102"/>
    </row>
    <row r="755" spans="1:8" ht="16.5">
      <c r="A755" s="102"/>
      <c r="B755" s="102"/>
      <c r="C755" s="101"/>
      <c r="D755" s="102"/>
      <c r="E755" s="103"/>
      <c r="F755" s="102"/>
      <c r="G755" s="103"/>
      <c r="H755" s="102"/>
    </row>
    <row r="756" spans="1:8" ht="16.5">
      <c r="A756" s="102"/>
      <c r="B756" s="102"/>
      <c r="C756" s="101"/>
      <c r="D756" s="102"/>
      <c r="E756" s="103"/>
      <c r="F756" s="102"/>
      <c r="G756" s="103"/>
      <c r="H756" s="102"/>
    </row>
    <row r="757" spans="1:8" ht="16.5">
      <c r="A757" s="102"/>
      <c r="B757" s="102"/>
      <c r="C757" s="101"/>
      <c r="D757" s="102"/>
      <c r="E757" s="103"/>
      <c r="F757" s="102"/>
      <c r="G757" s="103"/>
      <c r="H757" s="102"/>
    </row>
    <row r="758" spans="1:8" ht="16.5">
      <c r="A758" s="102"/>
      <c r="B758" s="102"/>
      <c r="C758" s="101"/>
      <c r="D758" s="102"/>
      <c r="E758" s="103"/>
      <c r="F758" s="102"/>
      <c r="G758" s="103"/>
      <c r="H758" s="102"/>
    </row>
    <row r="759" spans="1:8" ht="16.5">
      <c r="A759" s="102"/>
      <c r="B759" s="102"/>
      <c r="C759" s="101"/>
      <c r="D759" s="102"/>
      <c r="E759" s="103"/>
      <c r="F759" s="102"/>
      <c r="G759" s="103"/>
      <c r="H759" s="102"/>
    </row>
    <row r="760" spans="1:8" ht="16.5">
      <c r="A760" s="102"/>
      <c r="B760" s="102"/>
      <c r="C760" s="101"/>
      <c r="D760" s="102"/>
      <c r="E760" s="103"/>
      <c r="F760" s="102"/>
      <c r="G760" s="103"/>
      <c r="H760" s="102"/>
    </row>
    <row r="761" spans="1:8" ht="16.5">
      <c r="A761" s="102"/>
      <c r="B761" s="102"/>
      <c r="C761" s="101"/>
      <c r="D761" s="102"/>
      <c r="E761" s="103"/>
      <c r="F761" s="102"/>
      <c r="G761" s="103"/>
      <c r="H761" s="102"/>
    </row>
    <row r="762" spans="1:8" ht="16.5">
      <c r="A762" s="102"/>
      <c r="B762" s="102"/>
      <c r="C762" s="101"/>
      <c r="D762" s="102"/>
      <c r="E762" s="103"/>
      <c r="F762" s="102"/>
      <c r="G762" s="103"/>
      <c r="H762" s="102"/>
    </row>
    <row r="763" spans="1:8" ht="16.5">
      <c r="A763" s="102"/>
      <c r="B763" s="102"/>
      <c r="C763" s="101"/>
      <c r="D763" s="102"/>
      <c r="E763" s="103"/>
      <c r="F763" s="102"/>
      <c r="G763" s="103"/>
      <c r="H763" s="102"/>
    </row>
    <row r="764" spans="1:8" ht="16.5">
      <c r="A764" s="102"/>
      <c r="B764" s="102"/>
      <c r="C764" s="101"/>
      <c r="D764" s="102"/>
      <c r="E764" s="103"/>
      <c r="F764" s="102"/>
      <c r="G764" s="103"/>
      <c r="H764" s="102"/>
    </row>
    <row r="765" spans="1:8" ht="16.5">
      <c r="A765" s="102"/>
      <c r="B765" s="102"/>
      <c r="C765" s="101"/>
      <c r="D765" s="102"/>
      <c r="E765" s="103"/>
      <c r="F765" s="102"/>
      <c r="G765" s="103"/>
      <c r="H765" s="102"/>
    </row>
    <row r="766" spans="1:8" ht="16.5">
      <c r="A766" s="102"/>
      <c r="B766" s="102"/>
      <c r="C766" s="101"/>
      <c r="D766" s="102"/>
      <c r="E766" s="103"/>
      <c r="F766" s="102"/>
      <c r="G766" s="103"/>
      <c r="H766" s="102"/>
    </row>
    <row r="767" spans="1:8" ht="16.5">
      <c r="A767" s="102"/>
      <c r="B767" s="102"/>
      <c r="C767" s="101"/>
      <c r="D767" s="102"/>
      <c r="E767" s="103"/>
      <c r="F767" s="102"/>
      <c r="G767" s="103"/>
      <c r="H767" s="102"/>
    </row>
    <row r="768" spans="1:8" ht="16.5">
      <c r="A768" s="102"/>
      <c r="B768" s="102"/>
      <c r="C768" s="101"/>
      <c r="D768" s="102"/>
      <c r="E768" s="103"/>
      <c r="F768" s="102"/>
      <c r="G768" s="103"/>
      <c r="H768" s="102"/>
    </row>
    <row r="769" spans="1:8" ht="16.5">
      <c r="A769" s="102"/>
      <c r="B769" s="102"/>
      <c r="C769" s="101"/>
      <c r="D769" s="102"/>
      <c r="E769" s="103"/>
      <c r="F769" s="102"/>
      <c r="G769" s="103"/>
      <c r="H769" s="102"/>
    </row>
    <row r="770" spans="1:8" ht="16.5">
      <c r="A770" s="102"/>
      <c r="B770" s="102"/>
      <c r="C770" s="101"/>
      <c r="D770" s="102"/>
      <c r="E770" s="103"/>
      <c r="F770" s="102"/>
      <c r="G770" s="103"/>
      <c r="H770" s="102"/>
    </row>
    <row r="771" spans="1:8" ht="16.5">
      <c r="A771" s="102"/>
      <c r="B771" s="102"/>
      <c r="C771" s="101"/>
      <c r="D771" s="102"/>
      <c r="E771" s="103"/>
      <c r="F771" s="102"/>
      <c r="G771" s="103"/>
      <c r="H771" s="102"/>
    </row>
    <row r="772" spans="1:8" ht="16.5">
      <c r="A772" s="102"/>
      <c r="B772" s="102"/>
      <c r="C772" s="101"/>
      <c r="D772" s="102"/>
      <c r="E772" s="103"/>
      <c r="F772" s="102"/>
      <c r="G772" s="103"/>
      <c r="H772" s="102"/>
    </row>
    <row r="773" spans="1:8" ht="16.5">
      <c r="A773" s="102"/>
      <c r="B773" s="102"/>
      <c r="C773" s="101"/>
      <c r="D773" s="102"/>
      <c r="E773" s="103"/>
      <c r="F773" s="102"/>
      <c r="G773" s="103"/>
      <c r="H773" s="102"/>
    </row>
    <row r="774" spans="1:8" ht="16.5">
      <c r="A774" s="102"/>
      <c r="B774" s="102"/>
      <c r="C774" s="101"/>
      <c r="D774" s="102"/>
      <c r="E774" s="103"/>
      <c r="F774" s="102"/>
      <c r="G774" s="103"/>
      <c r="H774" s="102"/>
    </row>
    <row r="775" spans="1:8" ht="16.5">
      <c r="A775" s="102"/>
      <c r="B775" s="102"/>
      <c r="C775" s="101"/>
      <c r="D775" s="102"/>
      <c r="E775" s="103"/>
      <c r="F775" s="102"/>
      <c r="G775" s="103"/>
      <c r="H775" s="102"/>
    </row>
    <row r="776" spans="1:8" ht="16.5">
      <c r="A776" s="102"/>
      <c r="B776" s="102"/>
      <c r="C776" s="101"/>
      <c r="D776" s="102"/>
      <c r="E776" s="103"/>
      <c r="F776" s="102"/>
      <c r="G776" s="103"/>
      <c r="H776" s="102"/>
    </row>
    <row r="777" spans="1:8" ht="16.5">
      <c r="A777" s="102"/>
      <c r="B777" s="102"/>
      <c r="C777" s="101"/>
      <c r="D777" s="102"/>
      <c r="E777" s="103"/>
      <c r="F777" s="102"/>
      <c r="G777" s="103"/>
      <c r="H777" s="102"/>
    </row>
    <row r="778" spans="1:8" ht="16.5">
      <c r="A778" s="102"/>
      <c r="B778" s="102"/>
      <c r="C778" s="101"/>
      <c r="D778" s="102"/>
      <c r="E778" s="103"/>
      <c r="F778" s="102"/>
      <c r="G778" s="103"/>
      <c r="H778" s="102"/>
    </row>
    <row r="779" spans="1:8" ht="16.5">
      <c r="A779" s="102"/>
      <c r="B779" s="102"/>
      <c r="C779" s="101"/>
      <c r="D779" s="102"/>
      <c r="E779" s="103"/>
      <c r="F779" s="102"/>
      <c r="G779" s="103"/>
      <c r="H779" s="102"/>
    </row>
    <row r="780" spans="1:8" ht="16.5">
      <c r="A780" s="102"/>
      <c r="B780" s="102"/>
      <c r="C780" s="101"/>
      <c r="D780" s="102"/>
      <c r="E780" s="103"/>
      <c r="F780" s="102"/>
      <c r="G780" s="103"/>
      <c r="H780" s="102"/>
    </row>
    <row r="781" spans="1:8" ht="16.5">
      <c r="A781" s="102"/>
      <c r="B781" s="102"/>
      <c r="C781" s="101"/>
      <c r="D781" s="102"/>
      <c r="E781" s="103"/>
      <c r="F781" s="102"/>
      <c r="G781" s="103"/>
      <c r="H781" s="102"/>
    </row>
    <row r="782" spans="1:8" ht="16.5">
      <c r="A782" s="102"/>
      <c r="B782" s="102"/>
      <c r="C782" s="101"/>
      <c r="D782" s="102"/>
      <c r="E782" s="103"/>
      <c r="F782" s="102"/>
      <c r="G782" s="103"/>
      <c r="H782" s="102"/>
    </row>
    <row r="783" spans="1:8" ht="16.5">
      <c r="A783" s="102"/>
      <c r="B783" s="102"/>
      <c r="C783" s="101"/>
      <c r="D783" s="102"/>
      <c r="E783" s="103"/>
      <c r="F783" s="102"/>
      <c r="G783" s="103"/>
      <c r="H783" s="102"/>
    </row>
    <row r="784" spans="1:8" ht="16.5">
      <c r="A784" s="102"/>
      <c r="B784" s="102"/>
      <c r="C784" s="101"/>
      <c r="D784" s="102"/>
      <c r="E784" s="103"/>
      <c r="F784" s="102"/>
      <c r="G784" s="103"/>
      <c r="H784" s="102"/>
    </row>
    <row r="785" spans="1:8" ht="16.5">
      <c r="A785" s="102"/>
      <c r="B785" s="102"/>
      <c r="C785" s="101"/>
      <c r="D785" s="102"/>
      <c r="E785" s="103"/>
      <c r="F785" s="102"/>
      <c r="G785" s="103"/>
      <c r="H785" s="102"/>
    </row>
    <row r="786" spans="1:8" ht="16.5">
      <c r="A786" s="102"/>
      <c r="B786" s="102"/>
      <c r="C786" s="101"/>
      <c r="D786" s="102"/>
      <c r="E786" s="103"/>
      <c r="F786" s="102"/>
      <c r="G786" s="103"/>
      <c r="H786" s="102"/>
    </row>
    <row r="787" spans="1:8" ht="16.5">
      <c r="A787" s="102"/>
      <c r="B787" s="102"/>
      <c r="C787" s="101"/>
      <c r="D787" s="102"/>
      <c r="E787" s="103"/>
      <c r="F787" s="102"/>
      <c r="G787" s="103"/>
      <c r="H787" s="102"/>
    </row>
    <row r="788" spans="1:8" ht="16.5">
      <c r="A788" s="102"/>
      <c r="B788" s="102"/>
      <c r="C788" s="101"/>
      <c r="D788" s="102"/>
      <c r="E788" s="103"/>
      <c r="F788" s="102"/>
      <c r="G788" s="103"/>
      <c r="H788" s="102"/>
    </row>
    <row r="789" spans="1:8" ht="16.5">
      <c r="A789" s="102"/>
      <c r="B789" s="102"/>
      <c r="C789" s="101"/>
      <c r="D789" s="102"/>
      <c r="E789" s="103"/>
      <c r="F789" s="102"/>
      <c r="G789" s="103"/>
      <c r="H789" s="102"/>
    </row>
    <row r="790" spans="1:8" ht="16.5">
      <c r="A790" s="102"/>
      <c r="B790" s="102"/>
      <c r="C790" s="101"/>
      <c r="D790" s="102"/>
      <c r="E790" s="103"/>
      <c r="F790" s="102"/>
      <c r="G790" s="103"/>
      <c r="H790" s="102"/>
    </row>
    <row r="791" spans="1:8" ht="16.5">
      <c r="A791" s="102"/>
      <c r="B791" s="102"/>
      <c r="C791" s="101"/>
      <c r="D791" s="102"/>
      <c r="E791" s="103"/>
      <c r="F791" s="102"/>
      <c r="G791" s="103"/>
      <c r="H791" s="102"/>
    </row>
    <row r="792" spans="1:8" ht="16.5">
      <c r="A792" s="102"/>
      <c r="B792" s="102"/>
      <c r="C792" s="101"/>
      <c r="D792" s="102"/>
      <c r="E792" s="103"/>
      <c r="F792" s="102"/>
      <c r="G792" s="103"/>
      <c r="H792" s="102"/>
    </row>
    <row r="793" spans="2:8" ht="16.5">
      <c r="B793" s="102"/>
      <c r="C793" s="101"/>
      <c r="D793" s="102"/>
      <c r="E793" s="103"/>
      <c r="F793" s="102"/>
      <c r="G793" s="103"/>
      <c r="H793" s="102"/>
    </row>
    <row r="794" spans="2:8" ht="16.5">
      <c r="B794" s="102"/>
      <c r="C794" s="101"/>
      <c r="D794" s="102"/>
      <c r="E794" s="103"/>
      <c r="F794" s="102"/>
      <c r="G794" s="103"/>
      <c r="H794" s="102"/>
    </row>
    <row r="795" spans="2:16" s="115" customFormat="1" ht="16.5">
      <c r="B795" s="102"/>
      <c r="C795" s="101"/>
      <c r="D795" s="102"/>
      <c r="E795" s="103"/>
      <c r="F795" s="102"/>
      <c r="G795" s="103"/>
      <c r="H795" s="102"/>
      <c r="I795" s="112"/>
      <c r="J795" s="112"/>
      <c r="K795" s="112"/>
      <c r="L795" s="112"/>
      <c r="M795" s="112"/>
      <c r="P795" s="102"/>
    </row>
    <row r="796" spans="2:16" s="115" customFormat="1" ht="16.5">
      <c r="B796" s="102"/>
      <c r="C796" s="101"/>
      <c r="D796" s="102"/>
      <c r="E796" s="103"/>
      <c r="F796" s="102"/>
      <c r="G796" s="103"/>
      <c r="H796" s="102"/>
      <c r="I796" s="112"/>
      <c r="J796" s="112"/>
      <c r="K796" s="112"/>
      <c r="L796" s="112"/>
      <c r="M796" s="112"/>
      <c r="P796" s="102"/>
    </row>
    <row r="797" spans="2:16" s="115" customFormat="1" ht="16.5">
      <c r="B797" s="102"/>
      <c r="C797" s="101"/>
      <c r="D797" s="102"/>
      <c r="E797" s="103"/>
      <c r="F797" s="102"/>
      <c r="G797" s="103"/>
      <c r="I797" s="112"/>
      <c r="J797" s="112"/>
      <c r="K797" s="112"/>
      <c r="L797" s="112"/>
      <c r="M797" s="112"/>
      <c r="P797" s="102"/>
    </row>
    <row r="798" spans="2:16" s="115" customFormat="1" ht="16.5">
      <c r="B798" s="102"/>
      <c r="C798" s="101"/>
      <c r="D798" s="102"/>
      <c r="E798" s="103"/>
      <c r="F798" s="102"/>
      <c r="G798" s="103"/>
      <c r="I798" s="112"/>
      <c r="J798" s="112"/>
      <c r="K798" s="112"/>
      <c r="L798" s="112"/>
      <c r="M798" s="112"/>
      <c r="P798" s="102"/>
    </row>
    <row r="799" spans="2:16" s="115" customFormat="1" ht="16.5">
      <c r="B799" s="102"/>
      <c r="C799" s="101"/>
      <c r="D799" s="102"/>
      <c r="E799" s="103"/>
      <c r="F799" s="102"/>
      <c r="G799" s="103"/>
      <c r="I799" s="112"/>
      <c r="J799" s="112"/>
      <c r="K799" s="112"/>
      <c r="L799" s="112"/>
      <c r="M799" s="112"/>
      <c r="P799" s="102"/>
    </row>
    <row r="800" spans="2:16" s="115" customFormat="1" ht="16.5">
      <c r="B800" s="102"/>
      <c r="C800" s="101"/>
      <c r="D800" s="102"/>
      <c r="F800" s="102"/>
      <c r="G800" s="103"/>
      <c r="I800" s="112"/>
      <c r="J800" s="112"/>
      <c r="K800" s="112"/>
      <c r="L800" s="112"/>
      <c r="M800" s="112"/>
      <c r="P800" s="102"/>
    </row>
    <row r="801" spans="2:16" s="115" customFormat="1" ht="16.5">
      <c r="B801" s="102"/>
      <c r="C801" s="101"/>
      <c r="D801" s="102"/>
      <c r="F801" s="102"/>
      <c r="G801" s="103"/>
      <c r="I801" s="112"/>
      <c r="J801" s="112"/>
      <c r="K801" s="112"/>
      <c r="L801" s="112"/>
      <c r="P801" s="102"/>
    </row>
    <row r="802" spans="2:16" s="115" customFormat="1" ht="16.5">
      <c r="B802" s="102"/>
      <c r="C802" s="101"/>
      <c r="D802" s="102"/>
      <c r="G802" s="103"/>
      <c r="I802" s="112"/>
      <c r="J802" s="112"/>
      <c r="K802" s="112"/>
      <c r="L802" s="112"/>
      <c r="P802" s="102"/>
    </row>
    <row r="803" spans="2:16" s="115" customFormat="1" ht="16.5">
      <c r="B803" s="102"/>
      <c r="C803" s="101"/>
      <c r="D803" s="102"/>
      <c r="G803" s="103"/>
      <c r="I803" s="112"/>
      <c r="J803" s="112"/>
      <c r="K803" s="112"/>
      <c r="L803" s="112"/>
      <c r="P803" s="102"/>
    </row>
    <row r="804" spans="2:16" s="115" customFormat="1" ht="16.5">
      <c r="B804" s="102"/>
      <c r="C804" s="101"/>
      <c r="D804" s="102"/>
      <c r="G804" s="103"/>
      <c r="I804" s="112"/>
      <c r="J804" s="112"/>
      <c r="K804" s="112"/>
      <c r="L804" s="112"/>
      <c r="P804" s="102"/>
    </row>
    <row r="805" spans="2:16" s="115" customFormat="1" ht="16.5">
      <c r="B805" s="102"/>
      <c r="C805" s="101"/>
      <c r="D805" s="102"/>
      <c r="G805" s="103"/>
      <c r="I805" s="112"/>
      <c r="J805" s="112"/>
      <c r="K805" s="112"/>
      <c r="L805" s="112"/>
      <c r="P805" s="102"/>
    </row>
    <row r="806" spans="2:16" s="115" customFormat="1" ht="16.5">
      <c r="B806" s="102"/>
      <c r="C806" s="101"/>
      <c r="D806" s="102"/>
      <c r="G806" s="103"/>
      <c r="I806" s="112"/>
      <c r="J806" s="112"/>
      <c r="K806" s="112"/>
      <c r="L806" s="112"/>
      <c r="P806" s="102"/>
    </row>
    <row r="807" spans="2:16" s="115" customFormat="1" ht="16.5">
      <c r="B807" s="102"/>
      <c r="C807" s="101"/>
      <c r="D807" s="102"/>
      <c r="G807" s="103"/>
      <c r="I807" s="112"/>
      <c r="J807" s="112"/>
      <c r="K807" s="112"/>
      <c r="L807" s="112"/>
      <c r="P807" s="102"/>
    </row>
    <row r="808" spans="2:16" s="115" customFormat="1" ht="16.5">
      <c r="B808" s="102"/>
      <c r="C808" s="101"/>
      <c r="D808" s="102"/>
      <c r="G808" s="103"/>
      <c r="I808" s="112"/>
      <c r="J808" s="112"/>
      <c r="K808" s="112"/>
      <c r="L808" s="112"/>
      <c r="P808" s="102"/>
    </row>
    <row r="809" spans="2:16" s="115" customFormat="1" ht="16.5">
      <c r="B809" s="102"/>
      <c r="C809" s="101"/>
      <c r="D809" s="102"/>
      <c r="G809" s="103"/>
      <c r="I809" s="112"/>
      <c r="J809" s="112"/>
      <c r="K809" s="112"/>
      <c r="L809" s="112"/>
      <c r="P809" s="102"/>
    </row>
    <row r="810" spans="2:16" s="115" customFormat="1" ht="16.5">
      <c r="B810" s="102"/>
      <c r="C810" s="101"/>
      <c r="D810" s="102"/>
      <c r="G810" s="103"/>
      <c r="I810" s="112"/>
      <c r="J810" s="112"/>
      <c r="K810" s="112"/>
      <c r="L810" s="112"/>
      <c r="P810" s="102"/>
    </row>
    <row r="811" spans="2:16" s="115" customFormat="1" ht="16.5">
      <c r="B811" s="102"/>
      <c r="C811" s="101"/>
      <c r="D811" s="102"/>
      <c r="G811" s="103"/>
      <c r="I811" s="112"/>
      <c r="J811" s="112"/>
      <c r="K811" s="112"/>
      <c r="L811" s="112"/>
      <c r="P811" s="102"/>
    </row>
    <row r="812" spans="2:16" s="115" customFormat="1" ht="16.5">
      <c r="B812" s="102"/>
      <c r="C812" s="101"/>
      <c r="D812" s="102"/>
      <c r="G812" s="103"/>
      <c r="I812" s="112"/>
      <c r="J812" s="112"/>
      <c r="K812" s="112"/>
      <c r="L812" s="112"/>
      <c r="P812" s="102"/>
    </row>
    <row r="813" spans="2:16" s="115" customFormat="1" ht="16.5">
      <c r="B813" s="102"/>
      <c r="C813" s="101"/>
      <c r="D813" s="102"/>
      <c r="G813" s="103"/>
      <c r="I813" s="112"/>
      <c r="J813" s="112"/>
      <c r="K813" s="112"/>
      <c r="L813" s="112"/>
      <c r="P813" s="102"/>
    </row>
    <row r="814" spans="2:16" s="115" customFormat="1" ht="16.5">
      <c r="B814" s="102"/>
      <c r="C814" s="101"/>
      <c r="D814" s="102"/>
      <c r="G814" s="103"/>
      <c r="I814" s="112"/>
      <c r="J814" s="112"/>
      <c r="K814" s="112"/>
      <c r="L814" s="112"/>
      <c r="P814" s="102"/>
    </row>
    <row r="815" spans="2:16" s="115" customFormat="1" ht="16.5">
      <c r="B815" s="102"/>
      <c r="C815" s="101"/>
      <c r="D815" s="102"/>
      <c r="G815" s="103"/>
      <c r="I815" s="112"/>
      <c r="J815" s="112"/>
      <c r="K815" s="112"/>
      <c r="L815" s="112"/>
      <c r="P815" s="102"/>
    </row>
    <row r="816" spans="2:16" s="115" customFormat="1" ht="16.5">
      <c r="B816" s="102"/>
      <c r="C816" s="101"/>
      <c r="D816" s="102"/>
      <c r="G816" s="103"/>
      <c r="I816" s="112"/>
      <c r="J816" s="112"/>
      <c r="K816" s="112"/>
      <c r="L816" s="112"/>
      <c r="P816" s="102"/>
    </row>
    <row r="817" spans="2:16" s="115" customFormat="1" ht="16.5">
      <c r="B817" s="102"/>
      <c r="C817" s="101"/>
      <c r="D817" s="102"/>
      <c r="G817" s="103"/>
      <c r="I817" s="112"/>
      <c r="J817" s="112"/>
      <c r="K817" s="112"/>
      <c r="L817" s="112"/>
      <c r="P817" s="102"/>
    </row>
    <row r="818" spans="2:16" s="115" customFormat="1" ht="16.5">
      <c r="B818" s="102"/>
      <c r="C818" s="101"/>
      <c r="D818" s="102"/>
      <c r="G818" s="103"/>
      <c r="I818" s="112"/>
      <c r="J818" s="112"/>
      <c r="K818" s="112"/>
      <c r="L818" s="112"/>
      <c r="P818" s="102"/>
    </row>
    <row r="819" spans="2:16" s="115" customFormat="1" ht="16.5">
      <c r="B819" s="102"/>
      <c r="C819" s="101"/>
      <c r="D819" s="102"/>
      <c r="G819" s="103"/>
      <c r="I819" s="112"/>
      <c r="J819" s="112"/>
      <c r="K819" s="112"/>
      <c r="L819" s="112"/>
      <c r="P819" s="102"/>
    </row>
    <row r="820" spans="2:16" s="115" customFormat="1" ht="16.5">
      <c r="B820" s="102"/>
      <c r="C820" s="101"/>
      <c r="D820" s="102"/>
      <c r="G820" s="103"/>
      <c r="I820" s="112"/>
      <c r="J820" s="112"/>
      <c r="K820" s="112"/>
      <c r="L820" s="112"/>
      <c r="P820" s="102"/>
    </row>
    <row r="821" spans="2:16" s="115" customFormat="1" ht="16.5">
      <c r="B821" s="102"/>
      <c r="C821" s="101"/>
      <c r="D821" s="102"/>
      <c r="G821" s="103"/>
      <c r="I821" s="112"/>
      <c r="J821" s="112"/>
      <c r="K821" s="112"/>
      <c r="L821" s="112"/>
      <c r="P821" s="102"/>
    </row>
    <row r="822" spans="2:16" s="115" customFormat="1" ht="16.5">
      <c r="B822" s="102"/>
      <c r="C822" s="101"/>
      <c r="D822" s="102"/>
      <c r="G822" s="103"/>
      <c r="I822" s="112"/>
      <c r="J822" s="112"/>
      <c r="K822" s="112"/>
      <c r="L822" s="112"/>
      <c r="P822" s="102"/>
    </row>
    <row r="823" spans="2:16" s="115" customFormat="1" ht="16.5">
      <c r="B823" s="102"/>
      <c r="C823" s="101"/>
      <c r="D823" s="102"/>
      <c r="G823" s="103"/>
      <c r="I823" s="112"/>
      <c r="J823" s="112"/>
      <c r="K823" s="112"/>
      <c r="L823" s="112"/>
      <c r="P823" s="102"/>
    </row>
    <row r="824" spans="2:16" s="115" customFormat="1" ht="16.5">
      <c r="B824" s="102"/>
      <c r="C824" s="101"/>
      <c r="D824" s="102"/>
      <c r="G824" s="103"/>
      <c r="I824" s="112"/>
      <c r="J824" s="112"/>
      <c r="K824" s="112"/>
      <c r="L824" s="112"/>
      <c r="P824" s="102"/>
    </row>
    <row r="825" spans="2:16" s="115" customFormat="1" ht="16.5">
      <c r="B825" s="102"/>
      <c r="C825" s="101"/>
      <c r="D825" s="102"/>
      <c r="G825" s="103"/>
      <c r="I825" s="112"/>
      <c r="J825" s="112"/>
      <c r="K825" s="112"/>
      <c r="L825" s="112"/>
      <c r="P825" s="102"/>
    </row>
    <row r="826" spans="2:16" s="115" customFormat="1" ht="16.5">
      <c r="B826" s="102"/>
      <c r="C826" s="101"/>
      <c r="D826" s="102"/>
      <c r="I826" s="112"/>
      <c r="J826" s="112"/>
      <c r="K826" s="112"/>
      <c r="L826" s="112"/>
      <c r="P826" s="102"/>
    </row>
    <row r="827" spans="2:16" s="115" customFormat="1" ht="16.5">
      <c r="B827" s="102"/>
      <c r="C827" s="101"/>
      <c r="D827" s="102"/>
      <c r="I827" s="112"/>
      <c r="J827" s="112"/>
      <c r="K827" s="112"/>
      <c r="L827" s="112"/>
      <c r="P827" s="102"/>
    </row>
    <row r="828" spans="2:16" s="115" customFormat="1" ht="16.5">
      <c r="B828" s="102"/>
      <c r="C828" s="101"/>
      <c r="D828" s="102"/>
      <c r="I828" s="112"/>
      <c r="J828" s="112"/>
      <c r="K828" s="112"/>
      <c r="L828" s="112"/>
      <c r="P828" s="102"/>
    </row>
    <row r="829" spans="2:16" s="115" customFormat="1" ht="16.5">
      <c r="B829" s="102"/>
      <c r="C829" s="101"/>
      <c r="D829" s="102"/>
      <c r="I829" s="112"/>
      <c r="J829" s="112"/>
      <c r="K829" s="112"/>
      <c r="L829" s="112"/>
      <c r="P829" s="102"/>
    </row>
    <row r="830" spans="2:16" s="115" customFormat="1" ht="16.5">
      <c r="B830" s="102"/>
      <c r="C830" s="101"/>
      <c r="D830" s="102"/>
      <c r="I830" s="112"/>
      <c r="J830" s="112"/>
      <c r="K830" s="112"/>
      <c r="L830" s="112"/>
      <c r="P830" s="102"/>
    </row>
    <row r="831" spans="2:16" s="115" customFormat="1" ht="16.5">
      <c r="B831" s="102"/>
      <c r="C831" s="101"/>
      <c r="I831" s="112"/>
      <c r="J831" s="112"/>
      <c r="K831" s="112"/>
      <c r="L831" s="112"/>
      <c r="P831" s="102"/>
    </row>
    <row r="832" spans="2:16" s="115" customFormat="1" ht="16.5">
      <c r="B832" s="102"/>
      <c r="C832" s="101"/>
      <c r="I832" s="112"/>
      <c r="J832" s="112"/>
      <c r="K832" s="112"/>
      <c r="L832" s="112"/>
      <c r="P832" s="102"/>
    </row>
    <row r="833" spans="2:16" s="115" customFormat="1" ht="16.5">
      <c r="B833" s="102"/>
      <c r="C833" s="101"/>
      <c r="I833" s="112"/>
      <c r="J833" s="112"/>
      <c r="K833" s="112"/>
      <c r="L833" s="112"/>
      <c r="P833" s="102"/>
    </row>
    <row r="834" spans="2:16" s="115" customFormat="1" ht="16.5">
      <c r="B834" s="102"/>
      <c r="C834" s="101"/>
      <c r="I834" s="112"/>
      <c r="J834" s="112"/>
      <c r="K834" s="112"/>
      <c r="L834" s="112"/>
      <c r="P834" s="102"/>
    </row>
    <row r="835" spans="2:16" s="115" customFormat="1" ht="16.5">
      <c r="B835" s="102"/>
      <c r="C835" s="101"/>
      <c r="I835" s="112"/>
      <c r="J835" s="112"/>
      <c r="K835" s="112"/>
      <c r="L835" s="112"/>
      <c r="P835" s="102"/>
    </row>
    <row r="836" spans="2:16" s="115" customFormat="1" ht="16.5">
      <c r="B836" s="102"/>
      <c r="C836" s="101"/>
      <c r="I836" s="112"/>
      <c r="J836" s="112"/>
      <c r="K836" s="112"/>
      <c r="L836" s="112"/>
      <c r="P836" s="102"/>
    </row>
    <row r="837" spans="2:16" s="115" customFormat="1" ht="16.5">
      <c r="B837" s="102"/>
      <c r="C837" s="101"/>
      <c r="I837" s="112"/>
      <c r="J837" s="112"/>
      <c r="K837" s="112"/>
      <c r="L837" s="112"/>
      <c r="P837" s="102"/>
    </row>
    <row r="838" spans="2:16" s="115" customFormat="1" ht="16.5">
      <c r="B838" s="102"/>
      <c r="C838" s="101"/>
      <c r="I838" s="112"/>
      <c r="J838" s="112"/>
      <c r="K838" s="112"/>
      <c r="L838" s="112"/>
      <c r="P838" s="102"/>
    </row>
    <row r="839" spans="2:16" s="115" customFormat="1" ht="16.5">
      <c r="B839" s="102"/>
      <c r="I839" s="112"/>
      <c r="J839" s="112"/>
      <c r="K839" s="112"/>
      <c r="L839" s="112"/>
      <c r="P839" s="102"/>
    </row>
    <row r="840" spans="2:16" s="115" customFormat="1" ht="16.5">
      <c r="B840" s="102"/>
      <c r="I840" s="112"/>
      <c r="J840" s="112"/>
      <c r="K840" s="112"/>
      <c r="L840" s="112"/>
      <c r="P840" s="102"/>
    </row>
    <row r="841" spans="2:16" s="115" customFormat="1" ht="16.5">
      <c r="B841" s="102"/>
      <c r="I841" s="112"/>
      <c r="J841" s="112"/>
      <c r="K841" s="112"/>
      <c r="L841" s="112"/>
      <c r="P841" s="102"/>
    </row>
    <row r="842" spans="2:16" s="115" customFormat="1" ht="16.5">
      <c r="B842" s="102"/>
      <c r="I842" s="112"/>
      <c r="J842" s="112"/>
      <c r="K842" s="112"/>
      <c r="L842" s="112"/>
      <c r="P842" s="102"/>
    </row>
    <row r="843" spans="2:16" s="115" customFormat="1" ht="16.5">
      <c r="B843" s="102"/>
      <c r="I843" s="112"/>
      <c r="J843" s="112"/>
      <c r="K843" s="112"/>
      <c r="L843" s="112"/>
      <c r="P843" s="102"/>
    </row>
    <row r="844" spans="2:16" s="115" customFormat="1" ht="16.5">
      <c r="B844" s="102"/>
      <c r="I844" s="112"/>
      <c r="J844" s="112"/>
      <c r="K844" s="112"/>
      <c r="L844" s="112"/>
      <c r="P844" s="102"/>
    </row>
    <row r="845" spans="2:16" s="115" customFormat="1" ht="16.5">
      <c r="B845" s="102"/>
      <c r="I845" s="112"/>
      <c r="J845" s="112"/>
      <c r="K845" s="112"/>
      <c r="L845" s="112"/>
      <c r="P845" s="102"/>
    </row>
    <row r="846" spans="2:16" s="115" customFormat="1" ht="16.5">
      <c r="B846" s="102"/>
      <c r="I846" s="112"/>
      <c r="J846" s="112"/>
      <c r="K846" s="112"/>
      <c r="L846" s="112"/>
      <c r="P846" s="102"/>
    </row>
    <row r="847" spans="2:16" s="115" customFormat="1" ht="16.5">
      <c r="B847" s="102"/>
      <c r="I847" s="112"/>
      <c r="J847" s="112"/>
      <c r="K847" s="112"/>
      <c r="L847" s="112"/>
      <c r="P847" s="102"/>
    </row>
    <row r="848" spans="2:16" s="115" customFormat="1" ht="16.5">
      <c r="B848" s="102"/>
      <c r="I848" s="112"/>
      <c r="J848" s="112"/>
      <c r="K848" s="112"/>
      <c r="L848" s="112"/>
      <c r="P848" s="102"/>
    </row>
    <row r="849" spans="2:16" s="115" customFormat="1" ht="16.5">
      <c r="B849" s="102"/>
      <c r="I849" s="112"/>
      <c r="J849" s="112"/>
      <c r="K849" s="112"/>
      <c r="L849" s="112"/>
      <c r="P849" s="102"/>
    </row>
    <row r="850" spans="2:16" s="115" customFormat="1" ht="16.5">
      <c r="B850" s="102"/>
      <c r="I850" s="112"/>
      <c r="J850" s="112"/>
      <c r="K850" s="112"/>
      <c r="L850" s="112"/>
      <c r="P850" s="102"/>
    </row>
    <row r="851" spans="2:16" s="115" customFormat="1" ht="16.5">
      <c r="B851" s="102"/>
      <c r="I851" s="112"/>
      <c r="J851" s="112"/>
      <c r="K851" s="112"/>
      <c r="L851" s="112"/>
      <c r="P851" s="102"/>
    </row>
    <row r="852" spans="2:16" s="115" customFormat="1" ht="16.5">
      <c r="B852" s="102"/>
      <c r="I852" s="112"/>
      <c r="J852" s="112"/>
      <c r="K852" s="112"/>
      <c r="L852" s="112"/>
      <c r="P852" s="102"/>
    </row>
    <row r="853" spans="2:16" s="115" customFormat="1" ht="16.5">
      <c r="B853" s="102"/>
      <c r="I853" s="112"/>
      <c r="J853" s="112"/>
      <c r="K853" s="112"/>
      <c r="L853" s="112"/>
      <c r="P853" s="102"/>
    </row>
    <row r="854" spans="2:16" s="115" customFormat="1" ht="16.5">
      <c r="B854" s="102"/>
      <c r="I854" s="112"/>
      <c r="J854" s="112"/>
      <c r="K854" s="112"/>
      <c r="L854" s="112"/>
      <c r="P854" s="102"/>
    </row>
    <row r="855" spans="2:16" s="115" customFormat="1" ht="16.5">
      <c r="B855" s="102"/>
      <c r="I855" s="112"/>
      <c r="J855" s="112"/>
      <c r="K855" s="112"/>
      <c r="L855" s="112"/>
      <c r="P855" s="102"/>
    </row>
    <row r="856" spans="2:16" s="115" customFormat="1" ht="16.5">
      <c r="B856" s="102"/>
      <c r="I856" s="112"/>
      <c r="J856" s="112"/>
      <c r="K856" s="112"/>
      <c r="L856" s="112"/>
      <c r="P856" s="102"/>
    </row>
    <row r="857" spans="2:16" s="115" customFormat="1" ht="16.5">
      <c r="B857" s="102"/>
      <c r="I857" s="112"/>
      <c r="J857" s="112"/>
      <c r="K857" s="112"/>
      <c r="L857" s="112"/>
      <c r="P857" s="102"/>
    </row>
    <row r="858" spans="2:16" s="115" customFormat="1" ht="16.5">
      <c r="B858" s="102"/>
      <c r="I858" s="112"/>
      <c r="J858" s="112"/>
      <c r="K858" s="112"/>
      <c r="L858" s="112"/>
      <c r="P858" s="102"/>
    </row>
    <row r="859" spans="2:16" s="115" customFormat="1" ht="16.5">
      <c r="B859" s="102"/>
      <c r="I859" s="112"/>
      <c r="J859" s="112"/>
      <c r="K859" s="112"/>
      <c r="L859" s="112"/>
      <c r="P859" s="102"/>
    </row>
    <row r="860" spans="2:16" s="115" customFormat="1" ht="16.5">
      <c r="B860" s="102"/>
      <c r="I860" s="112"/>
      <c r="J860" s="112"/>
      <c r="K860" s="112"/>
      <c r="L860" s="112"/>
      <c r="P860" s="102"/>
    </row>
    <row r="861" spans="2:16" s="115" customFormat="1" ht="16.5">
      <c r="B861" s="102"/>
      <c r="I861" s="112"/>
      <c r="J861" s="112"/>
      <c r="K861" s="112"/>
      <c r="L861" s="112"/>
      <c r="P861" s="102"/>
    </row>
    <row r="862" spans="2:16" s="115" customFormat="1" ht="16.5">
      <c r="B862" s="102"/>
      <c r="I862" s="112"/>
      <c r="J862" s="112"/>
      <c r="K862" s="112"/>
      <c r="L862" s="112"/>
      <c r="P862" s="102"/>
    </row>
    <row r="863" spans="2:16" s="115" customFormat="1" ht="16.5">
      <c r="B863" s="102"/>
      <c r="I863" s="112"/>
      <c r="J863" s="112"/>
      <c r="K863" s="112"/>
      <c r="L863" s="112"/>
      <c r="P863" s="102"/>
    </row>
    <row r="864" spans="2:16" s="115" customFormat="1" ht="16.5">
      <c r="B864" s="102"/>
      <c r="I864" s="112"/>
      <c r="J864" s="112"/>
      <c r="K864" s="112"/>
      <c r="L864" s="112"/>
      <c r="P864" s="102"/>
    </row>
    <row r="865" spans="2:16" s="115" customFormat="1" ht="16.5">
      <c r="B865" s="102"/>
      <c r="I865" s="112"/>
      <c r="J865" s="112"/>
      <c r="K865" s="112"/>
      <c r="L865" s="112"/>
      <c r="P865" s="102"/>
    </row>
    <row r="866" spans="2:16" s="115" customFormat="1" ht="16.5">
      <c r="B866" s="102"/>
      <c r="I866" s="112"/>
      <c r="J866" s="112"/>
      <c r="K866" s="112"/>
      <c r="L866" s="112"/>
      <c r="P866" s="102"/>
    </row>
    <row r="867" spans="2:16" s="115" customFormat="1" ht="16.5">
      <c r="B867" s="102"/>
      <c r="I867" s="112"/>
      <c r="J867" s="112"/>
      <c r="K867" s="112"/>
      <c r="L867" s="112"/>
      <c r="P867" s="102"/>
    </row>
    <row r="868" spans="2:16" s="115" customFormat="1" ht="16.5">
      <c r="B868" s="102"/>
      <c r="I868" s="112"/>
      <c r="J868" s="112"/>
      <c r="K868" s="112"/>
      <c r="L868" s="112"/>
      <c r="P868" s="102"/>
    </row>
    <row r="869" spans="2:16" s="115" customFormat="1" ht="16.5">
      <c r="B869" s="102"/>
      <c r="I869" s="112"/>
      <c r="J869" s="112"/>
      <c r="K869" s="112"/>
      <c r="L869" s="112"/>
      <c r="P869" s="102"/>
    </row>
    <row r="870" spans="2:16" s="115" customFormat="1" ht="16.5">
      <c r="B870" s="102"/>
      <c r="I870" s="112"/>
      <c r="J870" s="112"/>
      <c r="K870" s="112"/>
      <c r="L870" s="112"/>
      <c r="P870" s="102"/>
    </row>
    <row r="871" spans="2:16" s="115" customFormat="1" ht="16.5">
      <c r="B871" s="102"/>
      <c r="I871" s="112"/>
      <c r="J871" s="112"/>
      <c r="K871" s="112"/>
      <c r="L871" s="112"/>
      <c r="P871" s="102"/>
    </row>
    <row r="872" spans="2:16" s="115" customFormat="1" ht="16.5">
      <c r="B872" s="102"/>
      <c r="I872" s="112"/>
      <c r="J872" s="112"/>
      <c r="K872" s="112"/>
      <c r="L872" s="112"/>
      <c r="P872" s="102"/>
    </row>
    <row r="873" spans="2:13" ht="16.5">
      <c r="B873" s="102"/>
      <c r="M873" s="115"/>
    </row>
    <row r="874" spans="2:13" ht="16.5">
      <c r="B874" s="102"/>
      <c r="M874" s="115"/>
    </row>
    <row r="875" spans="2:13" ht="16.5">
      <c r="B875" s="102"/>
      <c r="M875" s="115"/>
    </row>
    <row r="876" spans="2:13" ht="16.5">
      <c r="B876" s="102"/>
      <c r="M876" s="115"/>
    </row>
    <row r="877" spans="2:13" ht="16.5">
      <c r="B877" s="102"/>
      <c r="M877" s="115"/>
    </row>
    <row r="878" spans="2:13" ht="16.5">
      <c r="B878" s="102"/>
      <c r="M878" s="115"/>
    </row>
  </sheetData>
  <sheetProtection/>
  <mergeCells count="15">
    <mergeCell ref="A1:M1"/>
    <mergeCell ref="I5:J5"/>
    <mergeCell ref="K5:L5"/>
    <mergeCell ref="M5:M6"/>
    <mergeCell ref="B2:M2"/>
    <mergeCell ref="B3:M3"/>
    <mergeCell ref="C4:J4"/>
    <mergeCell ref="K4:L4"/>
    <mergeCell ref="A5:A6"/>
    <mergeCell ref="G44:H44"/>
    <mergeCell ref="B5:B6"/>
    <mergeCell ref="C5:C6"/>
    <mergeCell ref="D5:D6"/>
    <mergeCell ref="E5:F5"/>
    <mergeCell ref="G5:H5"/>
  </mergeCells>
  <conditionalFormatting sqref="D24:E29">
    <cfRule type="cellIs" priority="17" dxfId="0" operator="equal" stopIfTrue="1">
      <formula>0</formula>
    </cfRule>
  </conditionalFormatting>
  <printOptions/>
  <pageMargins left="0.5905511811023623" right="0" top="0.5905511811023623" bottom="0.5905511811023623" header="0.5118110236220472" footer="0.5118110236220472"/>
  <pageSetup horizontalDpi="300" verticalDpi="300" orientation="landscape" paperSize="9" scale="93" r:id="rId1"/>
  <rowBreaks count="1" manualBreakCount="1">
    <brk id="2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135"/>
  <sheetViews>
    <sheetView view="pageBreakPreview" zoomScaleNormal="90" zoomScaleSheetLayoutView="100" zoomScalePageLayoutView="0" workbookViewId="0" topLeftCell="A1">
      <selection activeCell="I138" sqref="I138"/>
    </sheetView>
  </sheetViews>
  <sheetFormatPr defaultColWidth="9.140625" defaultRowHeight="12.75"/>
  <cols>
    <col min="1" max="1" width="3.7109375" style="218" customWidth="1"/>
    <col min="2" max="2" width="10.00390625" style="219" customWidth="1"/>
    <col min="3" max="3" width="43.57421875" style="218" customWidth="1"/>
    <col min="4" max="5" width="7.8515625" style="218" customWidth="1"/>
    <col min="6" max="6" width="10.00390625" style="219" customWidth="1"/>
    <col min="7" max="7" width="8.140625" style="219" customWidth="1"/>
    <col min="8" max="8" width="9.7109375" style="219" customWidth="1"/>
    <col min="9" max="9" width="7.00390625" style="219" customWidth="1"/>
    <col min="10" max="10" width="8.8515625" style="219" customWidth="1"/>
    <col min="11" max="11" width="6.8515625" style="219" customWidth="1"/>
    <col min="12" max="12" width="10.421875" style="219" customWidth="1"/>
    <col min="13" max="13" width="10.28125" style="219" customWidth="1"/>
    <col min="14" max="16384" width="9.140625" style="72" customWidth="1"/>
  </cols>
  <sheetData>
    <row r="1" spans="1:13" s="5" customFormat="1" ht="40.5" customHeight="1">
      <c r="A1" s="350" t="s">
        <v>245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s="66" customFormat="1" ht="27" customHeight="1">
      <c r="A2" s="187"/>
      <c r="B2" s="356" t="s">
        <v>122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s="14" customFormat="1" ht="27" customHeight="1">
      <c r="A3" s="188"/>
      <c r="B3" s="189"/>
      <c r="C3" s="357" t="s">
        <v>54</v>
      </c>
      <c r="D3" s="357"/>
      <c r="E3" s="357"/>
      <c r="F3" s="357"/>
      <c r="G3" s="357"/>
      <c r="H3" s="357"/>
      <c r="I3" s="357"/>
      <c r="J3" s="357"/>
      <c r="K3" s="358">
        <f>M127</f>
        <v>0</v>
      </c>
      <c r="L3" s="358"/>
      <c r="M3" s="189" t="s">
        <v>5</v>
      </c>
    </row>
    <row r="4" spans="1:13" s="67" customFormat="1" ht="66.75" customHeight="1">
      <c r="A4" s="359" t="s">
        <v>21</v>
      </c>
      <c r="B4" s="360" t="s">
        <v>47</v>
      </c>
      <c r="C4" s="360" t="s">
        <v>23</v>
      </c>
      <c r="D4" s="360" t="s">
        <v>24</v>
      </c>
      <c r="E4" s="363" t="s">
        <v>2</v>
      </c>
      <c r="F4" s="364"/>
      <c r="G4" s="355" t="s">
        <v>15</v>
      </c>
      <c r="H4" s="355"/>
      <c r="I4" s="361" t="s">
        <v>16</v>
      </c>
      <c r="J4" s="361"/>
      <c r="K4" s="361" t="s">
        <v>25</v>
      </c>
      <c r="L4" s="361"/>
      <c r="M4" s="355" t="s">
        <v>1</v>
      </c>
    </row>
    <row r="5" spans="1:13" s="67" customFormat="1" ht="31.5">
      <c r="A5" s="359"/>
      <c r="B5" s="359"/>
      <c r="C5" s="360"/>
      <c r="D5" s="360"/>
      <c r="E5" s="190" t="s">
        <v>26</v>
      </c>
      <c r="F5" s="190" t="s">
        <v>3</v>
      </c>
      <c r="G5" s="191" t="s">
        <v>17</v>
      </c>
      <c r="H5" s="192" t="s">
        <v>1</v>
      </c>
      <c r="I5" s="193" t="s">
        <v>17</v>
      </c>
      <c r="J5" s="192" t="s">
        <v>1</v>
      </c>
      <c r="K5" s="193" t="s">
        <v>17</v>
      </c>
      <c r="L5" s="192" t="s">
        <v>1</v>
      </c>
      <c r="M5" s="355"/>
    </row>
    <row r="6" spans="1:13" s="14" customFormat="1" ht="15.75">
      <c r="A6" s="194" t="s">
        <v>27</v>
      </c>
      <c r="B6" s="194" t="s">
        <v>28</v>
      </c>
      <c r="C6" s="194" t="s">
        <v>29</v>
      </c>
      <c r="D6" s="195" t="s">
        <v>30</v>
      </c>
      <c r="E6" s="196" t="s">
        <v>31</v>
      </c>
      <c r="F6" s="197" t="s">
        <v>32</v>
      </c>
      <c r="G6" s="195" t="s">
        <v>33</v>
      </c>
      <c r="H6" s="197" t="s">
        <v>34</v>
      </c>
      <c r="I6" s="195" t="s">
        <v>35</v>
      </c>
      <c r="J6" s="197" t="s">
        <v>36</v>
      </c>
      <c r="K6" s="197">
        <v>11</v>
      </c>
      <c r="L6" s="194" t="s">
        <v>37</v>
      </c>
      <c r="M6" s="194" t="s">
        <v>38</v>
      </c>
    </row>
    <row r="7" spans="1:13" ht="18" customHeight="1">
      <c r="A7" s="198"/>
      <c r="B7" s="198"/>
      <c r="C7" s="199" t="s">
        <v>117</v>
      </c>
      <c r="D7" s="200"/>
      <c r="E7" s="200"/>
      <c r="F7" s="198"/>
      <c r="G7" s="198"/>
      <c r="H7" s="198"/>
      <c r="I7" s="198"/>
      <c r="J7" s="198"/>
      <c r="K7" s="198"/>
      <c r="L7" s="198"/>
      <c r="M7" s="198"/>
    </row>
    <row r="8" spans="1:13" s="305" customFormat="1" ht="28.5" customHeight="1">
      <c r="A8" s="135">
        <v>1</v>
      </c>
      <c r="B8" s="134" t="s">
        <v>203</v>
      </c>
      <c r="C8" s="304" t="s">
        <v>205</v>
      </c>
      <c r="D8" s="170" t="s">
        <v>46</v>
      </c>
      <c r="E8" s="170"/>
      <c r="F8" s="170">
        <v>60</v>
      </c>
      <c r="G8" s="170"/>
      <c r="H8" s="170"/>
      <c r="I8" s="170"/>
      <c r="J8" s="170"/>
      <c r="K8" s="170"/>
      <c r="L8" s="170"/>
      <c r="M8" s="170"/>
    </row>
    <row r="9" spans="1:13" s="305" customFormat="1" ht="24" customHeight="1">
      <c r="A9" s="135"/>
      <c r="B9" s="202" t="s">
        <v>8</v>
      </c>
      <c r="C9" s="136" t="s">
        <v>41</v>
      </c>
      <c r="D9" s="135" t="s">
        <v>204</v>
      </c>
      <c r="E9" s="135">
        <v>1</v>
      </c>
      <c r="F9" s="170">
        <f>F8*E9</f>
        <v>60</v>
      </c>
      <c r="G9" s="170"/>
      <c r="H9" s="170"/>
      <c r="I9" s="170"/>
      <c r="J9" s="170"/>
      <c r="K9" s="170"/>
      <c r="L9" s="170"/>
      <c r="M9" s="170"/>
    </row>
    <row r="10" spans="1:13" s="305" customFormat="1" ht="17.25" customHeight="1">
      <c r="A10" s="135"/>
      <c r="B10" s="202" t="s">
        <v>140</v>
      </c>
      <c r="C10" s="136" t="s">
        <v>206</v>
      </c>
      <c r="D10" s="135" t="s">
        <v>46</v>
      </c>
      <c r="E10" s="135">
        <v>1.15</v>
      </c>
      <c r="F10" s="170">
        <f>F8*E10</f>
        <v>69</v>
      </c>
      <c r="G10" s="170"/>
      <c r="H10" s="170"/>
      <c r="I10" s="170"/>
      <c r="J10" s="170"/>
      <c r="K10" s="170"/>
      <c r="L10" s="170"/>
      <c r="M10" s="170"/>
    </row>
    <row r="11" spans="1:13" s="305" customFormat="1" ht="15.75" customHeight="1">
      <c r="A11" s="135"/>
      <c r="B11" s="204"/>
      <c r="C11" s="136" t="s">
        <v>42</v>
      </c>
      <c r="D11" s="135" t="s">
        <v>5</v>
      </c>
      <c r="E11" s="135">
        <v>0.02</v>
      </c>
      <c r="F11" s="170">
        <f>F8*E11</f>
        <v>1.2</v>
      </c>
      <c r="G11" s="170"/>
      <c r="H11" s="170"/>
      <c r="I11" s="170"/>
      <c r="J11" s="170"/>
      <c r="K11" s="170"/>
      <c r="L11" s="170"/>
      <c r="M11" s="170"/>
    </row>
    <row r="12" spans="1:13" ht="34.5" customHeight="1">
      <c r="A12" s="203">
        <v>2</v>
      </c>
      <c r="B12" s="203" t="s">
        <v>207</v>
      </c>
      <c r="C12" s="201" t="s">
        <v>212</v>
      </c>
      <c r="D12" s="203" t="s">
        <v>208</v>
      </c>
      <c r="E12" s="139"/>
      <c r="F12" s="139">
        <v>27.4</v>
      </c>
      <c r="G12" s="139"/>
      <c r="H12" s="139"/>
      <c r="I12" s="139"/>
      <c r="J12" s="139"/>
      <c r="K12" s="139"/>
      <c r="L12" s="139"/>
      <c r="M12" s="139"/>
    </row>
    <row r="13" spans="1:13" ht="19.5" customHeight="1">
      <c r="A13" s="203"/>
      <c r="B13" s="202" t="s">
        <v>140</v>
      </c>
      <c r="C13" s="201" t="s">
        <v>39</v>
      </c>
      <c r="D13" s="135" t="s">
        <v>4</v>
      </c>
      <c r="E13" s="139">
        <f>13.9*1.15</f>
        <v>15.985</v>
      </c>
      <c r="F13" s="139">
        <f>F12*E13</f>
        <v>437.989</v>
      </c>
      <c r="G13" s="139"/>
      <c r="H13" s="139"/>
      <c r="I13" s="139"/>
      <c r="J13" s="139"/>
      <c r="K13" s="139"/>
      <c r="L13" s="139"/>
      <c r="M13" s="139"/>
    </row>
    <row r="14" spans="1:13" ht="19.5" customHeight="1">
      <c r="A14" s="203"/>
      <c r="B14" s="202" t="s">
        <v>140</v>
      </c>
      <c r="C14" s="201" t="s">
        <v>19</v>
      </c>
      <c r="D14" s="198" t="s">
        <v>5</v>
      </c>
      <c r="E14" s="139">
        <f>1.28*1.15</f>
        <v>1.472</v>
      </c>
      <c r="F14" s="139">
        <f>F12*E14</f>
        <v>40.3328</v>
      </c>
      <c r="G14" s="139"/>
      <c r="H14" s="139"/>
      <c r="I14" s="139"/>
      <c r="J14" s="139"/>
      <c r="K14" s="139"/>
      <c r="L14" s="139"/>
      <c r="M14" s="139"/>
    </row>
    <row r="15" spans="1:13" ht="19.5" customHeight="1">
      <c r="A15" s="198"/>
      <c r="B15" s="202" t="s">
        <v>8</v>
      </c>
      <c r="C15" s="136" t="s">
        <v>213</v>
      </c>
      <c r="D15" s="135" t="s">
        <v>208</v>
      </c>
      <c r="E15" s="167">
        <v>1.015</v>
      </c>
      <c r="F15" s="170">
        <f>F12*E15</f>
        <v>27.810999999999996</v>
      </c>
      <c r="G15" s="170"/>
      <c r="H15" s="170"/>
      <c r="I15" s="198"/>
      <c r="J15" s="198"/>
      <c r="K15" s="198"/>
      <c r="L15" s="198"/>
      <c r="M15" s="170"/>
    </row>
    <row r="16" spans="1:13" ht="19.5" customHeight="1">
      <c r="A16" s="198"/>
      <c r="B16" s="198"/>
      <c r="C16" s="304" t="s">
        <v>214</v>
      </c>
      <c r="D16" s="306" t="s">
        <v>209</v>
      </c>
      <c r="E16" s="184"/>
      <c r="F16" s="307">
        <f>0.61*1.05</f>
        <v>0.6405</v>
      </c>
      <c r="G16" s="308"/>
      <c r="H16" s="309"/>
      <c r="I16" s="309"/>
      <c r="J16" s="309"/>
      <c r="K16" s="139"/>
      <c r="L16" s="309"/>
      <c r="M16" s="308"/>
    </row>
    <row r="17" spans="1:13" ht="19.5" customHeight="1">
      <c r="A17" s="203"/>
      <c r="B17" s="203"/>
      <c r="C17" s="201" t="s">
        <v>211</v>
      </c>
      <c r="D17" s="198" t="s">
        <v>5</v>
      </c>
      <c r="E17" s="139">
        <v>0.93</v>
      </c>
      <c r="F17" s="139">
        <f>F12*E17</f>
        <v>25.482</v>
      </c>
      <c r="G17" s="139"/>
      <c r="H17" s="139"/>
      <c r="I17" s="139"/>
      <c r="J17" s="139"/>
      <c r="K17" s="139"/>
      <c r="L17" s="139"/>
      <c r="M17" s="139"/>
    </row>
    <row r="18" spans="1:13" s="228" customFormat="1" ht="18" customHeight="1">
      <c r="A18" s="229">
        <v>3</v>
      </c>
      <c r="B18" s="229"/>
      <c r="C18" s="136" t="s">
        <v>167</v>
      </c>
      <c r="D18" s="232" t="s">
        <v>14</v>
      </c>
      <c r="E18" s="243"/>
      <c r="F18" s="250">
        <v>2</v>
      </c>
      <c r="G18" s="244"/>
      <c r="H18" s="170"/>
      <c r="I18" s="245"/>
      <c r="J18" s="139"/>
      <c r="K18" s="245"/>
      <c r="L18" s="139"/>
      <c r="M18" s="139"/>
    </row>
    <row r="19" spans="1:26" ht="19.5" customHeight="1">
      <c r="A19" s="230"/>
      <c r="B19" s="230" t="s">
        <v>8</v>
      </c>
      <c r="C19" s="231" t="s">
        <v>39</v>
      </c>
      <c r="D19" s="232" t="s">
        <v>18</v>
      </c>
      <c r="E19" s="232" t="s">
        <v>27</v>
      </c>
      <c r="F19" s="233">
        <f>F18*E19</f>
        <v>2</v>
      </c>
      <c r="G19" s="233"/>
      <c r="H19" s="170"/>
      <c r="I19" s="234"/>
      <c r="J19" s="139"/>
      <c r="K19" s="234"/>
      <c r="L19" s="139"/>
      <c r="M19" s="139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</row>
    <row r="20" spans="1:26" ht="17.25" customHeight="1">
      <c r="A20" s="235"/>
      <c r="B20" s="235" t="s">
        <v>156</v>
      </c>
      <c r="C20" s="235" t="s">
        <v>165</v>
      </c>
      <c r="D20" s="236" t="s">
        <v>14</v>
      </c>
      <c r="E20" s="254">
        <v>1</v>
      </c>
      <c r="F20" s="237">
        <f>F18*E20</f>
        <v>2</v>
      </c>
      <c r="G20" s="237"/>
      <c r="H20" s="170"/>
      <c r="I20" s="238"/>
      <c r="J20" s="139"/>
      <c r="K20" s="238"/>
      <c r="L20" s="139"/>
      <c r="M20" s="139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</row>
    <row r="21" spans="1:26" ht="17.25" customHeight="1">
      <c r="A21" s="235"/>
      <c r="B21" s="235" t="s">
        <v>156</v>
      </c>
      <c r="C21" s="235" t="s">
        <v>166</v>
      </c>
      <c r="D21" s="236" t="s">
        <v>14</v>
      </c>
      <c r="E21" s="254">
        <v>1</v>
      </c>
      <c r="F21" s="237">
        <f>F18*E21</f>
        <v>2</v>
      </c>
      <c r="G21" s="237"/>
      <c r="H21" s="170"/>
      <c r="I21" s="238"/>
      <c r="J21" s="139"/>
      <c r="K21" s="238"/>
      <c r="L21" s="139"/>
      <c r="M21" s="139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</row>
    <row r="22" spans="1:13" ht="31.5" customHeight="1">
      <c r="A22" s="198">
        <v>4</v>
      </c>
      <c r="B22" s="198" t="s">
        <v>223</v>
      </c>
      <c r="C22" s="201" t="s">
        <v>224</v>
      </c>
      <c r="D22" s="170" t="s">
        <v>210</v>
      </c>
      <c r="E22" s="198"/>
      <c r="F22" s="310">
        <v>15.4</v>
      </c>
      <c r="G22" s="198"/>
      <c r="H22" s="311"/>
      <c r="I22" s="198"/>
      <c r="J22" s="198"/>
      <c r="K22" s="198"/>
      <c r="L22" s="312"/>
      <c r="M22" s="170"/>
    </row>
    <row r="23" spans="1:13" ht="21.75" customHeight="1">
      <c r="A23" s="198"/>
      <c r="B23" s="202" t="s">
        <v>140</v>
      </c>
      <c r="C23" s="201" t="s">
        <v>39</v>
      </c>
      <c r="D23" s="135" t="s">
        <v>4</v>
      </c>
      <c r="E23" s="198">
        <f>1*1.15</f>
        <v>1.15</v>
      </c>
      <c r="F23" s="313">
        <f>F22*E23</f>
        <v>17.709999999999997</v>
      </c>
      <c r="G23" s="198"/>
      <c r="H23" s="310"/>
      <c r="I23" s="170"/>
      <c r="J23" s="170"/>
      <c r="K23" s="170"/>
      <c r="L23" s="170"/>
      <c r="M23" s="170"/>
    </row>
    <row r="24" spans="1:13" ht="21.75" customHeight="1">
      <c r="A24" s="198"/>
      <c r="B24" s="202" t="s">
        <v>140</v>
      </c>
      <c r="C24" s="201" t="s">
        <v>19</v>
      </c>
      <c r="D24" s="198" t="s">
        <v>5</v>
      </c>
      <c r="E24" s="198">
        <f>0.0644*1.15</f>
        <v>0.07405999999999999</v>
      </c>
      <c r="F24" s="310">
        <f>F22*E24</f>
        <v>1.1405239999999999</v>
      </c>
      <c r="G24" s="198"/>
      <c r="H24" s="310"/>
      <c r="I24" s="170"/>
      <c r="J24" s="170"/>
      <c r="K24" s="310"/>
      <c r="L24" s="310"/>
      <c r="M24" s="170"/>
    </row>
    <row r="25" spans="1:13" ht="22.5" customHeight="1">
      <c r="A25" s="198"/>
      <c r="B25" s="198"/>
      <c r="C25" s="201" t="s">
        <v>225</v>
      </c>
      <c r="D25" s="198" t="s">
        <v>208</v>
      </c>
      <c r="E25" s="198">
        <v>0.011</v>
      </c>
      <c r="F25" s="310">
        <f>F22*E25</f>
        <v>0.1694</v>
      </c>
      <c r="G25" s="198"/>
      <c r="H25" s="310"/>
      <c r="I25" s="198"/>
      <c r="J25" s="198"/>
      <c r="K25" s="198"/>
      <c r="L25" s="198"/>
      <c r="M25" s="170"/>
    </row>
    <row r="26" spans="1:13" ht="21.75" customHeight="1">
      <c r="A26" s="198"/>
      <c r="B26" s="198"/>
      <c r="C26" s="201" t="s">
        <v>226</v>
      </c>
      <c r="D26" s="208" t="s">
        <v>20</v>
      </c>
      <c r="E26" s="198">
        <v>12.5</v>
      </c>
      <c r="F26" s="310">
        <f>F22*E26</f>
        <v>192.5</v>
      </c>
      <c r="G26" s="198"/>
      <c r="H26" s="310"/>
      <c r="I26" s="198"/>
      <c r="J26" s="198"/>
      <c r="K26" s="314"/>
      <c r="L26" s="198"/>
      <c r="M26" s="170"/>
    </row>
    <row r="27" spans="1:13" ht="21.75" customHeight="1">
      <c r="A27" s="315"/>
      <c r="B27" s="198"/>
      <c r="C27" s="201" t="s">
        <v>211</v>
      </c>
      <c r="D27" s="198" t="s">
        <v>227</v>
      </c>
      <c r="E27" s="198">
        <v>0.0012</v>
      </c>
      <c r="F27" s="310">
        <f>F22*E27</f>
        <v>0.01848</v>
      </c>
      <c r="G27" s="310"/>
      <c r="H27" s="310"/>
      <c r="I27" s="198"/>
      <c r="J27" s="198"/>
      <c r="K27" s="198"/>
      <c r="L27" s="198"/>
      <c r="M27" s="170"/>
    </row>
    <row r="28" spans="1:13" s="144" customFormat="1" ht="18.75" customHeight="1">
      <c r="A28" s="198"/>
      <c r="B28" s="198"/>
      <c r="C28" s="175" t="s">
        <v>141</v>
      </c>
      <c r="D28" s="175"/>
      <c r="E28" s="175"/>
      <c r="F28" s="175"/>
      <c r="G28" s="175"/>
      <c r="H28" s="170"/>
      <c r="I28" s="198"/>
      <c r="J28" s="139"/>
      <c r="K28" s="198"/>
      <c r="L28" s="139"/>
      <c r="M28" s="139"/>
    </row>
    <row r="29" spans="1:26" s="224" customFormat="1" ht="16.5" customHeight="1">
      <c r="A29" s="229"/>
      <c r="B29" s="229"/>
      <c r="C29" s="175" t="s">
        <v>128</v>
      </c>
      <c r="D29" s="225" t="s">
        <v>125</v>
      </c>
      <c r="E29" s="225"/>
      <c r="F29" s="249">
        <v>200.4</v>
      </c>
      <c r="G29" s="226"/>
      <c r="H29" s="170"/>
      <c r="I29" s="227"/>
      <c r="J29" s="139"/>
      <c r="K29" s="227"/>
      <c r="L29" s="139"/>
      <c r="M29" s="139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</row>
    <row r="30" spans="1:13" s="81" customFormat="1" ht="31.5" customHeight="1">
      <c r="A30" s="135">
        <v>1</v>
      </c>
      <c r="B30" s="135" t="s">
        <v>90</v>
      </c>
      <c r="C30" s="136" t="s">
        <v>215</v>
      </c>
      <c r="D30" s="135" t="s">
        <v>70</v>
      </c>
      <c r="E30" s="167"/>
      <c r="F30" s="170">
        <v>200.4</v>
      </c>
      <c r="G30" s="169"/>
      <c r="H30" s="169"/>
      <c r="I30" s="170"/>
      <c r="J30" s="170"/>
      <c r="K30" s="169"/>
      <c r="L30" s="169"/>
      <c r="M30" s="170"/>
    </row>
    <row r="31" spans="1:13" ht="18.75" customHeight="1">
      <c r="A31" s="134"/>
      <c r="B31" s="135" t="s">
        <v>8</v>
      </c>
      <c r="C31" s="141" t="s">
        <v>91</v>
      </c>
      <c r="D31" s="134" t="s">
        <v>69</v>
      </c>
      <c r="E31" s="137">
        <v>1</v>
      </c>
      <c r="F31" s="139">
        <f>E31*F30</f>
        <v>200.4</v>
      </c>
      <c r="G31" s="135"/>
      <c r="H31" s="170"/>
      <c r="I31" s="170"/>
      <c r="J31" s="170"/>
      <c r="K31" s="170"/>
      <c r="L31" s="170"/>
      <c r="M31" s="170"/>
    </row>
    <row r="32" spans="1:13" ht="22.5" customHeight="1">
      <c r="A32" s="134"/>
      <c r="B32" s="202" t="s">
        <v>140</v>
      </c>
      <c r="C32" s="141" t="s">
        <v>19</v>
      </c>
      <c r="D32" s="134" t="s">
        <v>5</v>
      </c>
      <c r="E32" s="137">
        <f>(0.95+6*0.23)/100*1.15</f>
        <v>0.026795</v>
      </c>
      <c r="F32" s="137">
        <f>F30*E32</f>
        <v>5.369718</v>
      </c>
      <c r="G32" s="138"/>
      <c r="H32" s="138"/>
      <c r="I32" s="138"/>
      <c r="J32" s="138"/>
      <c r="K32" s="139"/>
      <c r="L32" s="139"/>
      <c r="M32" s="139"/>
    </row>
    <row r="33" spans="1:13" s="7" customFormat="1" ht="19.5" customHeight="1">
      <c r="A33" s="134"/>
      <c r="B33" s="135"/>
      <c r="C33" s="141" t="s">
        <v>92</v>
      </c>
      <c r="D33" s="134" t="s">
        <v>68</v>
      </c>
      <c r="E33" s="137">
        <v>0.031</v>
      </c>
      <c r="F33" s="137">
        <f>F30*E33</f>
        <v>6.2124</v>
      </c>
      <c r="G33" s="170"/>
      <c r="H33" s="170"/>
      <c r="I33" s="170"/>
      <c r="J33" s="170"/>
      <c r="K33" s="170"/>
      <c r="L33" s="170"/>
      <c r="M33" s="170"/>
    </row>
    <row r="34" spans="1:13" s="7" customFormat="1" ht="16.5">
      <c r="A34" s="134"/>
      <c r="B34" s="135"/>
      <c r="C34" s="141" t="s">
        <v>93</v>
      </c>
      <c r="D34" s="134" t="s">
        <v>5</v>
      </c>
      <c r="E34" s="142">
        <f>6.36/100</f>
        <v>0.0636</v>
      </c>
      <c r="F34" s="137">
        <f>F30*E34</f>
        <v>12.74544</v>
      </c>
      <c r="G34" s="170"/>
      <c r="H34" s="170"/>
      <c r="I34" s="170"/>
      <c r="J34" s="170"/>
      <c r="K34" s="170"/>
      <c r="L34" s="170"/>
      <c r="M34" s="170"/>
    </row>
    <row r="35" spans="1:13" s="228" customFormat="1" ht="22.5" customHeight="1">
      <c r="A35" s="229">
        <v>2</v>
      </c>
      <c r="B35" s="246" t="s">
        <v>134</v>
      </c>
      <c r="C35" s="247" t="s">
        <v>142</v>
      </c>
      <c r="D35" s="225" t="s">
        <v>125</v>
      </c>
      <c r="E35" s="243"/>
      <c r="F35" s="250">
        <v>200.4</v>
      </c>
      <c r="G35" s="244"/>
      <c r="H35" s="170"/>
      <c r="I35" s="245"/>
      <c r="J35" s="139"/>
      <c r="K35" s="245"/>
      <c r="L35" s="139"/>
      <c r="M35" s="139"/>
    </row>
    <row r="36" spans="1:13" s="228" customFormat="1" ht="18" customHeight="1">
      <c r="A36" s="229"/>
      <c r="B36" s="229"/>
      <c r="C36" s="231" t="s">
        <v>39</v>
      </c>
      <c r="D36" s="232" t="s">
        <v>18</v>
      </c>
      <c r="E36" s="232" t="s">
        <v>135</v>
      </c>
      <c r="F36" s="233">
        <f>F35*E36</f>
        <v>51.102000000000004</v>
      </c>
      <c r="G36" s="233"/>
      <c r="H36" s="170"/>
      <c r="I36" s="234"/>
      <c r="J36" s="139"/>
      <c r="K36" s="234"/>
      <c r="L36" s="139"/>
      <c r="M36" s="139"/>
    </row>
    <row r="37" spans="1:13" s="228" customFormat="1" ht="13.5" customHeight="1">
      <c r="A37" s="229"/>
      <c r="B37" s="229"/>
      <c r="C37" s="235" t="s">
        <v>43</v>
      </c>
      <c r="D37" s="236" t="s">
        <v>5</v>
      </c>
      <c r="E37" s="237">
        <f>0.99/100</f>
        <v>0.009899999999999999</v>
      </c>
      <c r="F37" s="237">
        <f>E37*F35</f>
        <v>1.98396</v>
      </c>
      <c r="G37" s="237"/>
      <c r="H37" s="170"/>
      <c r="I37" s="238"/>
      <c r="J37" s="139"/>
      <c r="K37" s="238"/>
      <c r="L37" s="139"/>
      <c r="M37" s="139"/>
    </row>
    <row r="38" spans="1:13" s="228" customFormat="1" ht="17.25" customHeight="1">
      <c r="A38" s="229"/>
      <c r="B38" s="230" t="s">
        <v>8</v>
      </c>
      <c r="C38" s="247" t="s">
        <v>136</v>
      </c>
      <c r="D38" s="232" t="s">
        <v>46</v>
      </c>
      <c r="E38" s="253"/>
      <c r="F38" s="251">
        <v>2.88</v>
      </c>
      <c r="G38" s="251"/>
      <c r="H38" s="170"/>
      <c r="I38" s="245"/>
      <c r="J38" s="139"/>
      <c r="K38" s="245"/>
      <c r="L38" s="139"/>
      <c r="M38" s="139"/>
    </row>
    <row r="39" spans="1:13" s="228" customFormat="1" ht="17.25" customHeight="1">
      <c r="A39" s="229"/>
      <c r="B39" s="229"/>
      <c r="C39" s="235" t="s">
        <v>42</v>
      </c>
      <c r="D39" s="240" t="s">
        <v>5</v>
      </c>
      <c r="E39" s="125">
        <f>0.61/100</f>
        <v>0.0060999999999999995</v>
      </c>
      <c r="F39" s="125">
        <f>F35*E39</f>
        <v>1.22244</v>
      </c>
      <c r="G39" s="241"/>
      <c r="H39" s="170"/>
      <c r="I39" s="241"/>
      <c r="J39" s="139"/>
      <c r="K39" s="242"/>
      <c r="L39" s="139"/>
      <c r="M39" s="139"/>
    </row>
    <row r="40" spans="1:16" ht="16.5" customHeight="1">
      <c r="A40" s="235"/>
      <c r="B40" s="235"/>
      <c r="C40" s="235" t="s">
        <v>127</v>
      </c>
      <c r="D40" s="236" t="s">
        <v>13</v>
      </c>
      <c r="E40" s="237"/>
      <c r="F40" s="237">
        <v>30</v>
      </c>
      <c r="G40" s="237"/>
      <c r="H40" s="170"/>
      <c r="I40" s="238"/>
      <c r="J40" s="139"/>
      <c r="K40" s="238"/>
      <c r="L40" s="139"/>
      <c r="M40" s="139"/>
      <c r="N40" s="228"/>
      <c r="O40" s="228"/>
      <c r="P40" s="228"/>
    </row>
    <row r="41" spans="1:16" ht="17.25" customHeight="1">
      <c r="A41" s="235"/>
      <c r="B41" s="235"/>
      <c r="C41" s="235" t="s">
        <v>146</v>
      </c>
      <c r="D41" s="239" t="s">
        <v>130</v>
      </c>
      <c r="E41" s="248"/>
      <c r="F41" s="237">
        <v>63</v>
      </c>
      <c r="G41" s="237"/>
      <c r="H41" s="170"/>
      <c r="I41" s="238"/>
      <c r="J41" s="139"/>
      <c r="K41" s="238"/>
      <c r="L41" s="139"/>
      <c r="M41" s="139"/>
      <c r="N41" s="228"/>
      <c r="O41" s="228"/>
      <c r="P41" s="228"/>
    </row>
    <row r="42" spans="1:16" ht="17.25" customHeight="1">
      <c r="A42" s="235"/>
      <c r="B42" s="235"/>
      <c r="C42" s="235" t="s">
        <v>147</v>
      </c>
      <c r="D42" s="240" t="s">
        <v>14</v>
      </c>
      <c r="E42" s="240"/>
      <c r="F42" s="125">
        <v>520</v>
      </c>
      <c r="G42" s="241"/>
      <c r="H42" s="170"/>
      <c r="I42" s="241"/>
      <c r="J42" s="139"/>
      <c r="K42" s="242"/>
      <c r="L42" s="139"/>
      <c r="M42" s="139"/>
      <c r="N42" s="228"/>
      <c r="O42" s="228"/>
      <c r="P42" s="228"/>
    </row>
    <row r="43" spans="1:13" s="228" customFormat="1" ht="15" customHeight="1">
      <c r="A43" s="229">
        <v>3</v>
      </c>
      <c r="B43" s="229"/>
      <c r="C43" s="136" t="s">
        <v>128</v>
      </c>
      <c r="D43" s="232" t="s">
        <v>48</v>
      </c>
      <c r="E43" s="243"/>
      <c r="F43" s="250">
        <f>F29</f>
        <v>200.4</v>
      </c>
      <c r="G43" s="244"/>
      <c r="H43" s="170"/>
      <c r="I43" s="245"/>
      <c r="J43" s="139"/>
      <c r="K43" s="245"/>
      <c r="L43" s="139"/>
      <c r="M43" s="139"/>
    </row>
    <row r="44" spans="1:26" ht="16.5" customHeight="1">
      <c r="A44" s="230"/>
      <c r="B44" s="230"/>
      <c r="C44" s="231" t="s">
        <v>39</v>
      </c>
      <c r="D44" s="232" t="s">
        <v>18</v>
      </c>
      <c r="E44" s="232" t="s">
        <v>137</v>
      </c>
      <c r="F44" s="233">
        <f>E44*F29</f>
        <v>170.5404</v>
      </c>
      <c r="G44" s="233"/>
      <c r="H44" s="170"/>
      <c r="I44" s="234"/>
      <c r="J44" s="139"/>
      <c r="K44" s="234"/>
      <c r="L44" s="139"/>
      <c r="M44" s="139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</row>
    <row r="45" spans="1:26" ht="14.25" customHeight="1">
      <c r="A45" s="235"/>
      <c r="B45" s="235"/>
      <c r="C45" s="235" t="s">
        <v>43</v>
      </c>
      <c r="D45" s="236" t="s">
        <v>5</v>
      </c>
      <c r="E45" s="237">
        <f>4.83/100</f>
        <v>0.0483</v>
      </c>
      <c r="F45" s="237">
        <f>E45*F29</f>
        <v>9.67932</v>
      </c>
      <c r="G45" s="237"/>
      <c r="H45" s="170"/>
      <c r="I45" s="238"/>
      <c r="J45" s="139"/>
      <c r="K45" s="238"/>
      <c r="L45" s="139"/>
      <c r="M45" s="139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</row>
    <row r="46" spans="1:26" ht="17.25" customHeight="1">
      <c r="A46" s="235"/>
      <c r="B46" s="235"/>
      <c r="C46" s="235" t="s">
        <v>132</v>
      </c>
      <c r="D46" s="236" t="s">
        <v>7</v>
      </c>
      <c r="E46" s="237">
        <v>0.233</v>
      </c>
      <c r="F46" s="237">
        <f>F43*E46</f>
        <v>46.693200000000004</v>
      </c>
      <c r="G46" s="237"/>
      <c r="H46" s="170"/>
      <c r="I46" s="238"/>
      <c r="J46" s="139"/>
      <c r="K46" s="238"/>
      <c r="L46" s="139"/>
      <c r="M46" s="139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</row>
    <row r="47" spans="1:16" ht="13.5" customHeight="1">
      <c r="A47" s="235"/>
      <c r="B47" s="235" t="s">
        <v>8</v>
      </c>
      <c r="C47" s="235" t="s">
        <v>126</v>
      </c>
      <c r="D47" s="236" t="s">
        <v>129</v>
      </c>
      <c r="E47" s="253">
        <v>0.042</v>
      </c>
      <c r="F47" s="237">
        <f>F43*E47</f>
        <v>8.4168</v>
      </c>
      <c r="G47" s="237"/>
      <c r="H47" s="170"/>
      <c r="I47" s="238"/>
      <c r="J47" s="139"/>
      <c r="K47" s="238"/>
      <c r="L47" s="139"/>
      <c r="M47" s="139"/>
      <c r="N47" s="228"/>
      <c r="O47" s="228"/>
      <c r="P47" s="228"/>
    </row>
    <row r="48" spans="1:16" ht="13.5" customHeight="1">
      <c r="A48" s="235"/>
      <c r="B48" s="235"/>
      <c r="C48" s="235" t="s">
        <v>157</v>
      </c>
      <c r="D48" s="236" t="s">
        <v>13</v>
      </c>
      <c r="E48" s="237"/>
      <c r="F48" s="237">
        <v>64</v>
      </c>
      <c r="G48" s="237"/>
      <c r="H48" s="170"/>
      <c r="I48" s="238"/>
      <c r="J48" s="139"/>
      <c r="K48" s="238"/>
      <c r="L48" s="139"/>
      <c r="M48" s="139"/>
      <c r="N48" s="228"/>
      <c r="O48" s="228"/>
      <c r="P48" s="228"/>
    </row>
    <row r="49" spans="1:13" s="228" customFormat="1" ht="28.5" customHeight="1">
      <c r="A49" s="229">
        <v>4</v>
      </c>
      <c r="B49" s="229"/>
      <c r="C49" s="136" t="s">
        <v>162</v>
      </c>
      <c r="D49" s="232" t="s">
        <v>48</v>
      </c>
      <c r="E49" s="243"/>
      <c r="F49" s="250">
        <v>200.4</v>
      </c>
      <c r="G49" s="244"/>
      <c r="H49" s="170"/>
      <c r="I49" s="245"/>
      <c r="J49" s="139"/>
      <c r="K49" s="245"/>
      <c r="L49" s="139"/>
      <c r="M49" s="139"/>
    </row>
    <row r="50" spans="1:26" ht="19.5" customHeight="1">
      <c r="A50" s="230"/>
      <c r="B50" s="230" t="s">
        <v>8</v>
      </c>
      <c r="C50" s="231" t="s">
        <v>39</v>
      </c>
      <c r="D50" s="232" t="s">
        <v>18</v>
      </c>
      <c r="E50" s="232" t="s">
        <v>27</v>
      </c>
      <c r="F50" s="233">
        <f>F49*E50</f>
        <v>200.4</v>
      </c>
      <c r="G50" s="233"/>
      <c r="H50" s="170"/>
      <c r="I50" s="234"/>
      <c r="J50" s="139"/>
      <c r="K50" s="234"/>
      <c r="L50" s="139"/>
      <c r="M50" s="139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</row>
    <row r="51" spans="1:26" ht="17.25" customHeight="1">
      <c r="A51" s="235"/>
      <c r="B51" s="235"/>
      <c r="C51" s="235" t="s">
        <v>216</v>
      </c>
      <c r="D51" s="236" t="s">
        <v>7</v>
      </c>
      <c r="E51" s="253">
        <v>0.321</v>
      </c>
      <c r="F51" s="237">
        <f>120*E51</f>
        <v>38.52</v>
      </c>
      <c r="G51" s="237"/>
      <c r="H51" s="170"/>
      <c r="I51" s="238"/>
      <c r="J51" s="139"/>
      <c r="K51" s="238"/>
      <c r="L51" s="139"/>
      <c r="M51" s="139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</row>
    <row r="52" spans="1:26" ht="17.25" customHeight="1">
      <c r="A52" s="235"/>
      <c r="B52" s="235"/>
      <c r="C52" s="235" t="s">
        <v>217</v>
      </c>
      <c r="D52" s="236" t="s">
        <v>7</v>
      </c>
      <c r="E52" s="253">
        <v>0.321</v>
      </c>
      <c r="F52" s="237">
        <f>80.4*E52</f>
        <v>25.808400000000002</v>
      </c>
      <c r="G52" s="237"/>
      <c r="H52" s="170"/>
      <c r="I52" s="238"/>
      <c r="J52" s="139"/>
      <c r="K52" s="238"/>
      <c r="L52" s="139"/>
      <c r="M52" s="139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</row>
    <row r="53" spans="1:16" ht="13.5" customHeight="1">
      <c r="A53" s="235"/>
      <c r="B53" s="235"/>
      <c r="C53" s="235" t="s">
        <v>164</v>
      </c>
      <c r="D53" s="236" t="s">
        <v>163</v>
      </c>
      <c r="E53" s="237">
        <v>0.2</v>
      </c>
      <c r="F53" s="237">
        <f>F49*E53</f>
        <v>40.080000000000005</v>
      </c>
      <c r="G53" s="237"/>
      <c r="H53" s="170"/>
      <c r="I53" s="238"/>
      <c r="J53" s="139"/>
      <c r="K53" s="238"/>
      <c r="L53" s="139"/>
      <c r="M53" s="139"/>
      <c r="N53" s="228"/>
      <c r="O53" s="228"/>
      <c r="P53" s="228"/>
    </row>
    <row r="54" spans="1:13" s="77" customFormat="1" ht="28.5" customHeight="1">
      <c r="A54" s="175">
        <v>5</v>
      </c>
      <c r="B54" s="208" t="s">
        <v>8</v>
      </c>
      <c r="C54" s="136" t="s">
        <v>222</v>
      </c>
      <c r="D54" s="135" t="s">
        <v>14</v>
      </c>
      <c r="E54" s="170"/>
      <c r="F54" s="170">
        <v>34</v>
      </c>
      <c r="G54" s="237"/>
      <c r="H54" s="170"/>
      <c r="I54" s="238"/>
      <c r="J54" s="139"/>
      <c r="K54" s="238"/>
      <c r="L54" s="139"/>
      <c r="M54" s="139"/>
    </row>
    <row r="55" spans="1:13" s="77" customFormat="1" ht="28.5" customHeight="1">
      <c r="A55" s="175">
        <v>6</v>
      </c>
      <c r="B55" s="208" t="s">
        <v>8</v>
      </c>
      <c r="C55" s="136" t="s">
        <v>243</v>
      </c>
      <c r="D55" s="135" t="s">
        <v>244</v>
      </c>
      <c r="E55" s="170"/>
      <c r="F55" s="170">
        <v>1</v>
      </c>
      <c r="G55" s="237"/>
      <c r="H55" s="170"/>
      <c r="I55" s="238"/>
      <c r="J55" s="139"/>
      <c r="K55" s="238"/>
      <c r="L55" s="139"/>
      <c r="M55" s="139"/>
    </row>
    <row r="56" spans="1:13" s="140" customFormat="1" ht="26.25" customHeight="1">
      <c r="A56" s="203"/>
      <c r="B56" s="203"/>
      <c r="C56" s="175" t="s">
        <v>131</v>
      </c>
      <c r="D56" s="175" t="s">
        <v>70</v>
      </c>
      <c r="E56" s="207"/>
      <c r="F56" s="207">
        <v>72.5</v>
      </c>
      <c r="G56" s="170"/>
      <c r="H56" s="170"/>
      <c r="I56" s="170"/>
      <c r="J56" s="139"/>
      <c r="K56" s="170"/>
      <c r="L56" s="139"/>
      <c r="M56" s="139"/>
    </row>
    <row r="57" spans="1:13" s="81" customFormat="1" ht="23.25" customHeight="1">
      <c r="A57" s="135">
        <v>1</v>
      </c>
      <c r="B57" s="135" t="s">
        <v>90</v>
      </c>
      <c r="C57" s="136" t="s">
        <v>94</v>
      </c>
      <c r="D57" s="135" t="s">
        <v>70</v>
      </c>
      <c r="E57" s="167"/>
      <c r="F57" s="170">
        <f>F56</f>
        <v>72.5</v>
      </c>
      <c r="G57" s="169"/>
      <c r="H57" s="170"/>
      <c r="I57" s="170"/>
      <c r="J57" s="139"/>
      <c r="K57" s="169"/>
      <c r="L57" s="139"/>
      <c r="M57" s="139"/>
    </row>
    <row r="58" spans="1:13" ht="19.5" customHeight="1">
      <c r="A58" s="134"/>
      <c r="B58" s="135" t="s">
        <v>8</v>
      </c>
      <c r="C58" s="141" t="s">
        <v>91</v>
      </c>
      <c r="D58" s="134" t="s">
        <v>69</v>
      </c>
      <c r="E58" s="137">
        <v>1</v>
      </c>
      <c r="F58" s="139">
        <f>E58*F57</f>
        <v>72.5</v>
      </c>
      <c r="G58" s="135"/>
      <c r="H58" s="170"/>
      <c r="I58" s="170"/>
      <c r="J58" s="139"/>
      <c r="K58" s="170"/>
      <c r="L58" s="139"/>
      <c r="M58" s="139"/>
    </row>
    <row r="59" spans="1:13" ht="15" customHeight="1">
      <c r="A59" s="134"/>
      <c r="B59" s="202"/>
      <c r="C59" s="141" t="s">
        <v>19</v>
      </c>
      <c r="D59" s="134" t="s">
        <v>5</v>
      </c>
      <c r="E59" s="137">
        <f>(0.95+6*0.23)/100</f>
        <v>0.0233</v>
      </c>
      <c r="F59" s="137">
        <f>F57*E59</f>
        <v>1.6892500000000001</v>
      </c>
      <c r="G59" s="138"/>
      <c r="H59" s="170"/>
      <c r="I59" s="138"/>
      <c r="J59" s="139"/>
      <c r="K59" s="139"/>
      <c r="L59" s="139"/>
      <c r="M59" s="139"/>
    </row>
    <row r="60" spans="1:13" s="7" customFormat="1" ht="15.75" customHeight="1">
      <c r="A60" s="134"/>
      <c r="B60" s="135"/>
      <c r="C60" s="141" t="s">
        <v>92</v>
      </c>
      <c r="D60" s="134" t="s">
        <v>68</v>
      </c>
      <c r="E60" s="137">
        <v>0.051</v>
      </c>
      <c r="F60" s="137">
        <f>F57*E60</f>
        <v>3.6975</v>
      </c>
      <c r="G60" s="170"/>
      <c r="H60" s="170"/>
      <c r="I60" s="170"/>
      <c r="J60" s="139"/>
      <c r="K60" s="170"/>
      <c r="L60" s="139"/>
      <c r="M60" s="139"/>
    </row>
    <row r="61" spans="1:13" s="7" customFormat="1" ht="16.5">
      <c r="A61" s="134"/>
      <c r="B61" s="135"/>
      <c r="C61" s="141" t="s">
        <v>93</v>
      </c>
      <c r="D61" s="134" t="s">
        <v>5</v>
      </c>
      <c r="E61" s="142">
        <f>6.36/100</f>
        <v>0.0636</v>
      </c>
      <c r="F61" s="137">
        <f>F57*E61</f>
        <v>4.611000000000001</v>
      </c>
      <c r="G61" s="170"/>
      <c r="H61" s="170"/>
      <c r="I61" s="170"/>
      <c r="J61" s="139"/>
      <c r="K61" s="170"/>
      <c r="L61" s="139"/>
      <c r="M61" s="139"/>
    </row>
    <row r="62" spans="1:13" s="7" customFormat="1" ht="33.75" customHeight="1">
      <c r="A62" s="135">
        <v>2</v>
      </c>
      <c r="B62" s="202" t="s">
        <v>49</v>
      </c>
      <c r="C62" s="201" t="s">
        <v>118</v>
      </c>
      <c r="D62" s="134" t="s">
        <v>48</v>
      </c>
      <c r="E62" s="205"/>
      <c r="F62" s="205">
        <f>F56</f>
        <v>72.5</v>
      </c>
      <c r="G62" s="205"/>
      <c r="H62" s="170"/>
      <c r="I62" s="205"/>
      <c r="J62" s="139"/>
      <c r="K62" s="205"/>
      <c r="L62" s="139"/>
      <c r="M62" s="139"/>
    </row>
    <row r="63" spans="1:13" s="7" customFormat="1" ht="16.5">
      <c r="A63" s="135"/>
      <c r="B63" s="202"/>
      <c r="C63" s="201" t="s">
        <v>41</v>
      </c>
      <c r="D63" s="135" t="s">
        <v>4</v>
      </c>
      <c r="E63" s="135">
        <f>1.08</f>
        <v>1.08</v>
      </c>
      <c r="F63" s="205">
        <f>F62*E63</f>
        <v>78.30000000000001</v>
      </c>
      <c r="G63" s="205"/>
      <c r="H63" s="170"/>
      <c r="I63" s="205"/>
      <c r="J63" s="139"/>
      <c r="K63" s="205"/>
      <c r="L63" s="139"/>
      <c r="M63" s="139"/>
    </row>
    <row r="64" spans="1:13" s="172" customFormat="1" ht="21" customHeight="1">
      <c r="A64" s="135"/>
      <c r="B64" s="202"/>
      <c r="C64" s="201" t="s">
        <v>43</v>
      </c>
      <c r="D64" s="134" t="s">
        <v>5</v>
      </c>
      <c r="E64" s="212">
        <f>0.0452</f>
        <v>0.0452</v>
      </c>
      <c r="F64" s="205">
        <f>F62*E64</f>
        <v>3.2769999999999997</v>
      </c>
      <c r="G64" s="205"/>
      <c r="H64" s="170"/>
      <c r="I64" s="205"/>
      <c r="J64" s="139"/>
      <c r="K64" s="205"/>
      <c r="L64" s="139"/>
      <c r="M64" s="139"/>
    </row>
    <row r="65" spans="1:13" s="174" customFormat="1" ht="19.5" customHeight="1">
      <c r="A65" s="135"/>
      <c r="B65" s="202"/>
      <c r="C65" s="201" t="s">
        <v>71</v>
      </c>
      <c r="D65" s="134" t="s">
        <v>7</v>
      </c>
      <c r="E65" s="205">
        <v>5</v>
      </c>
      <c r="F65" s="205">
        <f>F62*E65</f>
        <v>362.5</v>
      </c>
      <c r="G65" s="205"/>
      <c r="H65" s="170"/>
      <c r="I65" s="205"/>
      <c r="J65" s="139"/>
      <c r="K65" s="205"/>
      <c r="L65" s="139"/>
      <c r="M65" s="139"/>
    </row>
    <row r="66" spans="1:13" s="174" customFormat="1" ht="19.5" customHeight="1">
      <c r="A66" s="135"/>
      <c r="B66" s="202"/>
      <c r="C66" s="201" t="s">
        <v>119</v>
      </c>
      <c r="D66" s="134" t="s">
        <v>48</v>
      </c>
      <c r="E66" s="205">
        <v>1.02</v>
      </c>
      <c r="F66" s="205">
        <f>F62*E66</f>
        <v>73.95</v>
      </c>
      <c r="G66" s="205"/>
      <c r="H66" s="170"/>
      <c r="I66" s="205"/>
      <c r="J66" s="139"/>
      <c r="K66" s="205"/>
      <c r="L66" s="139"/>
      <c r="M66" s="139"/>
    </row>
    <row r="67" spans="1:13" s="174" customFormat="1" ht="19.5" customHeight="1">
      <c r="A67" s="135"/>
      <c r="B67" s="202"/>
      <c r="C67" s="201" t="s">
        <v>42</v>
      </c>
      <c r="D67" s="134" t="s">
        <v>5</v>
      </c>
      <c r="E67" s="205">
        <v>0.0466</v>
      </c>
      <c r="F67" s="205">
        <f>F62*E67</f>
        <v>3.3785000000000003</v>
      </c>
      <c r="G67" s="205"/>
      <c r="H67" s="170"/>
      <c r="I67" s="205"/>
      <c r="J67" s="139"/>
      <c r="K67" s="205"/>
      <c r="L67" s="139"/>
      <c r="M67" s="139"/>
    </row>
    <row r="68" spans="1:13" s="140" customFormat="1" ht="19.5" customHeight="1">
      <c r="A68" s="134">
        <v>3</v>
      </c>
      <c r="B68" s="135" t="s">
        <v>97</v>
      </c>
      <c r="C68" s="141" t="s">
        <v>120</v>
      </c>
      <c r="D68" s="134" t="s">
        <v>98</v>
      </c>
      <c r="E68" s="137"/>
      <c r="F68" s="137">
        <v>0.92</v>
      </c>
      <c r="G68" s="138"/>
      <c r="H68" s="170"/>
      <c r="I68" s="139"/>
      <c r="J68" s="139"/>
      <c r="K68" s="138"/>
      <c r="L68" s="139"/>
      <c r="M68" s="139"/>
    </row>
    <row r="69" spans="1:13" s="74" customFormat="1" ht="21.75" customHeight="1">
      <c r="A69" s="134"/>
      <c r="B69" s="135"/>
      <c r="C69" s="141" t="s">
        <v>44</v>
      </c>
      <c r="D69" s="134" t="s">
        <v>18</v>
      </c>
      <c r="E69" s="137">
        <v>26.9</v>
      </c>
      <c r="F69" s="137">
        <f>F68*E69</f>
        <v>24.748</v>
      </c>
      <c r="G69" s="205"/>
      <c r="H69" s="170"/>
      <c r="I69" s="205"/>
      <c r="J69" s="139"/>
      <c r="K69" s="205"/>
      <c r="L69" s="139"/>
      <c r="M69" s="139"/>
    </row>
    <row r="70" spans="1:13" s="144" customFormat="1" ht="21" customHeight="1">
      <c r="A70" s="134"/>
      <c r="B70" s="135"/>
      <c r="C70" s="141" t="s">
        <v>19</v>
      </c>
      <c r="D70" s="134" t="s">
        <v>5</v>
      </c>
      <c r="E70" s="137">
        <v>1.16</v>
      </c>
      <c r="F70" s="137">
        <f>F68*E70</f>
        <v>1.0672</v>
      </c>
      <c r="G70" s="138"/>
      <c r="H70" s="170"/>
      <c r="I70" s="139"/>
      <c r="J70" s="139"/>
      <c r="K70" s="139"/>
      <c r="L70" s="139"/>
      <c r="M70" s="139"/>
    </row>
    <row r="71" spans="1:13" s="144" customFormat="1" ht="18.75" customHeight="1">
      <c r="A71" s="134"/>
      <c r="B71" s="135"/>
      <c r="C71" s="141" t="s">
        <v>138</v>
      </c>
      <c r="D71" s="134" t="s">
        <v>99</v>
      </c>
      <c r="E71" s="137">
        <v>15.7</v>
      </c>
      <c r="F71" s="137">
        <f>F68*E71</f>
        <v>14.444</v>
      </c>
      <c r="G71" s="138"/>
      <c r="H71" s="170"/>
      <c r="I71" s="139"/>
      <c r="J71" s="139"/>
      <c r="K71" s="138"/>
      <c r="L71" s="139"/>
      <c r="M71" s="139"/>
    </row>
    <row r="72" spans="1:13" s="144" customFormat="1" ht="18.75" customHeight="1">
      <c r="A72" s="134"/>
      <c r="B72" s="135"/>
      <c r="C72" s="201" t="s">
        <v>71</v>
      </c>
      <c r="D72" s="134" t="s">
        <v>7</v>
      </c>
      <c r="E72" s="205">
        <v>9</v>
      </c>
      <c r="F72" s="137">
        <f>F68*E72</f>
        <v>8.280000000000001</v>
      </c>
      <c r="G72" s="138"/>
      <c r="H72" s="170"/>
      <c r="I72" s="139"/>
      <c r="J72" s="139"/>
      <c r="K72" s="138"/>
      <c r="L72" s="139"/>
      <c r="M72" s="139"/>
    </row>
    <row r="73" spans="1:14" s="77" customFormat="1" ht="20.25" customHeight="1">
      <c r="A73" s="170"/>
      <c r="B73" s="209"/>
      <c r="C73" s="209" t="s">
        <v>144</v>
      </c>
      <c r="D73" s="210"/>
      <c r="E73" s="210"/>
      <c r="F73" s="209"/>
      <c r="G73" s="209"/>
      <c r="H73" s="170"/>
      <c r="I73" s="209"/>
      <c r="J73" s="139"/>
      <c r="K73" s="209"/>
      <c r="L73" s="139"/>
      <c r="M73" s="139"/>
      <c r="N73" s="73"/>
    </row>
    <row r="74" spans="1:13" s="77" customFormat="1" ht="31.5" customHeight="1">
      <c r="A74" s="175">
        <v>1</v>
      </c>
      <c r="B74" s="208" t="s">
        <v>95</v>
      </c>
      <c r="C74" s="136" t="s">
        <v>219</v>
      </c>
      <c r="D74" s="135" t="s">
        <v>48</v>
      </c>
      <c r="E74" s="170"/>
      <c r="F74" s="170">
        <v>4.2</v>
      </c>
      <c r="G74" s="170"/>
      <c r="H74" s="170"/>
      <c r="I74" s="170"/>
      <c r="J74" s="139"/>
      <c r="K74" s="170"/>
      <c r="L74" s="139"/>
      <c r="M74" s="139"/>
    </row>
    <row r="75" spans="1:13" s="77" customFormat="1" ht="17.25" customHeight="1">
      <c r="A75" s="175"/>
      <c r="B75" s="204"/>
      <c r="C75" s="136" t="s">
        <v>41</v>
      </c>
      <c r="D75" s="135" t="s">
        <v>4</v>
      </c>
      <c r="E75" s="170">
        <v>2.72</v>
      </c>
      <c r="F75" s="170">
        <f>F74*E75</f>
        <v>11.424000000000001</v>
      </c>
      <c r="G75" s="170"/>
      <c r="H75" s="170"/>
      <c r="I75" s="170"/>
      <c r="J75" s="139"/>
      <c r="K75" s="170"/>
      <c r="L75" s="139"/>
      <c r="M75" s="139"/>
    </row>
    <row r="76" spans="1:13" s="77" customFormat="1" ht="18.75" customHeight="1">
      <c r="A76" s="175"/>
      <c r="B76" s="204"/>
      <c r="C76" s="136" t="s">
        <v>218</v>
      </c>
      <c r="D76" s="135" t="s">
        <v>48</v>
      </c>
      <c r="E76" s="170">
        <v>1</v>
      </c>
      <c r="F76" s="170">
        <f>F74*E76</f>
        <v>4.2</v>
      </c>
      <c r="G76" s="170"/>
      <c r="H76" s="170"/>
      <c r="I76" s="170"/>
      <c r="J76" s="139"/>
      <c r="K76" s="170"/>
      <c r="L76" s="139"/>
      <c r="M76" s="139"/>
    </row>
    <row r="77" spans="1:13" s="77" customFormat="1" ht="17.25" customHeight="1">
      <c r="A77" s="175"/>
      <c r="B77" s="204"/>
      <c r="C77" s="136" t="s">
        <v>42</v>
      </c>
      <c r="D77" s="135" t="s">
        <v>5</v>
      </c>
      <c r="E77" s="170">
        <v>0.656</v>
      </c>
      <c r="F77" s="170">
        <f>F74*E77</f>
        <v>2.7552000000000003</v>
      </c>
      <c r="G77" s="170"/>
      <c r="H77" s="170"/>
      <c r="I77" s="170"/>
      <c r="J77" s="170"/>
      <c r="K77" s="170"/>
      <c r="L77" s="170"/>
      <c r="M77" s="170"/>
    </row>
    <row r="78" spans="1:13" s="77" customFormat="1" ht="36.75" customHeight="1">
      <c r="A78" s="175">
        <v>2</v>
      </c>
      <c r="B78" s="208" t="s">
        <v>95</v>
      </c>
      <c r="C78" s="136" t="s">
        <v>158</v>
      </c>
      <c r="D78" s="135" t="s">
        <v>48</v>
      </c>
      <c r="E78" s="170"/>
      <c r="F78" s="170">
        <v>6.44</v>
      </c>
      <c r="G78" s="170"/>
      <c r="H78" s="170"/>
      <c r="I78" s="170"/>
      <c r="J78" s="139"/>
      <c r="K78" s="170"/>
      <c r="L78" s="139"/>
      <c r="M78" s="139"/>
    </row>
    <row r="79" spans="1:13" s="77" customFormat="1" ht="17.25" customHeight="1">
      <c r="A79" s="175"/>
      <c r="B79" s="204"/>
      <c r="C79" s="136" t="s">
        <v>41</v>
      </c>
      <c r="D79" s="135" t="s">
        <v>4</v>
      </c>
      <c r="E79" s="170">
        <v>2.72</v>
      </c>
      <c r="F79" s="170">
        <f>F78*E79</f>
        <v>17.516800000000003</v>
      </c>
      <c r="G79" s="170"/>
      <c r="H79" s="170"/>
      <c r="I79" s="170"/>
      <c r="J79" s="139"/>
      <c r="K79" s="170"/>
      <c r="L79" s="139"/>
      <c r="M79" s="139"/>
    </row>
    <row r="80" spans="1:13" s="77" customFormat="1" ht="18.75" customHeight="1">
      <c r="A80" s="175"/>
      <c r="B80" s="204" t="s">
        <v>8</v>
      </c>
      <c r="C80" s="136" t="s">
        <v>159</v>
      </c>
      <c r="D80" s="135" t="s">
        <v>48</v>
      </c>
      <c r="E80" s="170">
        <v>1</v>
      </c>
      <c r="F80" s="170">
        <f>F78*E80</f>
        <v>6.44</v>
      </c>
      <c r="G80" s="170"/>
      <c r="H80" s="170"/>
      <c r="I80" s="170"/>
      <c r="J80" s="139"/>
      <c r="K80" s="170"/>
      <c r="L80" s="139"/>
      <c r="M80" s="139"/>
    </row>
    <row r="81" spans="1:13" s="77" customFormat="1" ht="17.25" customHeight="1">
      <c r="A81" s="175"/>
      <c r="B81" s="204"/>
      <c r="C81" s="136" t="s">
        <v>42</v>
      </c>
      <c r="D81" s="135" t="s">
        <v>5</v>
      </c>
      <c r="E81" s="170">
        <v>0.656</v>
      </c>
      <c r="F81" s="170">
        <f>F78*E81</f>
        <v>4.224640000000001</v>
      </c>
      <c r="G81" s="170"/>
      <c r="H81" s="170"/>
      <c r="I81" s="170"/>
      <c r="J81" s="170"/>
      <c r="K81" s="170"/>
      <c r="L81" s="170"/>
      <c r="M81" s="170"/>
    </row>
    <row r="82" spans="1:13" s="77" customFormat="1" ht="28.5" customHeight="1">
      <c r="A82" s="175">
        <v>3</v>
      </c>
      <c r="B82" s="208" t="s">
        <v>95</v>
      </c>
      <c r="C82" s="136" t="s">
        <v>221</v>
      </c>
      <c r="D82" s="135" t="s">
        <v>48</v>
      </c>
      <c r="E82" s="170"/>
      <c r="F82" s="170">
        <v>4.3</v>
      </c>
      <c r="G82" s="170"/>
      <c r="H82" s="170"/>
      <c r="I82" s="170"/>
      <c r="J82" s="170"/>
      <c r="K82" s="170"/>
      <c r="L82" s="170"/>
      <c r="M82" s="170"/>
    </row>
    <row r="83" spans="1:13" s="77" customFormat="1" ht="22.5" customHeight="1">
      <c r="A83" s="175"/>
      <c r="B83" s="204"/>
      <c r="C83" s="136" t="s">
        <v>41</v>
      </c>
      <c r="D83" s="135" t="s">
        <v>4</v>
      </c>
      <c r="E83" s="170">
        <v>2.72</v>
      </c>
      <c r="F83" s="170">
        <f>F82*E83</f>
        <v>11.696</v>
      </c>
      <c r="G83" s="170"/>
      <c r="H83" s="170"/>
      <c r="I83" s="170"/>
      <c r="J83" s="170"/>
      <c r="K83" s="170"/>
      <c r="L83" s="170"/>
      <c r="M83" s="170"/>
    </row>
    <row r="84" spans="1:13" s="77" customFormat="1" ht="17.25" customHeight="1">
      <c r="A84" s="175"/>
      <c r="B84" s="204"/>
      <c r="C84" s="136" t="s">
        <v>220</v>
      </c>
      <c r="D84" s="135" t="s">
        <v>48</v>
      </c>
      <c r="E84" s="170">
        <v>1</v>
      </c>
      <c r="F84" s="170">
        <f>F82*E84</f>
        <v>4.3</v>
      </c>
      <c r="G84" s="170"/>
      <c r="H84" s="170"/>
      <c r="I84" s="170"/>
      <c r="J84" s="170"/>
      <c r="K84" s="170"/>
      <c r="L84" s="170"/>
      <c r="M84" s="170"/>
    </row>
    <row r="85" spans="1:13" s="77" customFormat="1" ht="17.25" customHeight="1">
      <c r="A85" s="175"/>
      <c r="B85" s="204"/>
      <c r="C85" s="136" t="s">
        <v>42</v>
      </c>
      <c r="D85" s="135" t="s">
        <v>5</v>
      </c>
      <c r="E85" s="170">
        <v>0.656</v>
      </c>
      <c r="F85" s="170">
        <f>F82*E85</f>
        <v>2.8208</v>
      </c>
      <c r="G85" s="170"/>
      <c r="H85" s="170"/>
      <c r="I85" s="170"/>
      <c r="J85" s="170"/>
      <c r="K85" s="170"/>
      <c r="L85" s="170"/>
      <c r="M85" s="170"/>
    </row>
    <row r="86" spans="1:13" ht="22.5" customHeight="1">
      <c r="A86" s="198"/>
      <c r="B86" s="198"/>
      <c r="C86" s="199" t="s">
        <v>143</v>
      </c>
      <c r="D86" s="198"/>
      <c r="E86" s="198"/>
      <c r="F86" s="198"/>
      <c r="G86" s="198"/>
      <c r="H86" s="170"/>
      <c r="I86" s="198"/>
      <c r="J86" s="139"/>
      <c r="K86" s="198"/>
      <c r="L86" s="139"/>
      <c r="M86" s="139"/>
    </row>
    <row r="87" spans="1:13" ht="27.75" customHeight="1">
      <c r="A87" s="135">
        <v>1</v>
      </c>
      <c r="B87" s="135" t="s">
        <v>67</v>
      </c>
      <c r="C87" s="136" t="s">
        <v>228</v>
      </c>
      <c r="D87" s="135" t="s">
        <v>48</v>
      </c>
      <c r="E87" s="170"/>
      <c r="F87" s="170">
        <v>464.8</v>
      </c>
      <c r="G87" s="170"/>
      <c r="H87" s="170"/>
      <c r="I87" s="170"/>
      <c r="J87" s="139"/>
      <c r="K87" s="170"/>
      <c r="L87" s="139"/>
      <c r="M87" s="139"/>
    </row>
    <row r="88" spans="1:13" ht="17.25" customHeight="1">
      <c r="A88" s="135"/>
      <c r="B88" s="202"/>
      <c r="C88" s="136" t="s">
        <v>41</v>
      </c>
      <c r="D88" s="135" t="s">
        <v>18</v>
      </c>
      <c r="E88" s="167">
        <f>1.01</f>
        <v>1.01</v>
      </c>
      <c r="F88" s="170">
        <f>F87*E88</f>
        <v>469.44800000000004</v>
      </c>
      <c r="G88" s="170"/>
      <c r="H88" s="170"/>
      <c r="I88" s="170"/>
      <c r="J88" s="139"/>
      <c r="K88" s="170"/>
      <c r="L88" s="139"/>
      <c r="M88" s="139"/>
    </row>
    <row r="89" spans="1:13" ht="14.25" customHeight="1">
      <c r="A89" s="135"/>
      <c r="B89" s="202"/>
      <c r="C89" s="136" t="s">
        <v>148</v>
      </c>
      <c r="D89" s="135" t="s">
        <v>6</v>
      </c>
      <c r="E89" s="167">
        <f>4.1/100</f>
        <v>0.040999999999999995</v>
      </c>
      <c r="F89" s="170">
        <f>F87*E89</f>
        <v>19.0568</v>
      </c>
      <c r="G89" s="170"/>
      <c r="H89" s="170"/>
      <c r="I89" s="170"/>
      <c r="J89" s="139"/>
      <c r="K89" s="170"/>
      <c r="L89" s="139"/>
      <c r="M89" s="139"/>
    </row>
    <row r="90" spans="1:13" s="7" customFormat="1" ht="21.75" customHeight="1">
      <c r="A90" s="135"/>
      <c r="B90" s="202"/>
      <c r="C90" s="136" t="s">
        <v>43</v>
      </c>
      <c r="D90" s="135" t="s">
        <v>5</v>
      </c>
      <c r="E90" s="167">
        <f>0.027</f>
        <v>0.027</v>
      </c>
      <c r="F90" s="170">
        <f>F87*E90</f>
        <v>12.5496</v>
      </c>
      <c r="G90" s="170"/>
      <c r="H90" s="170"/>
      <c r="I90" s="170"/>
      <c r="J90" s="139"/>
      <c r="K90" s="170"/>
      <c r="L90" s="139"/>
      <c r="M90" s="139"/>
    </row>
    <row r="91" spans="1:13" s="7" customFormat="1" ht="16.5">
      <c r="A91" s="135"/>
      <c r="B91" s="135"/>
      <c r="C91" s="136" t="s">
        <v>149</v>
      </c>
      <c r="D91" s="135" t="s">
        <v>46</v>
      </c>
      <c r="E91" s="167">
        <v>0.063</v>
      </c>
      <c r="F91" s="170">
        <f>F87*E91</f>
        <v>29.282400000000003</v>
      </c>
      <c r="G91" s="170"/>
      <c r="H91" s="170"/>
      <c r="I91" s="170"/>
      <c r="J91" s="139"/>
      <c r="K91" s="170"/>
      <c r="L91" s="139"/>
      <c r="M91" s="139"/>
    </row>
    <row r="92" spans="1:13" ht="26.25" customHeight="1">
      <c r="A92" s="135"/>
      <c r="B92" s="135"/>
      <c r="C92" s="136" t="s">
        <v>160</v>
      </c>
      <c r="D92" s="135" t="s">
        <v>139</v>
      </c>
      <c r="E92" s="167">
        <v>0.5</v>
      </c>
      <c r="F92" s="170">
        <f>F87*E92</f>
        <v>232.4</v>
      </c>
      <c r="G92" s="170"/>
      <c r="H92" s="170"/>
      <c r="I92" s="170"/>
      <c r="J92" s="139"/>
      <c r="K92" s="170"/>
      <c r="L92" s="139"/>
      <c r="M92" s="139"/>
    </row>
    <row r="93" spans="1:13" s="10" customFormat="1" ht="21" customHeight="1">
      <c r="A93" s="135"/>
      <c r="B93" s="204"/>
      <c r="C93" s="136" t="s">
        <v>42</v>
      </c>
      <c r="D93" s="135" t="s">
        <v>5</v>
      </c>
      <c r="E93" s="168">
        <v>0.003</v>
      </c>
      <c r="F93" s="170">
        <f>F87*E93</f>
        <v>1.3944</v>
      </c>
      <c r="G93" s="170"/>
      <c r="H93" s="170"/>
      <c r="I93" s="170"/>
      <c r="J93" s="139"/>
      <c r="K93" s="170"/>
      <c r="L93" s="139"/>
      <c r="M93" s="139"/>
    </row>
    <row r="94" spans="1:13" s="10" customFormat="1" ht="27" customHeight="1">
      <c r="A94" s="198">
        <v>2</v>
      </c>
      <c r="B94" s="204" t="s">
        <v>50</v>
      </c>
      <c r="C94" s="136" t="s">
        <v>229</v>
      </c>
      <c r="D94" s="135" t="s">
        <v>48</v>
      </c>
      <c r="E94" s="170"/>
      <c r="F94" s="170">
        <f>F87</f>
        <v>464.8</v>
      </c>
      <c r="G94" s="170"/>
      <c r="H94" s="170"/>
      <c r="I94" s="170"/>
      <c r="J94" s="139"/>
      <c r="K94" s="170"/>
      <c r="L94" s="139"/>
      <c r="M94" s="139"/>
    </row>
    <row r="95" spans="1:13" s="10" customFormat="1" ht="21" customHeight="1">
      <c r="A95" s="198"/>
      <c r="B95" s="202"/>
      <c r="C95" s="136" t="s">
        <v>41</v>
      </c>
      <c r="D95" s="135" t="s">
        <v>48</v>
      </c>
      <c r="E95" s="170">
        <f>0.658</f>
        <v>0.658</v>
      </c>
      <c r="F95" s="170">
        <f>F94*E95</f>
        <v>305.83840000000004</v>
      </c>
      <c r="G95" s="170"/>
      <c r="H95" s="170"/>
      <c r="I95" s="170"/>
      <c r="J95" s="139"/>
      <c r="K95" s="170"/>
      <c r="L95" s="139"/>
      <c r="M95" s="139"/>
    </row>
    <row r="96" spans="1:13" ht="18" customHeight="1">
      <c r="A96" s="198"/>
      <c r="B96" s="202"/>
      <c r="C96" s="136" t="s">
        <v>43</v>
      </c>
      <c r="D96" s="135" t="s">
        <v>5</v>
      </c>
      <c r="E96" s="170">
        <f>0.01*1.15</f>
        <v>0.0115</v>
      </c>
      <c r="F96" s="170">
        <f>F94*E96</f>
        <v>5.3452</v>
      </c>
      <c r="G96" s="170"/>
      <c r="H96" s="170"/>
      <c r="I96" s="170"/>
      <c r="J96" s="139"/>
      <c r="K96" s="170"/>
      <c r="L96" s="139"/>
      <c r="M96" s="139"/>
    </row>
    <row r="97" spans="1:13" ht="18" customHeight="1">
      <c r="A97" s="198"/>
      <c r="B97" s="204"/>
      <c r="C97" s="136" t="s">
        <v>51</v>
      </c>
      <c r="D97" s="135" t="s">
        <v>7</v>
      </c>
      <c r="E97" s="170">
        <v>0.63</v>
      </c>
      <c r="F97" s="170">
        <f>F94*E97</f>
        <v>292.824</v>
      </c>
      <c r="G97" s="170"/>
      <c r="H97" s="170"/>
      <c r="I97" s="170"/>
      <c r="J97" s="139"/>
      <c r="K97" s="170"/>
      <c r="L97" s="139"/>
      <c r="M97" s="139"/>
    </row>
    <row r="98" spans="1:13" ht="18" customHeight="1">
      <c r="A98" s="198"/>
      <c r="B98" s="204"/>
      <c r="C98" s="136" t="s">
        <v>12</v>
      </c>
      <c r="D98" s="135" t="s">
        <v>7</v>
      </c>
      <c r="E98" s="170">
        <v>0.79</v>
      </c>
      <c r="F98" s="170">
        <f>F94*E98</f>
        <v>367.192</v>
      </c>
      <c r="G98" s="170"/>
      <c r="H98" s="170"/>
      <c r="I98" s="170"/>
      <c r="J98" s="139"/>
      <c r="K98" s="170"/>
      <c r="L98" s="139"/>
      <c r="M98" s="139"/>
    </row>
    <row r="99" spans="1:13" ht="18" customHeight="1">
      <c r="A99" s="198"/>
      <c r="B99" s="204"/>
      <c r="C99" s="136" t="s">
        <v>42</v>
      </c>
      <c r="D99" s="135" t="s">
        <v>5</v>
      </c>
      <c r="E99" s="167">
        <v>0.016</v>
      </c>
      <c r="F99" s="170">
        <f>F94*E99</f>
        <v>7.436800000000001</v>
      </c>
      <c r="G99" s="170"/>
      <c r="H99" s="170"/>
      <c r="I99" s="170"/>
      <c r="J99" s="139"/>
      <c r="K99" s="170"/>
      <c r="L99" s="139"/>
      <c r="M99" s="139"/>
    </row>
    <row r="100" spans="1:13" ht="43.5" customHeight="1">
      <c r="A100" s="213">
        <v>3</v>
      </c>
      <c r="B100" s="213" t="s">
        <v>110</v>
      </c>
      <c r="C100" s="183" t="s">
        <v>230</v>
      </c>
      <c r="D100" s="214" t="s">
        <v>48</v>
      </c>
      <c r="E100" s="214"/>
      <c r="F100" s="179">
        <v>72.5</v>
      </c>
      <c r="G100" s="179"/>
      <c r="H100" s="170"/>
      <c r="I100" s="139"/>
      <c r="J100" s="139"/>
      <c r="K100" s="184"/>
      <c r="L100" s="139"/>
      <c r="M100" s="139"/>
    </row>
    <row r="101" spans="1:13" ht="18" customHeight="1">
      <c r="A101" s="134"/>
      <c r="B101" s="134" t="s">
        <v>8</v>
      </c>
      <c r="C101" s="136" t="s">
        <v>57</v>
      </c>
      <c r="D101" s="170" t="s">
        <v>48</v>
      </c>
      <c r="E101" s="170">
        <v>1</v>
      </c>
      <c r="F101" s="170">
        <f>E101*F100</f>
        <v>72.5</v>
      </c>
      <c r="G101" s="170"/>
      <c r="H101" s="170"/>
      <c r="I101" s="170"/>
      <c r="J101" s="139"/>
      <c r="K101" s="170"/>
      <c r="L101" s="139"/>
      <c r="M101" s="139"/>
    </row>
    <row r="102" spans="1:13" ht="18" customHeight="1">
      <c r="A102" s="134"/>
      <c r="B102" s="134"/>
      <c r="C102" s="136" t="s">
        <v>72</v>
      </c>
      <c r="D102" s="170" t="s">
        <v>5</v>
      </c>
      <c r="E102" s="167">
        <f>0.035+0.0104</f>
        <v>0.0454</v>
      </c>
      <c r="F102" s="170">
        <f>E102*F100</f>
        <v>3.2915</v>
      </c>
      <c r="G102" s="170"/>
      <c r="H102" s="170"/>
      <c r="I102" s="170"/>
      <c r="J102" s="139"/>
      <c r="K102" s="170"/>
      <c r="L102" s="139"/>
      <c r="M102" s="139"/>
    </row>
    <row r="103" spans="1:13" ht="18" customHeight="1">
      <c r="A103" s="213"/>
      <c r="B103" s="213"/>
      <c r="C103" s="183" t="s">
        <v>150</v>
      </c>
      <c r="D103" s="214" t="s">
        <v>48</v>
      </c>
      <c r="E103" s="214">
        <v>1.07</v>
      </c>
      <c r="F103" s="179">
        <f>E103*F100</f>
        <v>77.575</v>
      </c>
      <c r="G103" s="179"/>
      <c r="H103" s="170"/>
      <c r="I103" s="214"/>
      <c r="J103" s="139"/>
      <c r="K103" s="214"/>
      <c r="L103" s="139"/>
      <c r="M103" s="139"/>
    </row>
    <row r="104" spans="1:13" ht="18" customHeight="1">
      <c r="A104" s="213"/>
      <c r="B104" s="213"/>
      <c r="C104" s="183" t="s">
        <v>101</v>
      </c>
      <c r="D104" s="214" t="s">
        <v>40</v>
      </c>
      <c r="E104" s="214">
        <v>2.9</v>
      </c>
      <c r="F104" s="179">
        <f>E104*F100</f>
        <v>210.25</v>
      </c>
      <c r="G104" s="179"/>
      <c r="H104" s="170"/>
      <c r="I104" s="214"/>
      <c r="J104" s="139"/>
      <c r="K104" s="214"/>
      <c r="L104" s="139"/>
      <c r="M104" s="139"/>
    </row>
    <row r="105" spans="1:13" ht="18" customHeight="1">
      <c r="A105" s="213"/>
      <c r="B105" s="213"/>
      <c r="C105" s="183" t="s">
        <v>102</v>
      </c>
      <c r="D105" s="214" t="s">
        <v>40</v>
      </c>
      <c r="E105" s="214">
        <v>1.15</v>
      </c>
      <c r="F105" s="179">
        <f>E105*F100</f>
        <v>83.375</v>
      </c>
      <c r="G105" s="179"/>
      <c r="H105" s="170"/>
      <c r="I105" s="214"/>
      <c r="J105" s="139"/>
      <c r="K105" s="214"/>
      <c r="L105" s="139"/>
      <c r="M105" s="139"/>
    </row>
    <row r="106" spans="1:13" s="75" customFormat="1" ht="25.5" customHeight="1">
      <c r="A106" s="213"/>
      <c r="B106" s="213"/>
      <c r="C106" s="183" t="s">
        <v>103</v>
      </c>
      <c r="D106" s="214" t="s">
        <v>14</v>
      </c>
      <c r="E106" s="214">
        <v>0.2</v>
      </c>
      <c r="F106" s="179">
        <f>E106*F100</f>
        <v>14.5</v>
      </c>
      <c r="G106" s="179"/>
      <c r="H106" s="170"/>
      <c r="I106" s="214"/>
      <c r="J106" s="139"/>
      <c r="K106" s="214"/>
      <c r="L106" s="139"/>
      <c r="M106" s="139"/>
    </row>
    <row r="107" spans="1:13" s="75" customFormat="1" ht="22.5" customHeight="1">
      <c r="A107" s="213"/>
      <c r="B107" s="213"/>
      <c r="C107" s="183" t="s">
        <v>104</v>
      </c>
      <c r="D107" s="214" t="s">
        <v>14</v>
      </c>
      <c r="E107" s="214">
        <v>1.7</v>
      </c>
      <c r="F107" s="179">
        <f>E107*F100</f>
        <v>123.25</v>
      </c>
      <c r="G107" s="179"/>
      <c r="H107" s="170"/>
      <c r="I107" s="214"/>
      <c r="J107" s="139"/>
      <c r="K107" s="214"/>
      <c r="L107" s="139"/>
      <c r="M107" s="139"/>
    </row>
    <row r="108" spans="1:13" s="75" customFormat="1" ht="22.5" customHeight="1">
      <c r="A108" s="213"/>
      <c r="B108" s="213"/>
      <c r="C108" s="183" t="s">
        <v>105</v>
      </c>
      <c r="D108" s="214" t="s">
        <v>14</v>
      </c>
      <c r="E108" s="214">
        <v>0.7</v>
      </c>
      <c r="F108" s="179">
        <f>E108*F100</f>
        <v>50.75</v>
      </c>
      <c r="G108" s="179"/>
      <c r="H108" s="170"/>
      <c r="I108" s="214"/>
      <c r="J108" s="139"/>
      <c r="K108" s="214"/>
      <c r="L108" s="139"/>
      <c r="M108" s="139"/>
    </row>
    <row r="109" spans="1:13" s="75" customFormat="1" ht="16.5" customHeight="1">
      <c r="A109" s="213"/>
      <c r="B109" s="213"/>
      <c r="C109" s="183" t="s">
        <v>111</v>
      </c>
      <c r="D109" s="214" t="s">
        <v>14</v>
      </c>
      <c r="E109" s="214">
        <v>0.7</v>
      </c>
      <c r="F109" s="179">
        <f>E109*F100</f>
        <v>50.75</v>
      </c>
      <c r="G109" s="179"/>
      <c r="H109" s="170"/>
      <c r="I109" s="214"/>
      <c r="J109" s="139"/>
      <c r="K109" s="214"/>
      <c r="L109" s="139"/>
      <c r="M109" s="139"/>
    </row>
    <row r="110" spans="1:13" ht="17.25" customHeight="1">
      <c r="A110" s="213"/>
      <c r="B110" s="213"/>
      <c r="C110" s="183" t="s">
        <v>112</v>
      </c>
      <c r="D110" s="214" t="s">
        <v>14</v>
      </c>
      <c r="E110" s="214">
        <v>0.7</v>
      </c>
      <c r="F110" s="179">
        <f>E110*F100</f>
        <v>50.75</v>
      </c>
      <c r="G110" s="179"/>
      <c r="H110" s="170"/>
      <c r="I110" s="214"/>
      <c r="J110" s="139"/>
      <c r="K110" s="214"/>
      <c r="L110" s="139"/>
      <c r="M110" s="139"/>
    </row>
    <row r="111" spans="1:13" s="116" customFormat="1" ht="15" customHeight="1">
      <c r="A111" s="213"/>
      <c r="B111" s="213"/>
      <c r="C111" s="183" t="s">
        <v>106</v>
      </c>
      <c r="D111" s="214" t="s">
        <v>14</v>
      </c>
      <c r="E111" s="214">
        <v>2</v>
      </c>
      <c r="F111" s="179">
        <f>E111*F105</f>
        <v>166.75</v>
      </c>
      <c r="G111" s="179"/>
      <c r="H111" s="170"/>
      <c r="I111" s="214"/>
      <c r="J111" s="139"/>
      <c r="K111" s="214"/>
      <c r="L111" s="139"/>
      <c r="M111" s="139"/>
    </row>
    <row r="112" spans="1:13" ht="27.75" customHeight="1">
      <c r="A112" s="213"/>
      <c r="B112" s="213"/>
      <c r="C112" s="183" t="s">
        <v>107</v>
      </c>
      <c r="D112" s="214" t="s">
        <v>14</v>
      </c>
      <c r="E112" s="214">
        <v>1.4</v>
      </c>
      <c r="F112" s="179">
        <f>E112*F100</f>
        <v>101.5</v>
      </c>
      <c r="G112" s="179"/>
      <c r="H112" s="170"/>
      <c r="I112" s="214"/>
      <c r="J112" s="139"/>
      <c r="K112" s="214"/>
      <c r="L112" s="139"/>
      <c r="M112" s="139"/>
    </row>
    <row r="113" spans="1:13" s="117" customFormat="1" ht="33" customHeight="1">
      <c r="A113" s="213"/>
      <c r="B113" s="213"/>
      <c r="C113" s="183" t="s">
        <v>108</v>
      </c>
      <c r="D113" s="214" t="s">
        <v>14</v>
      </c>
      <c r="E113" s="214">
        <v>23</v>
      </c>
      <c r="F113" s="179">
        <f>E113*F100</f>
        <v>1667.5</v>
      </c>
      <c r="G113" s="179"/>
      <c r="H113" s="170"/>
      <c r="I113" s="214"/>
      <c r="J113" s="139"/>
      <c r="K113" s="214"/>
      <c r="L113" s="139"/>
      <c r="M113" s="139"/>
    </row>
    <row r="114" spans="1:13" s="66" customFormat="1" ht="19.5" customHeight="1">
      <c r="A114" s="213"/>
      <c r="B114" s="213"/>
      <c r="C114" s="183" t="s">
        <v>109</v>
      </c>
      <c r="D114" s="214" t="s">
        <v>40</v>
      </c>
      <c r="E114" s="214">
        <v>1.2</v>
      </c>
      <c r="F114" s="179">
        <f>E114*F100</f>
        <v>87</v>
      </c>
      <c r="G114" s="179"/>
      <c r="H114" s="170"/>
      <c r="I114" s="214"/>
      <c r="J114" s="139"/>
      <c r="K114" s="214"/>
      <c r="L114" s="139"/>
      <c r="M114" s="139"/>
    </row>
    <row r="115" spans="1:13" s="118" customFormat="1" ht="36.75" customHeight="1">
      <c r="A115" s="211">
        <v>4</v>
      </c>
      <c r="B115" s="135" t="s">
        <v>100</v>
      </c>
      <c r="C115" s="136" t="s">
        <v>161</v>
      </c>
      <c r="D115" s="170" t="s">
        <v>48</v>
      </c>
      <c r="E115" s="170"/>
      <c r="F115" s="170">
        <v>105.5</v>
      </c>
      <c r="G115" s="170"/>
      <c r="H115" s="170"/>
      <c r="I115" s="170"/>
      <c r="J115" s="139"/>
      <c r="K115" s="170"/>
      <c r="L115" s="139"/>
      <c r="M115" s="139"/>
    </row>
    <row r="116" spans="1:13" s="118" customFormat="1" ht="19.5" customHeight="1">
      <c r="A116" s="198"/>
      <c r="B116" s="202"/>
      <c r="C116" s="136" t="s">
        <v>41</v>
      </c>
      <c r="D116" s="135" t="s">
        <v>48</v>
      </c>
      <c r="E116" s="170">
        <f>0.856</f>
        <v>0.856</v>
      </c>
      <c r="F116" s="170">
        <f>F115*E116</f>
        <v>90.30799999999999</v>
      </c>
      <c r="G116" s="170"/>
      <c r="H116" s="170"/>
      <c r="I116" s="170"/>
      <c r="J116" s="139"/>
      <c r="K116" s="170"/>
      <c r="L116" s="139"/>
      <c r="M116" s="139"/>
    </row>
    <row r="117" spans="1:13" s="76" customFormat="1" ht="20.25" customHeight="1">
      <c r="A117" s="198"/>
      <c r="B117" s="202"/>
      <c r="C117" s="136" t="s">
        <v>43</v>
      </c>
      <c r="D117" s="135" t="s">
        <v>5</v>
      </c>
      <c r="E117" s="167">
        <f>0.012</f>
        <v>0.012</v>
      </c>
      <c r="F117" s="170">
        <f>F115*E117</f>
        <v>1.266</v>
      </c>
      <c r="G117" s="170"/>
      <c r="H117" s="170"/>
      <c r="I117" s="170"/>
      <c r="J117" s="139"/>
      <c r="K117" s="170"/>
      <c r="L117" s="139"/>
      <c r="M117" s="139"/>
    </row>
    <row r="118" spans="1:13" s="77" customFormat="1" ht="21" customHeight="1">
      <c r="A118" s="198"/>
      <c r="B118" s="204"/>
      <c r="C118" s="136" t="s">
        <v>51</v>
      </c>
      <c r="D118" s="135" t="s">
        <v>7</v>
      </c>
      <c r="E118" s="170">
        <v>0.63</v>
      </c>
      <c r="F118" s="170">
        <f>F115*E118</f>
        <v>66.465</v>
      </c>
      <c r="G118" s="170"/>
      <c r="H118" s="170"/>
      <c r="I118" s="170"/>
      <c r="J118" s="139"/>
      <c r="K118" s="170"/>
      <c r="L118" s="139"/>
      <c r="M118" s="139"/>
    </row>
    <row r="119" spans="1:13" s="77" customFormat="1" ht="21" customHeight="1">
      <c r="A119" s="198"/>
      <c r="B119" s="204"/>
      <c r="C119" s="136" t="s">
        <v>12</v>
      </c>
      <c r="D119" s="135" t="s">
        <v>7</v>
      </c>
      <c r="E119" s="170">
        <v>0.92</v>
      </c>
      <c r="F119" s="170">
        <f>F115*E119</f>
        <v>97.06</v>
      </c>
      <c r="G119" s="170"/>
      <c r="H119" s="170"/>
      <c r="I119" s="170"/>
      <c r="J119" s="139"/>
      <c r="K119" s="170"/>
      <c r="L119" s="139"/>
      <c r="M119" s="139"/>
    </row>
    <row r="120" spans="1:13" s="77" customFormat="1" ht="21" customHeight="1">
      <c r="A120" s="198"/>
      <c r="B120" s="204"/>
      <c r="C120" s="136" t="s">
        <v>42</v>
      </c>
      <c r="D120" s="135" t="s">
        <v>5</v>
      </c>
      <c r="E120" s="167">
        <v>0.018</v>
      </c>
      <c r="F120" s="170">
        <f>F114*E120</f>
        <v>1.5659999999999998</v>
      </c>
      <c r="G120" s="170"/>
      <c r="H120" s="170"/>
      <c r="I120" s="170"/>
      <c r="J120" s="139"/>
      <c r="K120" s="170"/>
      <c r="L120" s="139"/>
      <c r="M120" s="139"/>
    </row>
    <row r="121" spans="1:13" s="116" customFormat="1" ht="22.5" customHeight="1">
      <c r="A121" s="200"/>
      <c r="B121" s="198"/>
      <c r="C121" s="206" t="s">
        <v>52</v>
      </c>
      <c r="D121" s="198" t="s">
        <v>5</v>
      </c>
      <c r="E121" s="198"/>
      <c r="F121" s="198"/>
      <c r="G121" s="198"/>
      <c r="H121" s="207"/>
      <c r="I121" s="207"/>
      <c r="J121" s="207"/>
      <c r="K121" s="207"/>
      <c r="L121" s="207"/>
      <c r="M121" s="207"/>
    </row>
    <row r="122" spans="1:13" s="80" customFormat="1" ht="22.5" customHeight="1">
      <c r="A122" s="206"/>
      <c r="B122" s="199"/>
      <c r="C122" s="215" t="s">
        <v>113</v>
      </c>
      <c r="D122" s="216">
        <v>0.05</v>
      </c>
      <c r="E122" s="199"/>
      <c r="F122" s="199"/>
      <c r="G122" s="199"/>
      <c r="H122" s="207"/>
      <c r="I122" s="207"/>
      <c r="J122" s="207"/>
      <c r="K122" s="207"/>
      <c r="L122" s="207"/>
      <c r="M122" s="207"/>
    </row>
    <row r="123" spans="1:13" s="80" customFormat="1" ht="21.75" customHeight="1">
      <c r="A123" s="206"/>
      <c r="B123" s="199"/>
      <c r="C123" s="206" t="s">
        <v>1</v>
      </c>
      <c r="D123" s="199"/>
      <c r="E123" s="199"/>
      <c r="F123" s="199"/>
      <c r="G123" s="199"/>
      <c r="H123" s="207"/>
      <c r="I123" s="207"/>
      <c r="J123" s="207"/>
      <c r="K123" s="207"/>
      <c r="L123" s="207"/>
      <c r="M123" s="207"/>
    </row>
    <row r="124" spans="1:13" s="80" customFormat="1" ht="18.75" customHeight="1">
      <c r="A124" s="206"/>
      <c r="B124" s="199"/>
      <c r="C124" s="206" t="s">
        <v>53</v>
      </c>
      <c r="D124" s="216" t="s">
        <v>247</v>
      </c>
      <c r="E124" s="206"/>
      <c r="F124" s="199"/>
      <c r="G124" s="199"/>
      <c r="H124" s="207"/>
      <c r="I124" s="207"/>
      <c r="J124" s="207"/>
      <c r="K124" s="207"/>
      <c r="L124" s="207"/>
      <c r="M124" s="207"/>
    </row>
    <row r="125" spans="1:13" ht="17.25" customHeight="1">
      <c r="A125" s="206"/>
      <c r="B125" s="199"/>
      <c r="C125" s="217" t="s">
        <v>1</v>
      </c>
      <c r="D125" s="199"/>
      <c r="E125" s="199"/>
      <c r="F125" s="199"/>
      <c r="G125" s="199"/>
      <c r="H125" s="207"/>
      <c r="I125" s="207"/>
      <c r="J125" s="207"/>
      <c r="K125" s="207"/>
      <c r="L125" s="207"/>
      <c r="M125" s="207"/>
    </row>
    <row r="126" spans="1:13" ht="18" customHeight="1">
      <c r="A126" s="206"/>
      <c r="B126" s="199"/>
      <c r="C126" s="217" t="s">
        <v>10</v>
      </c>
      <c r="D126" s="216" t="s">
        <v>247</v>
      </c>
      <c r="E126" s="217"/>
      <c r="F126" s="199"/>
      <c r="G126" s="199"/>
      <c r="H126" s="207"/>
      <c r="I126" s="207"/>
      <c r="J126" s="207"/>
      <c r="K126" s="207"/>
      <c r="L126" s="207"/>
      <c r="M126" s="207"/>
    </row>
    <row r="127" spans="1:13" ht="15">
      <c r="A127" s="206"/>
      <c r="B127" s="199"/>
      <c r="C127" s="217" t="s">
        <v>3</v>
      </c>
      <c r="D127" s="217"/>
      <c r="E127" s="217"/>
      <c r="F127" s="199"/>
      <c r="G127" s="199"/>
      <c r="H127" s="207"/>
      <c r="I127" s="207"/>
      <c r="J127" s="207"/>
      <c r="K127" s="207"/>
      <c r="L127" s="207"/>
      <c r="M127" s="207"/>
    </row>
    <row r="128" ht="15">
      <c r="C128" s="220"/>
    </row>
    <row r="129" spans="1:13" ht="16.5">
      <c r="A129" s="86"/>
      <c r="B129" s="87"/>
      <c r="C129" s="93"/>
      <c r="D129" s="86"/>
      <c r="E129" s="88"/>
      <c r="F129" s="95"/>
      <c r="G129" s="344"/>
      <c r="H129" s="344"/>
      <c r="I129" s="85"/>
      <c r="J129" s="94"/>
      <c r="K129" s="85"/>
      <c r="L129" s="85"/>
      <c r="M129" s="85"/>
    </row>
    <row r="130" spans="3:7" ht="15">
      <c r="C130" s="362"/>
      <c r="D130" s="362"/>
      <c r="E130" s="362"/>
      <c r="F130" s="362"/>
      <c r="G130" s="362"/>
    </row>
    <row r="135" spans="1:16" s="85" customFormat="1" ht="16.5">
      <c r="A135" s="218"/>
      <c r="B135" s="219"/>
      <c r="C135" s="218"/>
      <c r="D135" s="218"/>
      <c r="E135" s="218"/>
      <c r="F135" s="219"/>
      <c r="G135" s="219"/>
      <c r="H135" s="219"/>
      <c r="I135" s="219"/>
      <c r="J135" s="219"/>
      <c r="K135" s="219"/>
      <c r="L135" s="219"/>
      <c r="M135" s="219"/>
      <c r="P135" s="94"/>
    </row>
  </sheetData>
  <sheetProtection/>
  <autoFilter ref="A6:IN7"/>
  <mergeCells count="16">
    <mergeCell ref="C130:D130"/>
    <mergeCell ref="E130:G130"/>
    <mergeCell ref="G4:H4"/>
    <mergeCell ref="I4:J4"/>
    <mergeCell ref="C4:C5"/>
    <mergeCell ref="D4:D5"/>
    <mergeCell ref="E4:F4"/>
    <mergeCell ref="G129:H129"/>
    <mergeCell ref="A1:M1"/>
    <mergeCell ref="M4:M5"/>
    <mergeCell ref="B2:M2"/>
    <mergeCell ref="C3:J3"/>
    <mergeCell ref="K3:L3"/>
    <mergeCell ref="A4:A5"/>
    <mergeCell ref="B4:B5"/>
    <mergeCell ref="K4:L4"/>
  </mergeCells>
  <conditionalFormatting sqref="D38 D29 D40:D47 D49:D51 D53 D35">
    <cfRule type="cellIs" priority="151" dxfId="0" operator="equal" stopIfTrue="1">
      <formula>0</formula>
    </cfRule>
  </conditionalFormatting>
  <conditionalFormatting sqref="D56">
    <cfRule type="cellIs" priority="128" dxfId="0" operator="equal" stopIfTrue="1">
      <formula>0</formula>
    </cfRule>
  </conditionalFormatting>
  <conditionalFormatting sqref="D56">
    <cfRule type="cellIs" priority="129" dxfId="0" operator="equal" stopIfTrue="1">
      <formula>0</formula>
    </cfRule>
  </conditionalFormatting>
  <conditionalFormatting sqref="D57:E61">
    <cfRule type="cellIs" priority="126" dxfId="0" operator="equal" stopIfTrue="1">
      <formula>0</formula>
    </cfRule>
  </conditionalFormatting>
  <conditionalFormatting sqref="D57:E61">
    <cfRule type="cellIs" priority="127" dxfId="0" operator="equal" stopIfTrue="1">
      <formula>0</formula>
    </cfRule>
  </conditionalFormatting>
  <conditionalFormatting sqref="C68:E71">
    <cfRule type="cellIs" priority="99" dxfId="0" operator="equal" stopIfTrue="1">
      <formula>0</formula>
    </cfRule>
  </conditionalFormatting>
  <conditionalFormatting sqref="D36:D37">
    <cfRule type="cellIs" priority="30" dxfId="0" operator="equal" stopIfTrue="1">
      <formula>0</formula>
    </cfRule>
  </conditionalFormatting>
  <conditionalFormatting sqref="D39">
    <cfRule type="cellIs" priority="29" dxfId="0" operator="equal" stopIfTrue="1">
      <formula>0</formula>
    </cfRule>
  </conditionalFormatting>
  <conditionalFormatting sqref="D48">
    <cfRule type="cellIs" priority="11" dxfId="0" operator="equal" stopIfTrue="1">
      <formula>0</formula>
    </cfRule>
  </conditionalFormatting>
  <conditionalFormatting sqref="D18:D20">
    <cfRule type="cellIs" priority="5" dxfId="0" operator="equal" stopIfTrue="1">
      <formula>0</formula>
    </cfRule>
  </conditionalFormatting>
  <conditionalFormatting sqref="D52">
    <cfRule type="cellIs" priority="6" dxfId="0" operator="equal" stopIfTrue="1">
      <formula>0</formula>
    </cfRule>
  </conditionalFormatting>
  <conditionalFormatting sqref="D21">
    <cfRule type="cellIs" priority="4" dxfId="0" operator="equal" stopIfTrue="1">
      <formula>0</formula>
    </cfRule>
  </conditionalFormatting>
  <conditionalFormatting sqref="E16:F16">
    <cfRule type="cellIs" priority="3" dxfId="0" operator="equal" stopIfTrue="1">
      <formula>0</formula>
    </cfRule>
  </conditionalFormatting>
  <conditionalFormatting sqref="D30:E34">
    <cfRule type="cellIs" priority="1" dxfId="0" operator="equal" stopIfTrue="1">
      <formula>0</formula>
    </cfRule>
  </conditionalFormatting>
  <conditionalFormatting sqref="D30:E34">
    <cfRule type="cellIs" priority="2" dxfId="0" operator="equal" stopIfTrue="1">
      <formula>0</formula>
    </cfRule>
  </conditionalFormatting>
  <printOptions/>
  <pageMargins left="0.5511811023622047" right="0" top="0.3937007874015748" bottom="0.35433070866141736" header="0.15748031496062992" footer="0.15748031496062992"/>
  <pageSetup firstPageNumber="14" useFirstPageNumber="1" horizontalDpi="300" verticalDpi="300" orientation="landscape" paperSize="9" scale="94" r:id="rId1"/>
  <headerFooter alignWithMargins="0">
    <oddHeader>&amp;R&amp;P</oddHeader>
  </headerFooter>
  <rowBreaks count="1" manualBreakCount="1">
    <brk id="10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31">
      <selection activeCell="C62" sqref="C62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36.140625" style="0" customWidth="1"/>
    <col min="4" max="4" width="8.28125" style="0" customWidth="1"/>
    <col min="5" max="5" width="7.8515625" style="0" customWidth="1"/>
    <col min="6" max="6" width="8.7109375" style="0" customWidth="1"/>
    <col min="7" max="7" width="7.421875" style="0" customWidth="1"/>
    <col min="8" max="8" width="8.7109375" style="0" customWidth="1"/>
    <col min="9" max="9" width="8.140625" style="0" customWidth="1"/>
    <col min="10" max="10" width="9.00390625" style="0" customWidth="1"/>
    <col min="11" max="11" width="7.28125" style="0" customWidth="1"/>
    <col min="12" max="12" width="8.140625" style="0" customWidth="1"/>
    <col min="13" max="13" width="9.8515625" style="0" customWidth="1"/>
    <col min="14" max="14" width="15.00390625" style="0" bestFit="1" customWidth="1"/>
  </cols>
  <sheetData>
    <row r="1" spans="1:14" s="5" customFormat="1" ht="35.25" customHeight="1">
      <c r="A1" s="350" t="s">
        <v>245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80"/>
    </row>
    <row r="2" spans="1:14" s="5" customFormat="1" ht="28.5" customHeight="1">
      <c r="A2" s="4"/>
      <c r="B2" s="350" t="s">
        <v>168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180"/>
    </row>
    <row r="3" spans="1:13" s="5" customFormat="1" ht="24" customHeight="1">
      <c r="A3" s="6"/>
      <c r="B3" s="350" t="s">
        <v>123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1:13" s="5" customFormat="1" ht="27" customHeight="1">
      <c r="A4" s="120"/>
      <c r="B4" s="120"/>
      <c r="C4" s="374" t="s">
        <v>54</v>
      </c>
      <c r="D4" s="374"/>
      <c r="E4" s="374"/>
      <c r="F4" s="374"/>
      <c r="G4" s="374"/>
      <c r="H4" s="374"/>
      <c r="I4" s="374"/>
      <c r="J4" s="374"/>
      <c r="K4" s="375" t="e">
        <f>#REF!</f>
        <v>#REF!</v>
      </c>
      <c r="L4" s="375"/>
      <c r="M4" s="120" t="s">
        <v>5</v>
      </c>
    </row>
    <row r="5" spans="1:13" s="121" customFormat="1" ht="39" customHeight="1">
      <c r="A5" s="371" t="s">
        <v>0</v>
      </c>
      <c r="B5" s="371" t="s">
        <v>169</v>
      </c>
      <c r="C5" s="373" t="s">
        <v>170</v>
      </c>
      <c r="D5" s="373" t="s">
        <v>24</v>
      </c>
      <c r="E5" s="371" t="s">
        <v>171</v>
      </c>
      <c r="F5" s="371" t="s">
        <v>2</v>
      </c>
      <c r="G5" s="373" t="s">
        <v>15</v>
      </c>
      <c r="H5" s="373"/>
      <c r="I5" s="373" t="s">
        <v>16</v>
      </c>
      <c r="J5" s="373"/>
      <c r="K5" s="373" t="s">
        <v>172</v>
      </c>
      <c r="L5" s="373"/>
      <c r="M5" s="373" t="s">
        <v>1</v>
      </c>
    </row>
    <row r="6" spans="1:13" s="257" customFormat="1" ht="34.5" customHeight="1">
      <c r="A6" s="372"/>
      <c r="B6" s="372"/>
      <c r="C6" s="373"/>
      <c r="D6" s="373"/>
      <c r="E6" s="372"/>
      <c r="F6" s="372"/>
      <c r="G6" s="256" t="s">
        <v>173</v>
      </c>
      <c r="H6" s="256" t="s">
        <v>1</v>
      </c>
      <c r="I6" s="256" t="s">
        <v>174</v>
      </c>
      <c r="J6" s="256" t="s">
        <v>1</v>
      </c>
      <c r="K6" s="256" t="s">
        <v>174</v>
      </c>
      <c r="L6" s="256" t="s">
        <v>1</v>
      </c>
      <c r="M6" s="373"/>
    </row>
    <row r="7" spans="1:13" s="257" customFormat="1" ht="24.75" customHeight="1">
      <c r="A7" s="258">
        <v>1</v>
      </c>
      <c r="B7" s="259">
        <v>2</v>
      </c>
      <c r="C7" s="259">
        <v>3</v>
      </c>
      <c r="D7" s="255">
        <v>4</v>
      </c>
      <c r="E7" s="260">
        <v>5</v>
      </c>
      <c r="F7" s="260">
        <v>6</v>
      </c>
      <c r="G7" s="259">
        <v>7</v>
      </c>
      <c r="H7" s="261">
        <v>8</v>
      </c>
      <c r="I7" s="259">
        <v>9</v>
      </c>
      <c r="J7" s="261">
        <v>10</v>
      </c>
      <c r="K7" s="259">
        <v>11</v>
      </c>
      <c r="L7" s="261">
        <v>12</v>
      </c>
      <c r="M7" s="261">
        <v>13</v>
      </c>
    </row>
    <row r="8" spans="1:13" s="321" customFormat="1" ht="137.25" customHeight="1">
      <c r="A8" s="382">
        <v>1</v>
      </c>
      <c r="B8" s="316"/>
      <c r="C8" s="317" t="s">
        <v>231</v>
      </c>
      <c r="D8" s="133"/>
      <c r="E8" s="318"/>
      <c r="F8" s="133"/>
      <c r="G8" s="319"/>
      <c r="H8" s="320"/>
      <c r="I8" s="320"/>
      <c r="J8" s="319"/>
      <c r="K8" s="320"/>
      <c r="L8" s="320"/>
      <c r="M8" s="320"/>
    </row>
    <row r="9" spans="1:13" s="323" customFormat="1" ht="20.25" customHeight="1">
      <c r="A9" s="383"/>
      <c r="B9" s="316" t="s">
        <v>232</v>
      </c>
      <c r="C9" s="123" t="s">
        <v>233</v>
      </c>
      <c r="D9" s="133" t="s">
        <v>234</v>
      </c>
      <c r="E9" s="322"/>
      <c r="F9" s="133">
        <v>1</v>
      </c>
      <c r="G9" s="319"/>
      <c r="H9" s="320"/>
      <c r="I9" s="320"/>
      <c r="J9" s="319"/>
      <c r="K9" s="320"/>
      <c r="L9" s="320"/>
      <c r="M9" s="320"/>
    </row>
    <row r="10" spans="1:13" s="323" customFormat="1" ht="20.25" customHeight="1">
      <c r="A10" s="383"/>
      <c r="B10" s="324"/>
      <c r="C10" s="123" t="s">
        <v>235</v>
      </c>
      <c r="D10" s="133" t="s">
        <v>4</v>
      </c>
      <c r="E10" s="322">
        <v>3</v>
      </c>
      <c r="F10" s="133">
        <f>F9*E10</f>
        <v>3</v>
      </c>
      <c r="G10" s="139"/>
      <c r="H10" s="139"/>
      <c r="I10" s="138"/>
      <c r="J10" s="138"/>
      <c r="K10" s="138"/>
      <c r="L10" s="138"/>
      <c r="M10" s="139"/>
    </row>
    <row r="11" spans="1:13" s="323" customFormat="1" ht="20.25" customHeight="1">
      <c r="A11" s="383"/>
      <c r="B11" s="324"/>
      <c r="C11" s="123" t="s">
        <v>236</v>
      </c>
      <c r="D11" s="133" t="s">
        <v>5</v>
      </c>
      <c r="E11" s="322">
        <v>0.12</v>
      </c>
      <c r="F11" s="133">
        <f>F9*E11</f>
        <v>0.12</v>
      </c>
      <c r="G11" s="319"/>
      <c r="H11" s="320"/>
      <c r="I11" s="320"/>
      <c r="J11" s="319"/>
      <c r="K11" s="320"/>
      <c r="L11" s="320"/>
      <c r="M11" s="139"/>
    </row>
    <row r="12" spans="1:13" s="323" customFormat="1" ht="20.25" customHeight="1">
      <c r="A12" s="383"/>
      <c r="B12" s="324"/>
      <c r="C12" s="123" t="s">
        <v>237</v>
      </c>
      <c r="D12" s="133" t="s">
        <v>5</v>
      </c>
      <c r="E12" s="322">
        <v>2.33</v>
      </c>
      <c r="F12" s="133">
        <f>F9*E12</f>
        <v>2.33</v>
      </c>
      <c r="G12" s="319"/>
      <c r="H12" s="319"/>
      <c r="I12" s="320"/>
      <c r="J12" s="320"/>
      <c r="K12" s="325"/>
      <c r="L12" s="325"/>
      <c r="M12" s="139"/>
    </row>
    <row r="13" spans="1:13" s="323" customFormat="1" ht="20.25" customHeight="1">
      <c r="A13" s="383"/>
      <c r="B13" s="316" t="s">
        <v>8</v>
      </c>
      <c r="C13" s="123" t="s">
        <v>233</v>
      </c>
      <c r="D13" s="326" t="s">
        <v>20</v>
      </c>
      <c r="E13" s="322"/>
      <c r="F13" s="133">
        <f>F9</f>
        <v>1</v>
      </c>
      <c r="G13" s="319"/>
      <c r="H13" s="319"/>
      <c r="I13" s="320"/>
      <c r="J13" s="320"/>
      <c r="K13" s="325"/>
      <c r="L13" s="325"/>
      <c r="M13" s="139"/>
    </row>
    <row r="14" spans="1:13" s="323" customFormat="1" ht="20.25" customHeight="1">
      <c r="A14" s="384"/>
      <c r="B14" s="316"/>
      <c r="C14" s="123" t="s">
        <v>238</v>
      </c>
      <c r="D14" s="326" t="s">
        <v>20</v>
      </c>
      <c r="E14" s="322"/>
      <c r="F14" s="133">
        <v>1</v>
      </c>
      <c r="G14" s="319"/>
      <c r="H14" s="319"/>
      <c r="I14" s="320"/>
      <c r="J14" s="320"/>
      <c r="K14" s="325"/>
      <c r="L14" s="325"/>
      <c r="M14" s="139"/>
    </row>
    <row r="15" spans="1:13" s="323" customFormat="1" ht="31.5" customHeight="1">
      <c r="A15" s="379">
        <v>2</v>
      </c>
      <c r="B15" s="376" t="s">
        <v>239</v>
      </c>
      <c r="C15" s="328" t="s">
        <v>240</v>
      </c>
      <c r="D15" s="326" t="s">
        <v>20</v>
      </c>
      <c r="E15" s="322"/>
      <c r="F15" s="133">
        <v>3</v>
      </c>
      <c r="G15" s="319"/>
      <c r="H15" s="320"/>
      <c r="I15" s="320"/>
      <c r="J15" s="319"/>
      <c r="K15" s="320"/>
      <c r="L15" s="320"/>
      <c r="M15" s="320"/>
    </row>
    <row r="16" spans="1:13" s="323" customFormat="1" ht="20.25" customHeight="1">
      <c r="A16" s="380"/>
      <c r="B16" s="377"/>
      <c r="C16" s="123" t="s">
        <v>235</v>
      </c>
      <c r="D16" s="133" t="s">
        <v>4</v>
      </c>
      <c r="E16" s="322">
        <v>2</v>
      </c>
      <c r="F16" s="133">
        <f>F15*E16</f>
        <v>6</v>
      </c>
      <c r="G16" s="139"/>
      <c r="H16" s="139"/>
      <c r="I16" s="138"/>
      <c r="J16" s="138"/>
      <c r="K16" s="138"/>
      <c r="L16" s="138"/>
      <c r="M16" s="139"/>
    </row>
    <row r="17" spans="1:13" s="323" customFormat="1" ht="20.25" customHeight="1">
      <c r="A17" s="380"/>
      <c r="B17" s="377"/>
      <c r="C17" s="123" t="s">
        <v>236</v>
      </c>
      <c r="D17" s="133" t="s">
        <v>5</v>
      </c>
      <c r="E17" s="322">
        <v>0.06</v>
      </c>
      <c r="F17" s="133">
        <f>F15*E17</f>
        <v>0.18</v>
      </c>
      <c r="G17" s="319"/>
      <c r="H17" s="320"/>
      <c r="I17" s="320"/>
      <c r="J17" s="319"/>
      <c r="K17" s="320"/>
      <c r="L17" s="320"/>
      <c r="M17" s="320"/>
    </row>
    <row r="18" spans="1:13" s="323" customFormat="1" ht="20.25" customHeight="1">
      <c r="A18" s="380"/>
      <c r="B18" s="377"/>
      <c r="C18" s="123" t="s">
        <v>237</v>
      </c>
      <c r="D18" s="133" t="s">
        <v>5</v>
      </c>
      <c r="E18" s="322">
        <v>1.78</v>
      </c>
      <c r="F18" s="133">
        <f>F15*E18</f>
        <v>5.34</v>
      </c>
      <c r="G18" s="319"/>
      <c r="H18" s="319"/>
      <c r="I18" s="320"/>
      <c r="J18" s="320"/>
      <c r="K18" s="325"/>
      <c r="L18" s="325"/>
      <c r="M18" s="320"/>
    </row>
    <row r="19" spans="1:13" s="323" customFormat="1" ht="30" customHeight="1">
      <c r="A19" s="381"/>
      <c r="B19" s="378"/>
      <c r="C19" s="327" t="s">
        <v>240</v>
      </c>
      <c r="D19" s="133" t="s">
        <v>20</v>
      </c>
      <c r="E19" s="322"/>
      <c r="F19" s="133">
        <f>F15</f>
        <v>3</v>
      </c>
      <c r="G19" s="319"/>
      <c r="H19" s="319"/>
      <c r="I19" s="320"/>
      <c r="J19" s="320"/>
      <c r="K19" s="325"/>
      <c r="L19" s="325"/>
      <c r="M19" s="320"/>
    </row>
    <row r="20" spans="1:13" s="271" customFormat="1" ht="21.75" customHeight="1">
      <c r="A20" s="365">
        <v>3</v>
      </c>
      <c r="B20" s="368" t="s">
        <v>176</v>
      </c>
      <c r="C20" s="269" t="s">
        <v>177</v>
      </c>
      <c r="D20" s="255" t="s">
        <v>175</v>
      </c>
      <c r="E20" s="266"/>
      <c r="F20" s="267">
        <v>4</v>
      </c>
      <c r="G20" s="259"/>
      <c r="H20" s="261"/>
      <c r="I20" s="259"/>
      <c r="J20" s="261"/>
      <c r="K20" s="270"/>
      <c r="L20" s="262"/>
      <c r="M20" s="262"/>
    </row>
    <row r="21" spans="1:13" s="271" customFormat="1" ht="21.75" customHeight="1">
      <c r="A21" s="366"/>
      <c r="B21" s="369"/>
      <c r="C21" s="263" t="s">
        <v>39</v>
      </c>
      <c r="D21" s="260" t="s">
        <v>18</v>
      </c>
      <c r="E21" s="266">
        <v>1.63</v>
      </c>
      <c r="F21" s="272">
        <f>F20*E21</f>
        <v>6.52</v>
      </c>
      <c r="G21" s="259"/>
      <c r="H21" s="261"/>
      <c r="I21" s="259"/>
      <c r="J21" s="261"/>
      <c r="K21" s="270"/>
      <c r="L21" s="262"/>
      <c r="M21" s="262"/>
    </row>
    <row r="22" spans="1:13" s="273" customFormat="1" ht="21.75" customHeight="1">
      <c r="A22" s="366"/>
      <c r="B22" s="369"/>
      <c r="C22" s="263" t="s">
        <v>133</v>
      </c>
      <c r="D22" s="260" t="s">
        <v>96</v>
      </c>
      <c r="E22" s="266">
        <v>0.011</v>
      </c>
      <c r="F22" s="272">
        <f>E22*F20</f>
        <v>0.044</v>
      </c>
      <c r="G22" s="259"/>
      <c r="H22" s="261"/>
      <c r="I22" s="259"/>
      <c r="J22" s="261"/>
      <c r="K22" s="270"/>
      <c r="L22" s="262"/>
      <c r="M22" s="262"/>
    </row>
    <row r="23" spans="1:13" ht="25.5">
      <c r="A23" s="366"/>
      <c r="B23" s="369"/>
      <c r="C23" s="263" t="s">
        <v>178</v>
      </c>
      <c r="D23" s="255" t="s">
        <v>175</v>
      </c>
      <c r="E23" s="266"/>
      <c r="F23" s="274">
        <v>1</v>
      </c>
      <c r="G23" s="259"/>
      <c r="H23" s="261"/>
      <c r="I23" s="259"/>
      <c r="J23" s="261"/>
      <c r="K23" s="270"/>
      <c r="L23" s="262"/>
      <c r="M23" s="262"/>
    </row>
    <row r="24" spans="1:13" ht="25.5">
      <c r="A24" s="366"/>
      <c r="B24" s="369"/>
      <c r="C24" s="263" t="s">
        <v>241</v>
      </c>
      <c r="D24" s="255" t="s">
        <v>175</v>
      </c>
      <c r="E24" s="266"/>
      <c r="F24" s="274">
        <v>1</v>
      </c>
      <c r="G24" s="268"/>
      <c r="H24" s="261"/>
      <c r="I24" s="268"/>
      <c r="J24" s="261"/>
      <c r="K24" s="270"/>
      <c r="L24" s="262"/>
      <c r="M24" s="262"/>
    </row>
    <row r="25" spans="1:13" ht="13.5">
      <c r="A25" s="366"/>
      <c r="B25" s="369"/>
      <c r="C25" s="263" t="s">
        <v>179</v>
      </c>
      <c r="D25" s="255" t="s">
        <v>96</v>
      </c>
      <c r="E25" s="266">
        <v>0.103</v>
      </c>
      <c r="F25" s="275">
        <f>E25*F20</f>
        <v>0.412</v>
      </c>
      <c r="G25" s="259"/>
      <c r="H25" s="261"/>
      <c r="I25" s="259"/>
      <c r="J25" s="261"/>
      <c r="K25" s="270"/>
      <c r="L25" s="262"/>
      <c r="M25" s="262"/>
    </row>
    <row r="26" spans="1:13" ht="38.25">
      <c r="A26" s="365">
        <v>4</v>
      </c>
      <c r="B26" s="368" t="s">
        <v>180</v>
      </c>
      <c r="C26" s="269" t="s">
        <v>182</v>
      </c>
      <c r="D26" s="255" t="s">
        <v>175</v>
      </c>
      <c r="E26" s="266"/>
      <c r="F26" s="267">
        <v>6</v>
      </c>
      <c r="G26" s="259"/>
      <c r="H26" s="261"/>
      <c r="I26" s="259"/>
      <c r="J26" s="261"/>
      <c r="K26" s="270"/>
      <c r="L26" s="262"/>
      <c r="M26" s="262"/>
    </row>
    <row r="27" spans="1:13" ht="13.5">
      <c r="A27" s="366"/>
      <c r="B27" s="369"/>
      <c r="C27" s="263" t="s">
        <v>39</v>
      </c>
      <c r="D27" s="260" t="s">
        <v>18</v>
      </c>
      <c r="E27" s="266">
        <v>1.54</v>
      </c>
      <c r="F27" s="272">
        <f>F26*E27</f>
        <v>9.24</v>
      </c>
      <c r="G27" s="259"/>
      <c r="H27" s="261"/>
      <c r="I27" s="259"/>
      <c r="J27" s="261"/>
      <c r="K27" s="270"/>
      <c r="L27" s="262"/>
      <c r="M27" s="262"/>
    </row>
    <row r="28" spans="1:13" ht="13.5">
      <c r="A28" s="366"/>
      <c r="B28" s="369"/>
      <c r="C28" s="263" t="s">
        <v>133</v>
      </c>
      <c r="D28" s="255" t="s">
        <v>96</v>
      </c>
      <c r="E28" s="266">
        <v>0.29</v>
      </c>
      <c r="F28" s="272">
        <f>E28*F26</f>
        <v>1.7399999999999998</v>
      </c>
      <c r="G28" s="259"/>
      <c r="H28" s="261"/>
      <c r="I28" s="259"/>
      <c r="J28" s="261"/>
      <c r="K28" s="270"/>
      <c r="L28" s="262"/>
      <c r="M28" s="262"/>
    </row>
    <row r="29" spans="1:13" ht="13.5">
      <c r="A29" s="366"/>
      <c r="B29" s="369"/>
      <c r="C29" s="263" t="s">
        <v>181</v>
      </c>
      <c r="D29" s="255" t="s">
        <v>175</v>
      </c>
      <c r="E29" s="266">
        <v>1</v>
      </c>
      <c r="F29" s="272">
        <f>E29*F26</f>
        <v>6</v>
      </c>
      <c r="G29" s="259"/>
      <c r="H29" s="261"/>
      <c r="I29" s="259"/>
      <c r="J29" s="261"/>
      <c r="K29" s="270"/>
      <c r="L29" s="262"/>
      <c r="M29" s="262"/>
    </row>
    <row r="30" spans="1:13" ht="13.5">
      <c r="A30" s="367"/>
      <c r="B30" s="370"/>
      <c r="C30" s="263" t="s">
        <v>42</v>
      </c>
      <c r="D30" s="260" t="s">
        <v>5</v>
      </c>
      <c r="E30" s="266">
        <v>0.58</v>
      </c>
      <c r="F30" s="272">
        <f>E30*F26</f>
        <v>3.4799999999999995</v>
      </c>
      <c r="G30" s="259"/>
      <c r="H30" s="261"/>
      <c r="I30" s="259"/>
      <c r="J30" s="261"/>
      <c r="K30" s="270"/>
      <c r="L30" s="262"/>
      <c r="M30" s="262"/>
    </row>
    <row r="31" spans="1:13" ht="38.25">
      <c r="A31" s="365">
        <v>5</v>
      </c>
      <c r="B31" s="279"/>
      <c r="C31" s="269" t="s">
        <v>193</v>
      </c>
      <c r="D31" s="255" t="s">
        <v>175</v>
      </c>
      <c r="E31" s="266"/>
      <c r="F31" s="277">
        <v>14</v>
      </c>
      <c r="G31" s="259"/>
      <c r="H31" s="261"/>
      <c r="I31" s="259"/>
      <c r="J31" s="261"/>
      <c r="K31" s="278"/>
      <c r="L31" s="262"/>
      <c r="M31" s="262"/>
    </row>
    <row r="32" spans="1:13" ht="13.5">
      <c r="A32" s="366"/>
      <c r="B32" s="276" t="s">
        <v>183</v>
      </c>
      <c r="C32" s="263" t="s">
        <v>39</v>
      </c>
      <c r="D32" s="260" t="s">
        <v>18</v>
      </c>
      <c r="E32" s="266">
        <v>0.63</v>
      </c>
      <c r="F32" s="272">
        <f>E32*F31</f>
        <v>8.82</v>
      </c>
      <c r="G32" s="259"/>
      <c r="H32" s="261"/>
      <c r="I32" s="259"/>
      <c r="J32" s="261"/>
      <c r="K32" s="278"/>
      <c r="L32" s="280"/>
      <c r="M32" s="262"/>
    </row>
    <row r="33" spans="1:13" ht="13.5">
      <c r="A33" s="366"/>
      <c r="B33" s="276"/>
      <c r="C33" s="263" t="s">
        <v>133</v>
      </c>
      <c r="D33" s="255" t="s">
        <v>96</v>
      </c>
      <c r="E33" s="266">
        <v>0.009</v>
      </c>
      <c r="F33" s="275">
        <f>E33*F31</f>
        <v>0.126</v>
      </c>
      <c r="G33" s="259"/>
      <c r="H33" s="261"/>
      <c r="I33" s="259"/>
      <c r="J33" s="261"/>
      <c r="K33" s="278"/>
      <c r="L33" s="281"/>
      <c r="M33" s="265"/>
    </row>
    <row r="34" spans="1:13" ht="13.5">
      <c r="A34" s="366"/>
      <c r="B34" s="276"/>
      <c r="C34" s="263" t="s">
        <v>181</v>
      </c>
      <c r="D34" s="255" t="s">
        <v>175</v>
      </c>
      <c r="E34" s="266">
        <v>1</v>
      </c>
      <c r="F34" s="272">
        <f>E34*F31</f>
        <v>14</v>
      </c>
      <c r="G34" s="259"/>
      <c r="H34" s="261"/>
      <c r="I34" s="259"/>
      <c r="J34" s="261"/>
      <c r="K34" s="278"/>
      <c r="L34" s="262"/>
      <c r="M34" s="262"/>
    </row>
    <row r="35" spans="1:13" ht="13.5">
      <c r="A35" s="367"/>
      <c r="B35" s="259"/>
      <c r="C35" s="263" t="s">
        <v>42</v>
      </c>
      <c r="D35" s="260" t="s">
        <v>5</v>
      </c>
      <c r="E35" s="266">
        <v>0.671</v>
      </c>
      <c r="F35" s="272">
        <f>E35*F31</f>
        <v>9.394</v>
      </c>
      <c r="G35" s="259"/>
      <c r="H35" s="261"/>
      <c r="I35" s="259"/>
      <c r="J35" s="261"/>
      <c r="K35" s="278"/>
      <c r="L35" s="262"/>
      <c r="M35" s="262"/>
    </row>
    <row r="36" spans="1:13" ht="13.5">
      <c r="A36" s="365">
        <v>6</v>
      </c>
      <c r="B36" s="283"/>
      <c r="C36" s="269" t="s">
        <v>184</v>
      </c>
      <c r="D36" s="260" t="s">
        <v>14</v>
      </c>
      <c r="E36" s="266"/>
      <c r="F36" s="272">
        <v>4</v>
      </c>
      <c r="G36" s="259"/>
      <c r="H36" s="261"/>
      <c r="I36" s="259"/>
      <c r="J36" s="261"/>
      <c r="K36" s="278"/>
      <c r="L36" s="262"/>
      <c r="M36" s="262"/>
    </row>
    <row r="37" spans="1:13" ht="13.5">
      <c r="A37" s="366"/>
      <c r="B37" s="284"/>
      <c r="C37" s="263" t="s">
        <v>39</v>
      </c>
      <c r="D37" s="260" t="s">
        <v>18</v>
      </c>
      <c r="E37" s="266">
        <v>1.69</v>
      </c>
      <c r="F37" s="272">
        <f>E37*F36</f>
        <v>6.76</v>
      </c>
      <c r="G37" s="259"/>
      <c r="H37" s="261"/>
      <c r="I37" s="259"/>
      <c r="J37" s="261"/>
      <c r="K37" s="278"/>
      <c r="L37" s="280"/>
      <c r="M37" s="262"/>
    </row>
    <row r="38" spans="1:13" ht="13.5">
      <c r="A38" s="366"/>
      <c r="B38" s="284"/>
      <c r="C38" s="263" t="s">
        <v>133</v>
      </c>
      <c r="D38" s="255" t="s">
        <v>96</v>
      </c>
      <c r="E38" s="266">
        <v>0.023</v>
      </c>
      <c r="F38" s="275">
        <f>E38*F36</f>
        <v>0.092</v>
      </c>
      <c r="G38" s="259"/>
      <c r="H38" s="261"/>
      <c r="I38" s="259"/>
      <c r="J38" s="261"/>
      <c r="K38" s="278"/>
      <c r="L38" s="282"/>
      <c r="M38" s="262"/>
    </row>
    <row r="39" spans="1:13" ht="13.5">
      <c r="A39" s="366"/>
      <c r="B39" s="284" t="s">
        <v>185</v>
      </c>
      <c r="C39" s="263" t="s">
        <v>184</v>
      </c>
      <c r="D39" s="255" t="s">
        <v>175</v>
      </c>
      <c r="E39" s="266">
        <v>1</v>
      </c>
      <c r="F39" s="272">
        <f>E39*F36</f>
        <v>4</v>
      </c>
      <c r="G39" s="259"/>
      <c r="H39" s="261"/>
      <c r="I39" s="259"/>
      <c r="J39" s="261"/>
      <c r="K39" s="278"/>
      <c r="L39" s="262"/>
      <c r="M39" s="262"/>
    </row>
    <row r="40" spans="1:13" ht="13.5">
      <c r="A40" s="367"/>
      <c r="B40" s="285"/>
      <c r="C40" s="263" t="s">
        <v>42</v>
      </c>
      <c r="D40" s="260" t="s">
        <v>5</v>
      </c>
      <c r="E40" s="266">
        <v>0.237</v>
      </c>
      <c r="F40" s="272">
        <f>E40*F36</f>
        <v>0.948</v>
      </c>
      <c r="G40" s="259"/>
      <c r="H40" s="261"/>
      <c r="I40" s="259"/>
      <c r="J40" s="261"/>
      <c r="K40" s="278"/>
      <c r="L40" s="262"/>
      <c r="M40" s="262"/>
    </row>
    <row r="41" spans="1:13" ht="25.5">
      <c r="A41" s="365">
        <v>7</v>
      </c>
      <c r="B41" s="276"/>
      <c r="C41" s="269" t="s">
        <v>186</v>
      </c>
      <c r="D41" s="260" t="s">
        <v>187</v>
      </c>
      <c r="E41" s="266"/>
      <c r="F41" s="277">
        <v>250</v>
      </c>
      <c r="G41" s="259"/>
      <c r="H41" s="261"/>
      <c r="I41" s="259"/>
      <c r="J41" s="261"/>
      <c r="K41" s="278"/>
      <c r="L41" s="262"/>
      <c r="M41" s="262"/>
    </row>
    <row r="42" spans="1:13" ht="13.5">
      <c r="A42" s="366"/>
      <c r="B42" s="276"/>
      <c r="C42" s="263" t="s">
        <v>39</v>
      </c>
      <c r="D42" s="260" t="s">
        <v>18</v>
      </c>
      <c r="E42" s="266">
        <v>0.13</v>
      </c>
      <c r="F42" s="272">
        <f>E42*F41</f>
        <v>32.5</v>
      </c>
      <c r="G42" s="259"/>
      <c r="H42" s="261"/>
      <c r="I42" s="259"/>
      <c r="J42" s="261"/>
      <c r="K42" s="278"/>
      <c r="L42" s="262"/>
      <c r="M42" s="262"/>
    </row>
    <row r="43" spans="1:13" ht="13.5">
      <c r="A43" s="366"/>
      <c r="B43" s="276"/>
      <c r="C43" s="263" t="s">
        <v>133</v>
      </c>
      <c r="D43" s="255" t="s">
        <v>96</v>
      </c>
      <c r="E43" s="266">
        <v>0.0371</v>
      </c>
      <c r="F43" s="272">
        <f>E43*F41</f>
        <v>9.275</v>
      </c>
      <c r="G43" s="259"/>
      <c r="H43" s="261"/>
      <c r="I43" s="259"/>
      <c r="J43" s="261"/>
      <c r="K43" s="278"/>
      <c r="L43" s="262"/>
      <c r="M43" s="262"/>
    </row>
    <row r="44" spans="1:13" ht="13.5">
      <c r="A44" s="366"/>
      <c r="B44" s="276" t="s">
        <v>188</v>
      </c>
      <c r="C44" s="263" t="s">
        <v>189</v>
      </c>
      <c r="D44" s="260" t="s">
        <v>187</v>
      </c>
      <c r="E44" s="266"/>
      <c r="F44" s="272">
        <f>F41</f>
        <v>250</v>
      </c>
      <c r="G44" s="259"/>
      <c r="H44" s="261"/>
      <c r="I44" s="259"/>
      <c r="J44" s="261"/>
      <c r="K44" s="278"/>
      <c r="L44" s="262"/>
      <c r="M44" s="262"/>
    </row>
    <row r="45" spans="1:13" ht="13.5">
      <c r="A45" s="366"/>
      <c r="B45" s="276"/>
      <c r="C45" s="263" t="s">
        <v>42</v>
      </c>
      <c r="D45" s="260" t="s">
        <v>5</v>
      </c>
      <c r="E45" s="266">
        <v>0.0144</v>
      </c>
      <c r="F45" s="272">
        <f>F41*E45</f>
        <v>3.6</v>
      </c>
      <c r="G45" s="259"/>
      <c r="H45" s="261"/>
      <c r="I45" s="259"/>
      <c r="J45" s="261"/>
      <c r="K45" s="278"/>
      <c r="L45" s="262"/>
      <c r="M45" s="262"/>
    </row>
    <row r="46" spans="1:13" ht="13.5">
      <c r="A46" s="329"/>
      <c r="B46" s="287"/>
      <c r="C46" s="269" t="s">
        <v>1</v>
      </c>
      <c r="D46" s="260"/>
      <c r="E46" s="266"/>
      <c r="F46" s="266"/>
      <c r="G46" s="259"/>
      <c r="H46" s="299"/>
      <c r="I46" s="264"/>
      <c r="J46" s="299"/>
      <c r="K46" s="300"/>
      <c r="L46" s="301"/>
      <c r="M46" s="301"/>
    </row>
    <row r="47" spans="1:13" ht="13.5">
      <c r="A47" s="286"/>
      <c r="B47" s="288"/>
      <c r="C47" s="289" t="s">
        <v>190</v>
      </c>
      <c r="D47" s="260"/>
      <c r="E47" s="266"/>
      <c r="F47" s="266"/>
      <c r="G47" s="259"/>
      <c r="H47" s="261"/>
      <c r="I47" s="259"/>
      <c r="J47" s="261"/>
      <c r="K47" s="270"/>
      <c r="L47" s="262"/>
      <c r="M47" s="301"/>
    </row>
    <row r="48" spans="1:13" ht="15.75">
      <c r="A48" s="270"/>
      <c r="B48" s="290"/>
      <c r="C48" s="291" t="s">
        <v>1</v>
      </c>
      <c r="D48" s="292"/>
      <c r="E48" s="292"/>
      <c r="F48" s="292"/>
      <c r="G48" s="292"/>
      <c r="H48" s="293"/>
      <c r="I48" s="294"/>
      <c r="J48" s="293"/>
      <c r="K48" s="294"/>
      <c r="L48" s="293"/>
      <c r="M48" s="302"/>
    </row>
    <row r="49" spans="1:13" ht="27">
      <c r="A49" s="295"/>
      <c r="B49" s="296"/>
      <c r="C49" s="297" t="s">
        <v>191</v>
      </c>
      <c r="D49" s="295"/>
      <c r="E49" s="295"/>
      <c r="F49" s="295"/>
      <c r="G49" s="295"/>
      <c r="H49" s="295"/>
      <c r="I49" s="295"/>
      <c r="J49" s="295"/>
      <c r="K49" s="295"/>
      <c r="L49" s="298"/>
      <c r="M49" s="303"/>
    </row>
    <row r="50" spans="1:13" ht="15.75">
      <c r="A50" s="295"/>
      <c r="B50" s="296"/>
      <c r="C50" s="297" t="s">
        <v>1</v>
      </c>
      <c r="D50" s="295"/>
      <c r="E50" s="295"/>
      <c r="F50" s="295"/>
      <c r="G50" s="295"/>
      <c r="H50" s="295"/>
      <c r="I50" s="295"/>
      <c r="J50" s="295"/>
      <c r="K50" s="295"/>
      <c r="L50" s="295"/>
      <c r="M50" s="303"/>
    </row>
    <row r="51" spans="1:13" ht="15.75">
      <c r="A51" s="295"/>
      <c r="B51" s="296"/>
      <c r="C51" s="297" t="s">
        <v>192</v>
      </c>
      <c r="D51" s="295"/>
      <c r="E51" s="295"/>
      <c r="F51" s="295"/>
      <c r="G51" s="295"/>
      <c r="H51" s="295"/>
      <c r="I51" s="295"/>
      <c r="J51" s="295"/>
      <c r="K51" s="295"/>
      <c r="L51" s="295"/>
      <c r="M51" s="303"/>
    </row>
    <row r="52" spans="1:13" ht="15.75">
      <c r="A52" s="295"/>
      <c r="B52" s="296"/>
      <c r="C52" s="297" t="s">
        <v>1</v>
      </c>
      <c r="D52" s="295"/>
      <c r="E52" s="295"/>
      <c r="F52" s="295"/>
      <c r="G52" s="295"/>
      <c r="H52" s="295"/>
      <c r="I52" s="295"/>
      <c r="J52" s="295"/>
      <c r="K52" s="295"/>
      <c r="L52" s="295"/>
      <c r="M52" s="303"/>
    </row>
  </sheetData>
  <sheetProtection/>
  <mergeCells count="25">
    <mergeCell ref="A5:A6"/>
    <mergeCell ref="B5:B6"/>
    <mergeCell ref="C5:C6"/>
    <mergeCell ref="D5:D6"/>
    <mergeCell ref="E5:E6"/>
    <mergeCell ref="B15:B19"/>
    <mergeCell ref="A15:A19"/>
    <mergeCell ref="A8:A14"/>
    <mergeCell ref="F5:F6"/>
    <mergeCell ref="G5:H5"/>
    <mergeCell ref="I5:J5"/>
    <mergeCell ref="K5:L5"/>
    <mergeCell ref="M5:M6"/>
    <mergeCell ref="A1:M1"/>
    <mergeCell ref="B2:M2"/>
    <mergeCell ref="B3:M3"/>
    <mergeCell ref="C4:J4"/>
    <mergeCell ref="K4:L4"/>
    <mergeCell ref="A31:A35"/>
    <mergeCell ref="A36:A40"/>
    <mergeCell ref="A41:A45"/>
    <mergeCell ref="A20:A25"/>
    <mergeCell ref="B20:B25"/>
    <mergeCell ref="A26:A30"/>
    <mergeCell ref="B26:B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Gocha Tsutskiridze</cp:lastModifiedBy>
  <cp:lastPrinted>2019-05-06T14:40:05Z</cp:lastPrinted>
  <dcterms:created xsi:type="dcterms:W3CDTF">2006-05-30T13:39:04Z</dcterms:created>
  <dcterms:modified xsi:type="dcterms:W3CDTF">2020-06-11T12:42:48Z</dcterms:modified>
  <cp:category/>
  <cp:version/>
  <cp:contentType/>
  <cp:contentStatus/>
</cp:coreProperties>
</file>