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0730" windowHeight="11160"/>
  </bookViews>
  <sheets>
    <sheet name="ხარჯთაღრიცხვა     " sheetId="17" r:id="rId1"/>
  </sheets>
  <definedNames>
    <definedName name="_xlnm.Print_Area" localSheetId="0">'ხარჯთაღრიცხვა     '!$B$1:$N$119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9" i="17" l="1"/>
  <c r="G84" i="17"/>
  <c r="F104" i="17" l="1"/>
  <c r="G104" i="17" s="1"/>
  <c r="F103" i="17"/>
  <c r="G103" i="17" s="1"/>
  <c r="G102" i="17"/>
  <c r="G101" i="17"/>
  <c r="G108" i="17"/>
  <c r="G98" i="17"/>
  <c r="G95" i="17"/>
  <c r="E94" i="17"/>
  <c r="G92" i="17"/>
  <c r="G99" i="17" s="1"/>
  <c r="G91" i="17"/>
  <c r="G90" i="17"/>
  <c r="G97" i="17"/>
  <c r="G80" i="17"/>
  <c r="G75" i="17"/>
  <c r="G76" i="17" s="1"/>
  <c r="G70" i="17"/>
  <c r="G74" i="17" s="1"/>
  <c r="G61" i="17"/>
  <c r="G62" i="17" s="1"/>
  <c r="G59" i="17"/>
  <c r="G58" i="17"/>
  <c r="G56" i="17"/>
  <c r="G55" i="17"/>
  <c r="G54" i="17"/>
  <c r="G52" i="17"/>
  <c r="G57" i="17" s="1"/>
  <c r="G51" i="17"/>
  <c r="G49" i="17"/>
  <c r="G50" i="17" s="1"/>
  <c r="G47" i="17"/>
  <c r="G43" i="17"/>
  <c r="G45" i="17" s="1"/>
  <c r="G42" i="17"/>
  <c r="G40" i="17"/>
  <c r="G41" i="17" s="1"/>
  <c r="E33" i="17"/>
  <c r="G28" i="17"/>
  <c r="G31" i="17" s="1"/>
  <c r="G23" i="17"/>
  <c r="G27" i="17" s="1"/>
  <c r="G22" i="17"/>
  <c r="G19" i="17"/>
  <c r="G20" i="17" s="1"/>
  <c r="G18" i="17"/>
  <c r="G16" i="17"/>
  <c r="G17" i="17" s="1"/>
  <c r="G15" i="17"/>
  <c r="G14" i="17"/>
  <c r="G9" i="17"/>
  <c r="G24" i="17" l="1"/>
  <c r="G72" i="17"/>
  <c r="G21" i="17"/>
  <c r="G25" i="17"/>
  <c r="G26" i="17" s="1"/>
  <c r="G53" i="17"/>
  <c r="G38" i="17"/>
  <c r="G30" i="17"/>
  <c r="G29" i="17"/>
  <c r="G60" i="17"/>
  <c r="G11" i="17"/>
  <c r="G36" i="17"/>
  <c r="G35" i="17"/>
  <c r="G34" i="17"/>
  <c r="G37" i="17"/>
  <c r="G48" i="17"/>
  <c r="G86" i="17"/>
  <c r="G85" i="17"/>
  <c r="G88" i="17"/>
  <c r="G10" i="17"/>
  <c r="G46" i="17"/>
  <c r="G63" i="17"/>
  <c r="G64" i="17"/>
  <c r="G67" i="17"/>
  <c r="G68" i="17"/>
  <c r="G66" i="17"/>
  <c r="G65" i="17"/>
  <c r="G44" i="17"/>
  <c r="G71" i="17"/>
  <c r="G73" i="17"/>
  <c r="G82" i="17"/>
  <c r="G81" i="17"/>
  <c r="G77" i="17"/>
  <c r="G96" i="17"/>
  <c r="G105" i="17"/>
  <c r="G78" i="17" l="1"/>
  <c r="G83" i="17"/>
  <c r="G69" i="17"/>
  <c r="G87" i="17"/>
  <c r="G12" i="17"/>
</calcChain>
</file>

<file path=xl/sharedStrings.xml><?xml version="1.0" encoding="utf-8"?>
<sst xmlns="http://schemas.openxmlformats.org/spreadsheetml/2006/main" count="264" uniqueCount="113">
  <si>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</si>
  <si>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</si>
  <si>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</si>
  <si>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</si>
  <si>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</si>
  <si>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</si>
  <si>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</si>
  <si>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</si>
  <si>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lari</t>
  </si>
  <si>
    <t>ტ</t>
  </si>
  <si>
    <t>კბმ</t>
  </si>
  <si>
    <t>შრომის დანახარჯები</t>
  </si>
  <si>
    <t>კაც/სთ</t>
  </si>
  <si>
    <t>sxva manqanebi</t>
  </si>
  <si>
    <t>grZ/m</t>
  </si>
  <si>
    <t xml:space="preserve">zednadebi xarjebi </t>
  </si>
  <si>
    <t xml:space="preserve">gegmiuri dagroveba </t>
  </si>
  <si>
    <t>გაუთვალისწინებელი ხარჯები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</si>
  <si>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</si>
  <si>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</si>
  <si>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</si>
  <si>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</si>
  <si>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</si>
  <si>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</si>
  <si>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t>#</t>
  </si>
  <si>
    <t>m3</t>
  </si>
  <si>
    <t>k/sT</t>
  </si>
  <si>
    <t xml:space="preserve">Sromis danaxarji </t>
  </si>
  <si>
    <t>46-19-5.</t>
  </si>
  <si>
    <t>cali</t>
  </si>
  <si>
    <t>6-9-1</t>
  </si>
  <si>
    <t>46-22-5</t>
  </si>
  <si>
    <t>qviSa-cementis xsnari m-200</t>
  </si>
  <si>
    <t xml:space="preserve">armaturebis Caankereba gaxvretil adgilebSi </t>
  </si>
  <si>
    <t xml:space="preserve">gaxvretili nawilebis Secementeba qviSa-cementis xsnariT     </t>
  </si>
  <si>
    <t>armatura ф-6 А-I</t>
  </si>
  <si>
    <t>1-80-3</t>
  </si>
  <si>
    <t>100კბმ</t>
  </si>
  <si>
    <t>1-81-3</t>
  </si>
  <si>
    <t>proeqt</t>
  </si>
  <si>
    <t>30-3-2.</t>
  </si>
  <si>
    <t>qviSa-xreSis safuZvlis mowyoba saZirkvlebis qveS</t>
  </si>
  <si>
    <t>qviSa-xreSi</t>
  </si>
  <si>
    <t>kac.sT</t>
  </si>
  <si>
    <t>6-11-4</t>
  </si>
  <si>
    <t>ყალიბის ფარი</t>
  </si>
  <si>
    <t>კვმ</t>
  </si>
  <si>
    <t>ხე მასალა</t>
  </si>
  <si>
    <t>სხვა მასალა</t>
  </si>
  <si>
    <t>ლ</t>
  </si>
  <si>
    <t>ლურსმანი</t>
  </si>
  <si>
    <t xml:space="preserve">qviSa-xreSis transportireba </t>
  </si>
  <si>
    <t xml:space="preserve">ბეტონის ტრანსპორტირება </t>
  </si>
  <si>
    <t>gruntis ukuCayra da teitoriaze mosworeba xeliT, samuSaoebis dasrulebis Semdgom</t>
  </si>
  <si>
    <t>yore kedlebze minimum 0,10 m sigrZis naxvretebis mowyoba ankerebisTvis</t>
  </si>
  <si>
    <t>armatura ф-8 А-III</t>
  </si>
  <si>
    <t xml:space="preserve">ბეტონი მ 300 , B 22,5, </t>
  </si>
  <si>
    <t>gruntis gaTxra xeliT გარსაცმის  mosawyobad</t>
  </si>
  <si>
    <t>#-1 საყრდენი კედელი</t>
  </si>
  <si>
    <t>1-84-2</t>
  </si>
  <si>
    <t>სანგრევი ჩქუჩი</t>
  </si>
  <si>
    <t>მანქ/სთ</t>
  </si>
  <si>
    <t>Sromis danaxarjebi</t>
  </si>
  <si>
    <t>m2</t>
  </si>
  <si>
    <t>1-81-4</t>
  </si>
  <si>
    <t>gruntis ukuCayra-mosworeba xeliT, samuSaoebis dasrulebis Semdgom</t>
  </si>
  <si>
    <t xml:space="preserve">qviSa-xreSis safuZvlis mowyoba saZirkvlebis qveS </t>
  </si>
  <si>
    <t>4,1-236</t>
  </si>
  <si>
    <t>6-1-20</t>
  </si>
  <si>
    <r>
      <rPr>
        <b/>
        <sz val="9"/>
        <rFont val="AcadNusx"/>
      </rPr>
      <t>lenturi saZirkvlebis mowyoba monoliTuri betoniT</t>
    </r>
    <r>
      <rPr>
        <b/>
        <sz val="9"/>
        <rFont val="Sylfaen"/>
        <family val="1"/>
        <charset val="204"/>
      </rPr>
      <t xml:space="preserve"> მ-300, B 22,5,  </t>
    </r>
  </si>
  <si>
    <r>
      <t>100m</t>
    </r>
    <r>
      <rPr>
        <b/>
        <vertAlign val="superscript"/>
        <sz val="9"/>
        <rFont val="AcadNusx"/>
      </rPr>
      <t>3</t>
    </r>
  </si>
  <si>
    <t>4,1-323</t>
  </si>
  <si>
    <t xml:space="preserve">ბეტონი მ-300 , B 22,5, </t>
  </si>
  <si>
    <t>1,1-34</t>
  </si>
  <si>
    <t>5-149</t>
  </si>
  <si>
    <t>fari ficris yalibis sisqiT 25-32 mm</t>
  </si>
  <si>
    <t>kvm</t>
  </si>
  <si>
    <t>5-10</t>
  </si>
  <si>
    <t>xe masla</t>
  </si>
  <si>
    <t>kbm</t>
  </si>
  <si>
    <t>sxva masala</t>
  </si>
  <si>
    <t>ბეტონის ტრანსპორტირება</t>
  </si>
  <si>
    <t>6-13-5</t>
  </si>
  <si>
    <r>
      <t>kedlis tanis mowyoba monoliTuri betoniT m-300</t>
    </r>
    <r>
      <rPr>
        <b/>
        <sz val="9"/>
        <rFont val="Sylfaen"/>
        <family val="1"/>
        <charset val="204"/>
      </rPr>
      <t xml:space="preserve">, B 22,5, </t>
    </r>
  </si>
  <si>
    <t xml:space="preserve">ბეტონი მ 300 , B 22,5. </t>
  </si>
  <si>
    <t>სამშენებლო lursmani</t>
  </si>
  <si>
    <t>27-5-3</t>
  </si>
  <si>
    <t>ganivi sadrenaJe milebis mowyoba
plastmasis miliT d-100 mm (proeqtis mixedviT)</t>
  </si>
  <si>
    <t>manqanebi</t>
  </si>
  <si>
    <t>2,6–89</t>
  </si>
  <si>
    <t>დ–100 მმ პლასტმასის სადრენაჟე მილი ბიჯით 2,00 მ</t>
  </si>
  <si>
    <t>გრძ/მ</t>
  </si>
  <si>
    <t>sxva masalebi</t>
  </si>
  <si>
    <t>6-31-2  მისად.</t>
  </si>
  <si>
    <t>kedelSi mowyobil sadrenaJe milebis Tavze qviSa-xreSis miyra</t>
  </si>
  <si>
    <r>
      <t>m</t>
    </r>
    <r>
      <rPr>
        <b/>
        <vertAlign val="superscript"/>
        <sz val="9"/>
        <rFont val="AcadNusx"/>
      </rPr>
      <t>3</t>
    </r>
  </si>
  <si>
    <t xml:space="preserve">qviSa-xreSi ტრანსპორტირება </t>
  </si>
  <si>
    <t>#-2 საყრდენი კედელი</t>
  </si>
  <si>
    <t xml:space="preserve">არსებული კედლebის სრული დemontaJi </t>
  </si>
  <si>
    <t>gruntis გათხრა-mosworeba xeliT</t>
  </si>
  <si>
    <t>saankere (მაკავშირებელი) armatura a-III d-12 mm, bijiT 300 mm</t>
  </si>
  <si>
    <t>#-3 საყრდენი კედელი</t>
  </si>
  <si>
    <t>qviSa-xreSis safuZvlis mowyoba saZirkvlebis qveS სისქით 30 სმ</t>
  </si>
  <si>
    <t>6_12-10</t>
  </si>
  <si>
    <t>მონოლითური რკ/ბეტონის  კონტრფორსების მოწყობა</t>
  </si>
  <si>
    <t xml:space="preserve"> manqanebi</t>
  </si>
  <si>
    <t>xe-masala</t>
  </si>
  <si>
    <t>4,1-338</t>
  </si>
  <si>
    <t>1,1-36</t>
  </si>
  <si>
    <t>armatura ф-12 А-III</t>
  </si>
  <si>
    <t>pr</t>
  </si>
  <si>
    <r>
      <t>kedlis tanis mowyoba monoliTuri rk/betoniT m-300</t>
    </r>
    <r>
      <rPr>
        <b/>
        <sz val="9"/>
        <rFont val="Sylfaen"/>
        <family val="1"/>
        <charset val="204"/>
      </rPr>
      <t xml:space="preserve">, B 22,5, </t>
    </r>
  </si>
  <si>
    <t xml:space="preserve">WiaTuris municipalitetSi, ტყაბლაძის ქუჩაN#-7 -ს მიმდებარე ტერიტორიაზე sayrdeni kedlebis mowyoba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</si>
</sst>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cadNusx"/>
    </font>
    <font>
      <sz val="9"/>
      <name val="AcadNusx"/>
    </font>
    <font>
      <sz val="9"/>
      <color theme="1"/>
      <name val="AcadNusx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vertAlign val="superscript"/>
      <sz val="9"/>
      <name val="AcadNusx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cadNusx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justify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04"/>
  <sheetViews>
    <sheetView tabSelected="1" zoomScaleNormal="100" workbookViewId="0">
      <selection activeCell="Z12" sqref="Z12"/>
    </sheetView>
  </sheetViews>
  <sheetFormatPr defaultRowHeight="12.75" x14ac:dyDescent="0.25"/>
  <cols>
    <col min="1" max="1" width="2.5703125" style="1" customWidth="1"/>
    <col min="2" max="2" width="4" style="3" customWidth="1"/>
    <col min="3" max="3" width="9.140625" style="12" customWidth="1"/>
    <col min="4" max="4" width="41.28515625" style="1" customWidth="1"/>
    <col min="5" max="5" width="9.85546875" style="13" customWidth="1"/>
    <col min="6" max="6" width="8.42578125" style="13" customWidth="1"/>
    <col min="7" max="7" width="10" style="13" customWidth="1"/>
    <col min="8" max="8" width="7.85546875" style="13" customWidth="1"/>
    <col min="9" max="9" width="8.7109375" style="13" customWidth="1"/>
    <col min="10" max="10" width="7.42578125" style="13" customWidth="1"/>
    <col min="11" max="11" width="8.28515625" style="13" customWidth="1"/>
    <col min="12" max="12" width="7.42578125" style="13" customWidth="1"/>
    <col min="13" max="13" width="8.5703125" style="13" customWidth="1"/>
    <col min="14" max="14" width="11.7109375" style="13" customWidth="1"/>
    <col min="15" max="16384" width="9.140625" style="1"/>
  </cols>
  <sheetData>
    <row r="1" spans="2:14" ht="52.5" customHeight="1" thickBot="1" x14ac:dyDescent="0.3">
      <c r="B1" s="60" t="s">
        <v>112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15" customHeight="1" x14ac:dyDescent="0.25">
      <c r="B2" s="61" t="s">
        <v>24</v>
      </c>
      <c r="C2" s="63" t="s">
        <v>18</v>
      </c>
      <c r="D2" s="65" t="s">
        <v>19</v>
      </c>
      <c r="E2" s="65" t="s">
        <v>20</v>
      </c>
      <c r="F2" s="65" t="s">
        <v>1</v>
      </c>
      <c r="G2" s="65"/>
      <c r="H2" s="65" t="s">
        <v>2</v>
      </c>
      <c r="I2" s="65"/>
      <c r="J2" s="65" t="s">
        <v>3</v>
      </c>
      <c r="K2" s="65"/>
      <c r="L2" s="65" t="s">
        <v>22</v>
      </c>
      <c r="M2" s="65"/>
      <c r="N2" s="67" t="s">
        <v>4</v>
      </c>
    </row>
    <row r="3" spans="2:14" ht="17.25" customHeight="1" x14ac:dyDescent="0.25">
      <c r="B3" s="62"/>
      <c r="C3" s="64"/>
      <c r="D3" s="66"/>
      <c r="E3" s="66"/>
      <c r="F3" s="66"/>
      <c r="G3" s="66"/>
      <c r="H3" s="66"/>
      <c r="I3" s="66"/>
      <c r="J3" s="66"/>
      <c r="K3" s="66"/>
      <c r="L3" s="66"/>
      <c r="M3" s="66"/>
      <c r="N3" s="68"/>
    </row>
    <row r="4" spans="2:14" ht="13.5" customHeight="1" x14ac:dyDescent="0.25">
      <c r="B4" s="62"/>
      <c r="C4" s="64"/>
      <c r="D4" s="66"/>
      <c r="E4" s="66"/>
      <c r="F4" s="69" t="s">
        <v>21</v>
      </c>
      <c r="G4" s="66" t="s">
        <v>5</v>
      </c>
      <c r="H4" s="66" t="s">
        <v>6</v>
      </c>
      <c r="I4" s="66" t="s">
        <v>5</v>
      </c>
      <c r="J4" s="66" t="s">
        <v>6</v>
      </c>
      <c r="K4" s="66" t="s">
        <v>5</v>
      </c>
      <c r="L4" s="66" t="s">
        <v>6</v>
      </c>
      <c r="M4" s="66" t="s">
        <v>5</v>
      </c>
      <c r="N4" s="68"/>
    </row>
    <row r="5" spans="2:14" ht="13.5" customHeight="1" x14ac:dyDescent="0.25">
      <c r="B5" s="62"/>
      <c r="C5" s="64"/>
      <c r="D5" s="66"/>
      <c r="E5" s="66"/>
      <c r="F5" s="69"/>
      <c r="G5" s="66"/>
      <c r="H5" s="66"/>
      <c r="I5" s="66"/>
      <c r="J5" s="66"/>
      <c r="K5" s="66"/>
      <c r="L5" s="66"/>
      <c r="M5" s="66"/>
      <c r="N5" s="68"/>
    </row>
    <row r="6" spans="2:14" ht="51" customHeight="1" x14ac:dyDescent="0.25">
      <c r="B6" s="62"/>
      <c r="C6" s="64"/>
      <c r="D6" s="66"/>
      <c r="E6" s="66"/>
      <c r="F6" s="69"/>
      <c r="G6" s="66"/>
      <c r="H6" s="66"/>
      <c r="I6" s="66"/>
      <c r="J6" s="66"/>
      <c r="K6" s="66"/>
      <c r="L6" s="66"/>
      <c r="M6" s="66"/>
      <c r="N6" s="68"/>
    </row>
    <row r="7" spans="2:14" x14ac:dyDescent="0.25">
      <c r="B7" s="14">
        <v>1</v>
      </c>
      <c r="C7" s="19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20">
        <v>13</v>
      </c>
    </row>
    <row r="8" spans="2:14" ht="18" customHeight="1" x14ac:dyDescent="0.25">
      <c r="B8" s="14"/>
      <c r="C8" s="19"/>
      <c r="D8" s="21" t="s">
        <v>58</v>
      </c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2:14" ht="28.5" customHeight="1" x14ac:dyDescent="0.25">
      <c r="B9" s="62">
        <v>1</v>
      </c>
      <c r="C9" s="64" t="s">
        <v>36</v>
      </c>
      <c r="D9" s="21" t="s">
        <v>57</v>
      </c>
      <c r="E9" s="18" t="s">
        <v>37</v>
      </c>
      <c r="F9" s="5"/>
      <c r="G9" s="2">
        <f>19.11*1*1/100</f>
        <v>0.19109999999999999</v>
      </c>
      <c r="H9" s="22"/>
      <c r="I9" s="22"/>
      <c r="J9" s="22"/>
      <c r="K9" s="22"/>
      <c r="L9" s="22"/>
      <c r="M9" s="22"/>
      <c r="N9" s="16"/>
    </row>
    <row r="10" spans="2:14" x14ac:dyDescent="0.25">
      <c r="B10" s="62"/>
      <c r="C10" s="64"/>
      <c r="D10" s="23" t="s">
        <v>11</v>
      </c>
      <c r="E10" s="5" t="s">
        <v>12</v>
      </c>
      <c r="F10" s="5">
        <v>206</v>
      </c>
      <c r="G10" s="5">
        <f>G9*F10</f>
        <v>39.366599999999998</v>
      </c>
      <c r="H10" s="22"/>
      <c r="I10" s="22"/>
      <c r="J10" s="22"/>
      <c r="K10" s="22"/>
      <c r="L10" s="22"/>
      <c r="M10" s="22"/>
      <c r="N10" s="16"/>
    </row>
    <row r="11" spans="2:14" ht="45" customHeight="1" x14ac:dyDescent="0.25">
      <c r="B11" s="62">
        <v>2</v>
      </c>
      <c r="C11" s="64" t="s">
        <v>38</v>
      </c>
      <c r="D11" s="21" t="s">
        <v>53</v>
      </c>
      <c r="E11" s="18" t="s">
        <v>37</v>
      </c>
      <c r="F11" s="5"/>
      <c r="G11" s="2">
        <f>G9</f>
        <v>0.19109999999999999</v>
      </c>
      <c r="H11" s="22"/>
      <c r="I11" s="22"/>
      <c r="J11" s="22"/>
      <c r="K11" s="22"/>
      <c r="L11" s="22"/>
      <c r="M11" s="22"/>
      <c r="N11" s="16"/>
    </row>
    <row r="12" spans="2:14" x14ac:dyDescent="0.25">
      <c r="B12" s="62"/>
      <c r="C12" s="64"/>
      <c r="D12" s="23" t="s">
        <v>11</v>
      </c>
      <c r="E12" s="5" t="s">
        <v>12</v>
      </c>
      <c r="F12" s="5">
        <v>121</v>
      </c>
      <c r="G12" s="5">
        <f>G11*F12</f>
        <v>23.123099999999997</v>
      </c>
      <c r="H12" s="22"/>
      <c r="I12" s="22"/>
      <c r="J12" s="22"/>
      <c r="K12" s="22"/>
      <c r="L12" s="22"/>
      <c r="M12" s="22"/>
      <c r="N12" s="16"/>
    </row>
    <row r="13" spans="2:14" ht="25.5" x14ac:dyDescent="0.25">
      <c r="B13" s="62">
        <v>3</v>
      </c>
      <c r="C13" s="64" t="s">
        <v>28</v>
      </c>
      <c r="D13" s="21" t="s">
        <v>54</v>
      </c>
      <c r="E13" s="18" t="s">
        <v>29</v>
      </c>
      <c r="F13" s="5"/>
      <c r="G13" s="2">
        <v>429</v>
      </c>
      <c r="H13" s="22"/>
      <c r="I13" s="22"/>
      <c r="J13" s="22"/>
      <c r="K13" s="22"/>
      <c r="L13" s="22"/>
      <c r="M13" s="22"/>
      <c r="N13" s="16"/>
    </row>
    <row r="14" spans="2:14" x14ac:dyDescent="0.25">
      <c r="B14" s="62"/>
      <c r="C14" s="64"/>
      <c r="D14" s="24" t="s">
        <v>11</v>
      </c>
      <c r="E14" s="5" t="s">
        <v>12</v>
      </c>
      <c r="F14" s="25">
        <v>0.497</v>
      </c>
      <c r="G14" s="5">
        <f>G13*F14</f>
        <v>213.21299999999999</v>
      </c>
      <c r="H14" s="22"/>
      <c r="I14" s="22"/>
      <c r="J14" s="22"/>
      <c r="K14" s="22"/>
      <c r="L14" s="22"/>
      <c r="M14" s="22"/>
      <c r="N14" s="16"/>
    </row>
    <row r="15" spans="2:14" x14ac:dyDescent="0.25">
      <c r="B15" s="62"/>
      <c r="C15" s="64"/>
      <c r="D15" s="26" t="s">
        <v>13</v>
      </c>
      <c r="E15" s="27" t="s">
        <v>8</v>
      </c>
      <c r="F15" s="28">
        <v>0.24399999999999999</v>
      </c>
      <c r="G15" s="28">
        <f>F15*G13</f>
        <v>104.676</v>
      </c>
      <c r="H15" s="29"/>
      <c r="I15" s="30"/>
      <c r="J15" s="30"/>
      <c r="K15" s="30"/>
      <c r="L15" s="29"/>
      <c r="M15" s="30"/>
      <c r="N15" s="31"/>
    </row>
    <row r="16" spans="2:14" ht="30" customHeight="1" x14ac:dyDescent="0.25">
      <c r="B16" s="62">
        <v>4</v>
      </c>
      <c r="C16" s="64" t="s">
        <v>30</v>
      </c>
      <c r="D16" s="21" t="s">
        <v>33</v>
      </c>
      <c r="E16" s="18" t="s">
        <v>9</v>
      </c>
      <c r="F16" s="5"/>
      <c r="G16" s="32">
        <f>G18*0.22/1000</f>
        <v>2.8313999999999995E-2</v>
      </c>
      <c r="H16" s="22"/>
      <c r="I16" s="22"/>
      <c r="J16" s="22"/>
      <c r="K16" s="22"/>
      <c r="L16" s="22"/>
      <c r="M16" s="22"/>
      <c r="N16" s="16"/>
    </row>
    <row r="17" spans="2:14" x14ac:dyDescent="0.25">
      <c r="B17" s="62"/>
      <c r="C17" s="64"/>
      <c r="D17" s="23" t="s">
        <v>11</v>
      </c>
      <c r="E17" s="5" t="s">
        <v>12</v>
      </c>
      <c r="F17" s="33">
        <v>303</v>
      </c>
      <c r="G17" s="5">
        <f>F17*G16</f>
        <v>8.5791419999999992</v>
      </c>
      <c r="H17" s="22"/>
      <c r="I17" s="22"/>
      <c r="J17" s="22"/>
      <c r="K17" s="22"/>
      <c r="L17" s="22"/>
      <c r="M17" s="22"/>
      <c r="N17" s="16"/>
    </row>
    <row r="18" spans="2:14" x14ac:dyDescent="0.25">
      <c r="B18" s="62"/>
      <c r="C18" s="64"/>
      <c r="D18" s="24" t="s">
        <v>35</v>
      </c>
      <c r="E18" s="5" t="s">
        <v>14</v>
      </c>
      <c r="F18" s="5" t="s">
        <v>39</v>
      </c>
      <c r="G18" s="22">
        <f>G13*0.3</f>
        <v>128.69999999999999</v>
      </c>
      <c r="H18" s="5"/>
      <c r="I18" s="34"/>
      <c r="J18" s="5"/>
      <c r="K18" s="22"/>
      <c r="L18" s="5"/>
      <c r="M18" s="22"/>
      <c r="N18" s="35"/>
    </row>
    <row r="19" spans="2:14" ht="31.5" customHeight="1" x14ac:dyDescent="0.25">
      <c r="B19" s="62">
        <v>5</v>
      </c>
      <c r="C19" s="70" t="s">
        <v>31</v>
      </c>
      <c r="D19" s="36" t="s">
        <v>34</v>
      </c>
      <c r="E19" s="37" t="s">
        <v>25</v>
      </c>
      <c r="F19" s="5"/>
      <c r="G19" s="32">
        <f>0.003*G13</f>
        <v>1.2869999999999999</v>
      </c>
      <c r="H19" s="5"/>
      <c r="I19" s="34"/>
      <c r="J19" s="5"/>
      <c r="K19" s="22"/>
      <c r="L19" s="5"/>
      <c r="M19" s="22"/>
      <c r="N19" s="35"/>
    </row>
    <row r="20" spans="2:14" x14ac:dyDescent="0.25">
      <c r="B20" s="62"/>
      <c r="C20" s="70"/>
      <c r="D20" s="26" t="s">
        <v>27</v>
      </c>
      <c r="E20" s="27" t="s">
        <v>26</v>
      </c>
      <c r="F20" s="27">
        <v>74.2</v>
      </c>
      <c r="G20" s="28">
        <f>F20*G19</f>
        <v>95.495400000000004</v>
      </c>
      <c r="H20" s="29"/>
      <c r="I20" s="30"/>
      <c r="J20" s="30"/>
      <c r="K20" s="30"/>
      <c r="L20" s="29"/>
      <c r="M20" s="30"/>
      <c r="N20" s="31"/>
    </row>
    <row r="21" spans="2:14" x14ac:dyDescent="0.25">
      <c r="B21" s="62"/>
      <c r="C21" s="70"/>
      <c r="D21" s="38" t="s">
        <v>32</v>
      </c>
      <c r="E21" s="27" t="s">
        <v>25</v>
      </c>
      <c r="F21" s="27">
        <v>1.04</v>
      </c>
      <c r="G21" s="28">
        <f>F21*G19</f>
        <v>1.3384799999999999</v>
      </c>
      <c r="H21" s="39"/>
      <c r="I21" s="30"/>
      <c r="J21" s="30"/>
      <c r="K21" s="30"/>
      <c r="L21" s="29"/>
      <c r="M21" s="30"/>
      <c r="N21" s="31"/>
    </row>
    <row r="22" spans="2:14" x14ac:dyDescent="0.25">
      <c r="B22" s="62"/>
      <c r="C22" s="70"/>
      <c r="D22" s="26" t="s">
        <v>13</v>
      </c>
      <c r="E22" s="27" t="s">
        <v>8</v>
      </c>
      <c r="F22" s="27">
        <v>1.1000000000000001</v>
      </c>
      <c r="G22" s="28">
        <f>G19*F22</f>
        <v>1.4157</v>
      </c>
      <c r="H22" s="29"/>
      <c r="I22" s="30"/>
      <c r="J22" s="30"/>
      <c r="K22" s="30"/>
      <c r="L22" s="29"/>
      <c r="M22" s="30"/>
      <c r="N22" s="31"/>
    </row>
    <row r="23" spans="2:14" ht="33" customHeight="1" x14ac:dyDescent="0.25">
      <c r="B23" s="62">
        <v>6</v>
      </c>
      <c r="C23" s="71" t="s">
        <v>40</v>
      </c>
      <c r="D23" s="21" t="s">
        <v>41</v>
      </c>
      <c r="E23" s="18" t="s">
        <v>25</v>
      </c>
      <c r="F23" s="5"/>
      <c r="G23" s="2">
        <f>19.11*0.6*0.1</f>
        <v>1.1466000000000001</v>
      </c>
      <c r="H23" s="22"/>
      <c r="I23" s="22"/>
      <c r="J23" s="22"/>
      <c r="K23" s="22"/>
      <c r="L23" s="22"/>
      <c r="M23" s="22"/>
      <c r="N23" s="16"/>
    </row>
    <row r="24" spans="2:14" x14ac:dyDescent="0.25">
      <c r="B24" s="62"/>
      <c r="C24" s="71"/>
      <c r="D24" s="24" t="s">
        <v>11</v>
      </c>
      <c r="E24" s="5" t="s">
        <v>12</v>
      </c>
      <c r="F24" s="5">
        <v>2.12</v>
      </c>
      <c r="G24" s="5">
        <f>G23*F24</f>
        <v>2.4307920000000003</v>
      </c>
      <c r="H24" s="22"/>
      <c r="I24" s="22"/>
      <c r="J24" s="22"/>
      <c r="K24" s="22"/>
      <c r="L24" s="22"/>
      <c r="M24" s="22"/>
      <c r="N24" s="16"/>
    </row>
    <row r="25" spans="2:14" x14ac:dyDescent="0.25">
      <c r="B25" s="62"/>
      <c r="C25" s="71"/>
      <c r="D25" s="24" t="s">
        <v>42</v>
      </c>
      <c r="E25" s="5" t="s">
        <v>25</v>
      </c>
      <c r="F25" s="5">
        <v>1.1000000000000001</v>
      </c>
      <c r="G25" s="5">
        <f>G23*F25</f>
        <v>1.2612600000000003</v>
      </c>
      <c r="H25" s="22"/>
      <c r="I25" s="22"/>
      <c r="J25" s="22"/>
      <c r="K25" s="22"/>
      <c r="L25" s="22"/>
      <c r="M25" s="22"/>
      <c r="N25" s="16"/>
    </row>
    <row r="26" spans="2:14" x14ac:dyDescent="0.25">
      <c r="B26" s="62"/>
      <c r="C26" s="71"/>
      <c r="D26" s="40" t="s">
        <v>51</v>
      </c>
      <c r="E26" s="41" t="s">
        <v>23</v>
      </c>
      <c r="F26" s="42"/>
      <c r="G26" s="34">
        <f>G25*1.55</f>
        <v>1.9549530000000004</v>
      </c>
      <c r="H26" s="43"/>
      <c r="I26" s="34"/>
      <c r="J26" s="43"/>
      <c r="K26" s="34"/>
      <c r="L26" s="43"/>
      <c r="M26" s="34"/>
      <c r="N26" s="44"/>
    </row>
    <row r="27" spans="2:14" x14ac:dyDescent="0.25">
      <c r="B27" s="62"/>
      <c r="C27" s="71"/>
      <c r="D27" s="24" t="s">
        <v>13</v>
      </c>
      <c r="E27" s="5" t="s">
        <v>8</v>
      </c>
      <c r="F27" s="5">
        <v>0.10100000000000001</v>
      </c>
      <c r="G27" s="5">
        <f>F27*G23</f>
        <v>0.11580660000000001</v>
      </c>
      <c r="H27" s="22"/>
      <c r="I27" s="22"/>
      <c r="J27" s="22"/>
      <c r="K27" s="22"/>
      <c r="L27" s="22"/>
      <c r="M27" s="22"/>
      <c r="N27" s="16"/>
    </row>
    <row r="28" spans="2:14" ht="30.75" customHeight="1" x14ac:dyDescent="0.25">
      <c r="B28" s="62">
        <v>7</v>
      </c>
      <c r="C28" s="64" t="s">
        <v>44</v>
      </c>
      <c r="D28" s="21" t="s">
        <v>111</v>
      </c>
      <c r="E28" s="18" t="s">
        <v>70</v>
      </c>
      <c r="F28" s="5"/>
      <c r="G28" s="32">
        <f>4*0.4*19.11/100</f>
        <v>0.30576000000000003</v>
      </c>
      <c r="H28" s="22"/>
      <c r="I28" s="22"/>
      <c r="J28" s="22"/>
      <c r="K28" s="22"/>
      <c r="L28" s="22"/>
      <c r="M28" s="22"/>
      <c r="N28" s="16"/>
    </row>
    <row r="29" spans="2:14" x14ac:dyDescent="0.25">
      <c r="B29" s="62"/>
      <c r="C29" s="64"/>
      <c r="D29" s="24" t="s">
        <v>7</v>
      </c>
      <c r="E29" s="5" t="s">
        <v>43</v>
      </c>
      <c r="F29" s="22">
        <v>567</v>
      </c>
      <c r="G29" s="22">
        <f>G28*F29</f>
        <v>173.36592000000002</v>
      </c>
      <c r="H29" s="22"/>
      <c r="I29" s="22"/>
      <c r="J29" s="22"/>
      <c r="K29" s="22"/>
      <c r="L29" s="22"/>
      <c r="M29" s="22"/>
      <c r="N29" s="16"/>
    </row>
    <row r="30" spans="2:14" x14ac:dyDescent="0.25">
      <c r="B30" s="62"/>
      <c r="C30" s="64"/>
      <c r="D30" s="24" t="s">
        <v>13</v>
      </c>
      <c r="E30" s="5" t="s">
        <v>8</v>
      </c>
      <c r="F30" s="22">
        <v>100</v>
      </c>
      <c r="G30" s="22">
        <f>G28*F30</f>
        <v>30.576000000000004</v>
      </c>
      <c r="H30" s="22"/>
      <c r="I30" s="22"/>
      <c r="J30" s="22"/>
      <c r="K30" s="22"/>
      <c r="L30" s="22"/>
      <c r="M30" s="22"/>
      <c r="N30" s="16"/>
    </row>
    <row r="31" spans="2:14" x14ac:dyDescent="0.25">
      <c r="B31" s="62"/>
      <c r="C31" s="64"/>
      <c r="D31" s="23" t="s">
        <v>56</v>
      </c>
      <c r="E31" s="5" t="s">
        <v>10</v>
      </c>
      <c r="F31" s="22">
        <v>101.5</v>
      </c>
      <c r="G31" s="22">
        <f>G28*F31</f>
        <v>31.034640000000003</v>
      </c>
      <c r="H31" s="22"/>
      <c r="I31" s="22"/>
      <c r="J31" s="22"/>
      <c r="K31" s="22"/>
      <c r="L31" s="22"/>
      <c r="M31" s="22"/>
      <c r="N31" s="16"/>
    </row>
    <row r="32" spans="2:14" x14ac:dyDescent="0.25">
      <c r="B32" s="62"/>
      <c r="C32" s="64"/>
      <c r="D32" s="24" t="s">
        <v>55</v>
      </c>
      <c r="E32" s="5" t="s">
        <v>14</v>
      </c>
      <c r="F32" s="22" t="s">
        <v>39</v>
      </c>
      <c r="G32" s="22">
        <v>1324</v>
      </c>
      <c r="H32" s="22"/>
      <c r="I32" s="34"/>
      <c r="J32" s="22"/>
      <c r="K32" s="22"/>
      <c r="L32" s="22"/>
      <c r="M32" s="22"/>
      <c r="N32" s="16"/>
    </row>
    <row r="33" spans="2:14" x14ac:dyDescent="0.25">
      <c r="B33" s="62"/>
      <c r="C33" s="64"/>
      <c r="D33" s="24" t="s">
        <v>35</v>
      </c>
      <c r="E33" s="5" t="str">
        <f>E32</f>
        <v>grZ/m</v>
      </c>
      <c r="F33" s="22" t="s">
        <v>39</v>
      </c>
      <c r="G33" s="22">
        <v>256</v>
      </c>
      <c r="H33" s="22"/>
      <c r="I33" s="34"/>
      <c r="J33" s="22"/>
      <c r="K33" s="22"/>
      <c r="L33" s="22"/>
      <c r="M33" s="22"/>
      <c r="N33" s="16"/>
    </row>
    <row r="34" spans="2:14" x14ac:dyDescent="0.25">
      <c r="B34" s="62"/>
      <c r="C34" s="64"/>
      <c r="D34" s="24" t="s">
        <v>45</v>
      </c>
      <c r="E34" s="5" t="s">
        <v>46</v>
      </c>
      <c r="F34" s="22">
        <v>118</v>
      </c>
      <c r="G34" s="22">
        <f>G28*F34</f>
        <v>36.079680000000003</v>
      </c>
      <c r="H34" s="22"/>
      <c r="I34" s="22"/>
      <c r="J34" s="22"/>
      <c r="K34" s="22"/>
      <c r="L34" s="22"/>
      <c r="M34" s="22"/>
      <c r="N34" s="16"/>
    </row>
    <row r="35" spans="2:14" x14ac:dyDescent="0.25">
      <c r="B35" s="62"/>
      <c r="C35" s="64"/>
      <c r="D35" s="24" t="s">
        <v>47</v>
      </c>
      <c r="E35" s="5" t="s">
        <v>10</v>
      </c>
      <c r="F35" s="22">
        <v>2.74</v>
      </c>
      <c r="G35" s="22">
        <f>G28*F35</f>
        <v>0.83778240000000015</v>
      </c>
      <c r="H35" s="22"/>
      <c r="I35" s="22"/>
      <c r="J35" s="22"/>
      <c r="K35" s="22"/>
      <c r="L35" s="22"/>
      <c r="M35" s="22"/>
      <c r="N35" s="16"/>
    </row>
    <row r="36" spans="2:14" x14ac:dyDescent="0.25">
      <c r="B36" s="62"/>
      <c r="C36" s="64"/>
      <c r="D36" s="24" t="s">
        <v>50</v>
      </c>
      <c r="E36" s="5" t="s">
        <v>9</v>
      </c>
      <c r="F36" s="22">
        <v>0.14000000000000001</v>
      </c>
      <c r="G36" s="22">
        <f>G28*F36</f>
        <v>4.2806400000000008E-2</v>
      </c>
      <c r="H36" s="22"/>
      <c r="I36" s="22"/>
      <c r="J36" s="22"/>
      <c r="K36" s="22"/>
      <c r="L36" s="22"/>
      <c r="M36" s="22"/>
      <c r="N36" s="16"/>
    </row>
    <row r="37" spans="2:14" x14ac:dyDescent="0.25">
      <c r="B37" s="62"/>
      <c r="C37" s="64"/>
      <c r="D37" s="24" t="s">
        <v>48</v>
      </c>
      <c r="E37" s="5" t="s">
        <v>49</v>
      </c>
      <c r="F37" s="22">
        <v>34</v>
      </c>
      <c r="G37" s="22">
        <f>G28*F37</f>
        <v>10.395840000000002</v>
      </c>
      <c r="H37" s="22"/>
      <c r="I37" s="22"/>
      <c r="J37" s="22"/>
      <c r="K37" s="22"/>
      <c r="L37" s="22"/>
      <c r="M37" s="22"/>
      <c r="N37" s="16"/>
    </row>
    <row r="38" spans="2:14" x14ac:dyDescent="0.25">
      <c r="B38" s="62"/>
      <c r="C38" s="64"/>
      <c r="D38" s="24" t="s">
        <v>52</v>
      </c>
      <c r="E38" s="5" t="s">
        <v>9</v>
      </c>
      <c r="F38" s="22"/>
      <c r="G38" s="22">
        <f>G31*2.4</f>
        <v>74.483136000000002</v>
      </c>
      <c r="H38" s="22"/>
      <c r="I38" s="22"/>
      <c r="J38" s="22"/>
      <c r="K38" s="22"/>
      <c r="L38" s="22"/>
      <c r="M38" s="22"/>
      <c r="N38" s="16"/>
    </row>
    <row r="39" spans="2:14" ht="20.25" customHeight="1" x14ac:dyDescent="0.25">
      <c r="B39" s="14"/>
      <c r="C39" s="19"/>
      <c r="D39" s="21" t="s">
        <v>97</v>
      </c>
      <c r="E39" s="5"/>
      <c r="F39" s="22"/>
      <c r="G39" s="22"/>
      <c r="H39" s="22"/>
      <c r="I39" s="22"/>
      <c r="J39" s="22"/>
      <c r="K39" s="22"/>
      <c r="L39" s="22"/>
      <c r="M39" s="22"/>
      <c r="N39" s="16"/>
    </row>
    <row r="40" spans="2:14" ht="20.25" customHeight="1" x14ac:dyDescent="0.25">
      <c r="B40" s="72">
        <v>1</v>
      </c>
      <c r="C40" s="64" t="s">
        <v>59</v>
      </c>
      <c r="D40" s="45" t="s">
        <v>98</v>
      </c>
      <c r="E40" s="37" t="s">
        <v>25</v>
      </c>
      <c r="F40" s="46"/>
      <c r="G40" s="2">
        <f>9*1.2*0.3</f>
        <v>3.2399999999999998</v>
      </c>
      <c r="H40" s="22"/>
      <c r="I40" s="22"/>
      <c r="J40" s="22"/>
      <c r="K40" s="22"/>
      <c r="L40" s="22"/>
      <c r="M40" s="22"/>
      <c r="N40" s="16"/>
    </row>
    <row r="41" spans="2:14" x14ac:dyDescent="0.25">
      <c r="B41" s="72"/>
      <c r="C41" s="64"/>
      <c r="D41" s="26" t="s">
        <v>11</v>
      </c>
      <c r="E41" s="46" t="s">
        <v>12</v>
      </c>
      <c r="F41" s="46">
        <v>4.12</v>
      </c>
      <c r="G41" s="46">
        <f>G40*F41</f>
        <v>13.348799999999999</v>
      </c>
      <c r="H41" s="22"/>
      <c r="I41" s="22"/>
      <c r="J41" s="22"/>
      <c r="K41" s="22"/>
      <c r="L41" s="22"/>
      <c r="M41" s="22"/>
      <c r="N41" s="16"/>
    </row>
    <row r="42" spans="2:14" x14ac:dyDescent="0.25">
      <c r="B42" s="72"/>
      <c r="C42" s="64"/>
      <c r="D42" s="26" t="s">
        <v>60</v>
      </c>
      <c r="E42" s="46" t="s">
        <v>61</v>
      </c>
      <c r="F42" s="46">
        <v>2.6</v>
      </c>
      <c r="G42" s="46">
        <f>G40*F42</f>
        <v>8.4239999999999995</v>
      </c>
      <c r="H42" s="22"/>
      <c r="I42" s="22"/>
      <c r="J42" s="22"/>
      <c r="K42" s="22"/>
      <c r="L42" s="22"/>
      <c r="M42" s="22"/>
      <c r="N42" s="16"/>
    </row>
    <row r="43" spans="2:14" ht="16.5" customHeight="1" x14ac:dyDescent="0.25">
      <c r="B43" s="72">
        <v>2</v>
      </c>
      <c r="C43" s="64" t="s">
        <v>36</v>
      </c>
      <c r="D43" s="45" t="s">
        <v>99</v>
      </c>
      <c r="E43" s="37" t="s">
        <v>63</v>
      </c>
      <c r="F43" s="46"/>
      <c r="G43" s="37">
        <f>9.7*1*1.8</f>
        <v>17.46</v>
      </c>
      <c r="H43" s="22"/>
      <c r="I43" s="22"/>
      <c r="J43" s="22"/>
      <c r="K43" s="22"/>
      <c r="L43" s="22"/>
      <c r="M43" s="22"/>
      <c r="N43" s="16"/>
    </row>
    <row r="44" spans="2:14" x14ac:dyDescent="0.25">
      <c r="B44" s="72"/>
      <c r="C44" s="64"/>
      <c r="D44" s="47" t="s">
        <v>11</v>
      </c>
      <c r="E44" s="46" t="s">
        <v>12</v>
      </c>
      <c r="F44" s="46">
        <v>2.06</v>
      </c>
      <c r="G44" s="22">
        <f>G43*F44</f>
        <v>35.967600000000004</v>
      </c>
      <c r="H44" s="22"/>
      <c r="I44" s="22"/>
      <c r="J44" s="22"/>
      <c r="K44" s="22"/>
      <c r="L44" s="22"/>
      <c r="M44" s="22"/>
      <c r="N44" s="16"/>
    </row>
    <row r="45" spans="2:14" ht="25.5" x14ac:dyDescent="0.25">
      <c r="B45" s="72">
        <v>3</v>
      </c>
      <c r="C45" s="64" t="s">
        <v>64</v>
      </c>
      <c r="D45" s="45" t="s">
        <v>65</v>
      </c>
      <c r="E45" s="37" t="s">
        <v>25</v>
      </c>
      <c r="F45" s="46"/>
      <c r="G45" s="2">
        <f>G43</f>
        <v>17.46</v>
      </c>
      <c r="H45" s="22"/>
      <c r="I45" s="22"/>
      <c r="J45" s="22"/>
      <c r="K45" s="22"/>
      <c r="L45" s="22"/>
      <c r="M45" s="22"/>
      <c r="N45" s="16"/>
    </row>
    <row r="46" spans="2:14" x14ac:dyDescent="0.25">
      <c r="B46" s="72"/>
      <c r="C46" s="64"/>
      <c r="D46" s="47" t="s">
        <v>11</v>
      </c>
      <c r="E46" s="46" t="s">
        <v>12</v>
      </c>
      <c r="F46" s="46">
        <v>1.21</v>
      </c>
      <c r="G46" s="46">
        <f>G45*F46</f>
        <v>21.1266</v>
      </c>
      <c r="H46" s="22"/>
      <c r="I46" s="22"/>
      <c r="J46" s="22"/>
      <c r="K46" s="22"/>
      <c r="L46" s="22"/>
      <c r="M46" s="22"/>
      <c r="N46" s="16"/>
    </row>
    <row r="47" spans="2:14" ht="25.5" x14ac:dyDescent="0.25">
      <c r="B47" s="72">
        <v>4</v>
      </c>
      <c r="C47" s="48" t="s">
        <v>40</v>
      </c>
      <c r="D47" s="45" t="s">
        <v>66</v>
      </c>
      <c r="E47" s="37" t="s">
        <v>25</v>
      </c>
      <c r="F47" s="46"/>
      <c r="G47" s="2">
        <f>9.7*1.6*0.1</f>
        <v>1.552</v>
      </c>
      <c r="H47" s="22"/>
      <c r="I47" s="22"/>
      <c r="J47" s="22"/>
      <c r="K47" s="22"/>
      <c r="L47" s="22"/>
      <c r="M47" s="22"/>
      <c r="N47" s="16"/>
    </row>
    <row r="48" spans="2:14" x14ac:dyDescent="0.25">
      <c r="B48" s="72"/>
      <c r="C48" s="48"/>
      <c r="D48" s="26" t="s">
        <v>11</v>
      </c>
      <c r="E48" s="46" t="s">
        <v>12</v>
      </c>
      <c r="F48" s="46">
        <v>2.12</v>
      </c>
      <c r="G48" s="46">
        <f>G47*F48</f>
        <v>3.2902400000000003</v>
      </c>
      <c r="H48" s="22"/>
      <c r="I48" s="22"/>
      <c r="J48" s="22"/>
      <c r="K48" s="22"/>
      <c r="L48" s="22"/>
      <c r="M48" s="22"/>
      <c r="N48" s="16"/>
    </row>
    <row r="49" spans="2:14" x14ac:dyDescent="0.25">
      <c r="B49" s="72"/>
      <c r="C49" s="48" t="s">
        <v>67</v>
      </c>
      <c r="D49" s="26" t="s">
        <v>42</v>
      </c>
      <c r="E49" s="46" t="s">
        <v>25</v>
      </c>
      <c r="F49" s="46">
        <v>1.1000000000000001</v>
      </c>
      <c r="G49" s="46">
        <f>G47*F49</f>
        <v>1.7072000000000003</v>
      </c>
      <c r="H49" s="22"/>
      <c r="I49" s="22"/>
      <c r="J49" s="22"/>
      <c r="K49" s="22"/>
      <c r="L49" s="22"/>
      <c r="M49" s="22"/>
      <c r="N49" s="16"/>
    </row>
    <row r="50" spans="2:14" x14ac:dyDescent="0.25">
      <c r="B50" s="72"/>
      <c r="C50" s="48"/>
      <c r="D50" s="26" t="s">
        <v>51</v>
      </c>
      <c r="E50" s="46" t="s">
        <v>9</v>
      </c>
      <c r="F50" s="46"/>
      <c r="G50" s="46">
        <f>G49*1.55</f>
        <v>2.6461600000000005</v>
      </c>
      <c r="H50" s="22"/>
      <c r="I50" s="22"/>
      <c r="J50" s="22"/>
      <c r="K50" s="22"/>
      <c r="L50" s="22"/>
      <c r="M50" s="22"/>
      <c r="N50" s="16"/>
    </row>
    <row r="51" spans="2:14" x14ac:dyDescent="0.25">
      <c r="B51" s="72"/>
      <c r="C51" s="48"/>
      <c r="D51" s="26" t="s">
        <v>13</v>
      </c>
      <c r="E51" s="46" t="s">
        <v>8</v>
      </c>
      <c r="F51" s="25">
        <v>0.10100000000000001</v>
      </c>
      <c r="G51" s="46">
        <f>F51*G47</f>
        <v>0.156752</v>
      </c>
      <c r="H51" s="22"/>
      <c r="I51" s="22"/>
      <c r="J51" s="22"/>
      <c r="K51" s="22"/>
      <c r="L51" s="22"/>
      <c r="M51" s="22"/>
      <c r="N51" s="16"/>
    </row>
    <row r="52" spans="2:14" ht="25.5" x14ac:dyDescent="0.25">
      <c r="B52" s="72">
        <v>5</v>
      </c>
      <c r="C52" s="48" t="s">
        <v>68</v>
      </c>
      <c r="D52" s="49" t="s">
        <v>69</v>
      </c>
      <c r="E52" s="37" t="s">
        <v>70</v>
      </c>
      <c r="F52" s="46"/>
      <c r="G52" s="2">
        <f>9.7*1.6*1/100</f>
        <v>0.1552</v>
      </c>
      <c r="H52" s="22"/>
      <c r="I52" s="22"/>
      <c r="J52" s="22"/>
      <c r="K52" s="22"/>
      <c r="L52" s="22"/>
      <c r="M52" s="22"/>
      <c r="N52" s="16"/>
    </row>
    <row r="53" spans="2:14" x14ac:dyDescent="0.25">
      <c r="B53" s="72"/>
      <c r="C53" s="48"/>
      <c r="D53" s="26" t="s">
        <v>7</v>
      </c>
      <c r="E53" s="46" t="s">
        <v>43</v>
      </c>
      <c r="F53" s="46">
        <v>286</v>
      </c>
      <c r="G53" s="46">
        <f>G52*F53</f>
        <v>44.3872</v>
      </c>
      <c r="H53" s="22"/>
      <c r="I53" s="22"/>
      <c r="J53" s="22"/>
      <c r="K53" s="22"/>
      <c r="L53" s="22"/>
      <c r="M53" s="22"/>
      <c r="N53" s="16"/>
    </row>
    <row r="54" spans="2:14" x14ac:dyDescent="0.25">
      <c r="B54" s="72"/>
      <c r="C54" s="48"/>
      <c r="D54" s="26" t="s">
        <v>13</v>
      </c>
      <c r="E54" s="46" t="s">
        <v>8</v>
      </c>
      <c r="F54" s="46">
        <v>76</v>
      </c>
      <c r="G54" s="46">
        <f>G52*F54</f>
        <v>11.795200000000001</v>
      </c>
      <c r="H54" s="22"/>
      <c r="I54" s="22"/>
      <c r="J54" s="22"/>
      <c r="K54" s="22"/>
      <c r="L54" s="22"/>
      <c r="M54" s="22"/>
      <c r="N54" s="16"/>
    </row>
    <row r="55" spans="2:14" x14ac:dyDescent="0.25">
      <c r="B55" s="72"/>
      <c r="C55" s="48" t="s">
        <v>71</v>
      </c>
      <c r="D55" s="47" t="s">
        <v>72</v>
      </c>
      <c r="E55" s="46" t="s">
        <v>25</v>
      </c>
      <c r="F55" s="46">
        <v>102</v>
      </c>
      <c r="G55" s="46">
        <f>G52*F55</f>
        <v>15.830400000000001</v>
      </c>
      <c r="H55" s="22"/>
      <c r="I55" s="22"/>
      <c r="J55" s="22"/>
      <c r="K55" s="22"/>
      <c r="L55" s="22"/>
      <c r="M55" s="22"/>
      <c r="N55" s="16"/>
    </row>
    <row r="56" spans="2:14" ht="25.5" customHeight="1" x14ac:dyDescent="0.25">
      <c r="B56" s="72"/>
      <c r="C56" s="48" t="s">
        <v>73</v>
      </c>
      <c r="D56" s="26" t="s">
        <v>100</v>
      </c>
      <c r="E56" s="46" t="s">
        <v>14</v>
      </c>
      <c r="F56" s="46"/>
      <c r="G56" s="22">
        <f>31*0.6</f>
        <v>18.599999999999998</v>
      </c>
      <c r="H56" s="22"/>
      <c r="I56" s="22"/>
      <c r="J56" s="22"/>
      <c r="K56" s="22"/>
      <c r="L56" s="22"/>
      <c r="M56" s="22"/>
      <c r="N56" s="16"/>
    </row>
    <row r="57" spans="2:14" x14ac:dyDescent="0.25">
      <c r="B57" s="72"/>
      <c r="C57" s="48" t="s">
        <v>74</v>
      </c>
      <c r="D57" s="26" t="s">
        <v>75</v>
      </c>
      <c r="E57" s="46" t="s">
        <v>76</v>
      </c>
      <c r="F57" s="46">
        <v>80.3</v>
      </c>
      <c r="G57" s="46">
        <f>G52*F57</f>
        <v>12.46256</v>
      </c>
      <c r="H57" s="22"/>
      <c r="I57" s="22"/>
      <c r="J57" s="22"/>
      <c r="K57" s="22"/>
      <c r="L57" s="22"/>
      <c r="M57" s="22"/>
      <c r="N57" s="16"/>
    </row>
    <row r="58" spans="2:14" x14ac:dyDescent="0.25">
      <c r="B58" s="72"/>
      <c r="C58" s="48" t="s">
        <v>77</v>
      </c>
      <c r="D58" s="26" t="s">
        <v>78</v>
      </c>
      <c r="E58" s="46" t="s">
        <v>79</v>
      </c>
      <c r="F58" s="46">
        <v>0.39</v>
      </c>
      <c r="G58" s="46">
        <f>G52*F58</f>
        <v>6.0528000000000005E-2</v>
      </c>
      <c r="H58" s="22"/>
      <c r="I58" s="22"/>
      <c r="J58" s="22"/>
      <c r="K58" s="22"/>
      <c r="L58" s="22"/>
      <c r="M58" s="22"/>
      <c r="N58" s="16"/>
    </row>
    <row r="59" spans="2:14" x14ac:dyDescent="0.25">
      <c r="B59" s="72"/>
      <c r="C59" s="48"/>
      <c r="D59" s="26" t="s">
        <v>80</v>
      </c>
      <c r="E59" s="46" t="s">
        <v>8</v>
      </c>
      <c r="F59" s="46">
        <v>13</v>
      </c>
      <c r="G59" s="46">
        <f>G52*F59</f>
        <v>2.0175999999999998</v>
      </c>
      <c r="H59" s="22"/>
      <c r="I59" s="22"/>
      <c r="J59" s="22"/>
      <c r="K59" s="22"/>
      <c r="L59" s="22"/>
      <c r="M59" s="22"/>
      <c r="N59" s="16"/>
    </row>
    <row r="60" spans="2:14" x14ac:dyDescent="0.25">
      <c r="B60" s="72"/>
      <c r="C60" s="48"/>
      <c r="D60" s="26" t="s">
        <v>81</v>
      </c>
      <c r="E60" s="46" t="s">
        <v>9</v>
      </c>
      <c r="F60" s="46"/>
      <c r="G60" s="46">
        <f>G55*2.4</f>
        <v>37.992960000000004</v>
      </c>
      <c r="H60" s="22"/>
      <c r="I60" s="22"/>
      <c r="J60" s="22"/>
      <c r="K60" s="22"/>
      <c r="L60" s="22"/>
      <c r="M60" s="22"/>
      <c r="N60" s="16"/>
    </row>
    <row r="61" spans="2:14" ht="25.5" x14ac:dyDescent="0.25">
      <c r="B61" s="72">
        <v>6</v>
      </c>
      <c r="C61" s="19" t="s">
        <v>82</v>
      </c>
      <c r="D61" s="45" t="s">
        <v>83</v>
      </c>
      <c r="E61" s="37" t="s">
        <v>70</v>
      </c>
      <c r="F61" s="46"/>
      <c r="G61" s="2">
        <f>1.1*0.7*9.15/100</f>
        <v>7.0455000000000004E-2</v>
      </c>
      <c r="H61" s="22"/>
      <c r="I61" s="22"/>
      <c r="J61" s="22"/>
      <c r="K61" s="22"/>
      <c r="L61" s="22"/>
      <c r="M61" s="22"/>
      <c r="N61" s="16"/>
    </row>
    <row r="62" spans="2:14" x14ac:dyDescent="0.25">
      <c r="B62" s="72"/>
      <c r="C62" s="19"/>
      <c r="D62" s="26" t="s">
        <v>7</v>
      </c>
      <c r="E62" s="46" t="s">
        <v>43</v>
      </c>
      <c r="F62" s="46">
        <v>474</v>
      </c>
      <c r="G62" s="25">
        <f>G61*F62</f>
        <v>33.395670000000003</v>
      </c>
      <c r="H62" s="22"/>
      <c r="I62" s="22"/>
      <c r="J62" s="22"/>
      <c r="K62" s="22"/>
      <c r="L62" s="22"/>
      <c r="M62" s="22"/>
      <c r="N62" s="16"/>
    </row>
    <row r="63" spans="2:14" x14ac:dyDescent="0.25">
      <c r="B63" s="72"/>
      <c r="C63" s="19"/>
      <c r="D63" s="26" t="s">
        <v>13</v>
      </c>
      <c r="E63" s="46" t="s">
        <v>8</v>
      </c>
      <c r="F63" s="46">
        <v>66</v>
      </c>
      <c r="G63" s="25">
        <f>G61*F63</f>
        <v>4.6500300000000001</v>
      </c>
      <c r="H63" s="22"/>
      <c r="I63" s="22"/>
      <c r="J63" s="22"/>
      <c r="K63" s="22"/>
      <c r="L63" s="22"/>
      <c r="M63" s="22"/>
      <c r="N63" s="16"/>
    </row>
    <row r="64" spans="2:14" x14ac:dyDescent="0.25">
      <c r="B64" s="72"/>
      <c r="C64" s="48" t="s">
        <v>71</v>
      </c>
      <c r="D64" s="47" t="s">
        <v>84</v>
      </c>
      <c r="E64" s="46" t="s">
        <v>10</v>
      </c>
      <c r="F64" s="46">
        <v>102</v>
      </c>
      <c r="G64" s="25">
        <f>G61*F64</f>
        <v>7.1864100000000004</v>
      </c>
      <c r="H64" s="22"/>
      <c r="I64" s="22"/>
      <c r="J64" s="22"/>
      <c r="K64" s="22"/>
      <c r="L64" s="22"/>
      <c r="M64" s="22"/>
      <c r="N64" s="16"/>
    </row>
    <row r="65" spans="2:14" x14ac:dyDescent="0.25">
      <c r="B65" s="72"/>
      <c r="C65" s="48" t="s">
        <v>74</v>
      </c>
      <c r="D65" s="26" t="s">
        <v>45</v>
      </c>
      <c r="E65" s="46" t="s">
        <v>46</v>
      </c>
      <c r="F65" s="46">
        <v>132</v>
      </c>
      <c r="G65" s="25">
        <f>G61*F65</f>
        <v>9.3000600000000002</v>
      </c>
      <c r="H65" s="22"/>
      <c r="I65" s="22"/>
      <c r="J65" s="22"/>
      <c r="K65" s="22"/>
      <c r="L65" s="22"/>
      <c r="M65" s="22"/>
      <c r="N65" s="16"/>
    </row>
    <row r="66" spans="2:14" x14ac:dyDescent="0.25">
      <c r="B66" s="72"/>
      <c r="C66" s="48" t="s">
        <v>77</v>
      </c>
      <c r="D66" s="26" t="s">
        <v>47</v>
      </c>
      <c r="E66" s="46" t="s">
        <v>10</v>
      </c>
      <c r="F66" s="46">
        <v>2.75</v>
      </c>
      <c r="G66" s="25">
        <f>G61*F66</f>
        <v>0.19375125000000001</v>
      </c>
      <c r="H66" s="22"/>
      <c r="I66" s="22"/>
      <c r="J66" s="22"/>
      <c r="K66" s="22"/>
      <c r="L66" s="22"/>
      <c r="M66" s="22"/>
      <c r="N66" s="16"/>
    </row>
    <row r="67" spans="2:14" x14ac:dyDescent="0.25">
      <c r="B67" s="72"/>
      <c r="C67" s="19"/>
      <c r="D67" s="26" t="s">
        <v>85</v>
      </c>
      <c r="E67" s="46" t="s">
        <v>9</v>
      </c>
      <c r="F67" s="46">
        <v>0.16</v>
      </c>
      <c r="G67" s="25">
        <f>G61*F67</f>
        <v>1.1272800000000001E-2</v>
      </c>
      <c r="H67" s="22"/>
      <c r="I67" s="22"/>
      <c r="J67" s="22"/>
      <c r="K67" s="22"/>
      <c r="L67" s="22"/>
      <c r="M67" s="22"/>
      <c r="N67" s="16"/>
    </row>
    <row r="68" spans="2:14" x14ac:dyDescent="0.25">
      <c r="B68" s="72"/>
      <c r="C68" s="19"/>
      <c r="D68" s="26" t="s">
        <v>48</v>
      </c>
      <c r="E68" s="46" t="s">
        <v>8</v>
      </c>
      <c r="F68" s="46">
        <v>24</v>
      </c>
      <c r="G68" s="25">
        <f>G61*F68</f>
        <v>1.6909200000000002</v>
      </c>
      <c r="H68" s="22"/>
      <c r="I68" s="22"/>
      <c r="J68" s="22"/>
      <c r="K68" s="22"/>
      <c r="L68" s="22"/>
      <c r="M68" s="22"/>
      <c r="N68" s="16"/>
    </row>
    <row r="69" spans="2:14" x14ac:dyDescent="0.25">
      <c r="B69" s="72"/>
      <c r="C69" s="19"/>
      <c r="D69" s="26" t="s">
        <v>52</v>
      </c>
      <c r="E69" s="46" t="s">
        <v>9</v>
      </c>
      <c r="F69" s="46"/>
      <c r="G69" s="25">
        <f>G64*2.4</f>
        <v>17.247384</v>
      </c>
      <c r="H69" s="22"/>
      <c r="I69" s="22"/>
      <c r="J69" s="22"/>
      <c r="K69" s="22"/>
      <c r="L69" s="22"/>
      <c r="M69" s="22"/>
      <c r="N69" s="16"/>
    </row>
    <row r="70" spans="2:14" ht="38.25" x14ac:dyDescent="0.25">
      <c r="B70" s="73">
        <v>7</v>
      </c>
      <c r="C70" s="50" t="s">
        <v>86</v>
      </c>
      <c r="D70" s="36" t="s">
        <v>87</v>
      </c>
      <c r="E70" s="51" t="s">
        <v>14</v>
      </c>
      <c r="F70" s="52"/>
      <c r="G70" s="52">
        <f>5*0.67</f>
        <v>3.35</v>
      </c>
      <c r="H70" s="51"/>
      <c r="I70" s="52"/>
      <c r="J70" s="51"/>
      <c r="K70" s="51"/>
      <c r="L70" s="52"/>
      <c r="M70" s="52"/>
      <c r="N70" s="53"/>
    </row>
    <row r="71" spans="2:14" x14ac:dyDescent="0.25">
      <c r="B71" s="73"/>
      <c r="C71" s="51"/>
      <c r="D71" s="54" t="s">
        <v>62</v>
      </c>
      <c r="E71" s="55" t="s">
        <v>26</v>
      </c>
      <c r="F71" s="56">
        <v>0.33100000000000002</v>
      </c>
      <c r="G71" s="56">
        <f>F71*G70</f>
        <v>1.1088500000000001</v>
      </c>
      <c r="H71" s="55"/>
      <c r="I71" s="56"/>
      <c r="J71" s="56"/>
      <c r="K71" s="55"/>
      <c r="L71" s="56"/>
      <c r="M71" s="56"/>
      <c r="N71" s="57"/>
    </row>
    <row r="72" spans="2:14" x14ac:dyDescent="0.25">
      <c r="B72" s="73"/>
      <c r="C72" s="51"/>
      <c r="D72" s="54" t="s">
        <v>88</v>
      </c>
      <c r="E72" s="55" t="s">
        <v>8</v>
      </c>
      <c r="F72" s="56">
        <v>4.7000000000000002E-3</v>
      </c>
      <c r="G72" s="56">
        <f>F72*G70</f>
        <v>1.5745000000000002E-2</v>
      </c>
      <c r="H72" s="55"/>
      <c r="I72" s="56"/>
      <c r="J72" s="55"/>
      <c r="K72" s="55"/>
      <c r="L72" s="56"/>
      <c r="M72" s="56"/>
      <c r="N72" s="57"/>
    </row>
    <row r="73" spans="2:14" ht="25.5" x14ac:dyDescent="0.25">
      <c r="B73" s="73"/>
      <c r="C73" s="19" t="s">
        <v>89</v>
      </c>
      <c r="D73" s="26" t="s">
        <v>90</v>
      </c>
      <c r="E73" s="46" t="s">
        <v>91</v>
      </c>
      <c r="F73" s="22"/>
      <c r="G73" s="22">
        <f>G70</f>
        <v>3.35</v>
      </c>
      <c r="H73" s="22"/>
      <c r="I73" s="22"/>
      <c r="J73" s="22"/>
      <c r="K73" s="22"/>
      <c r="L73" s="22"/>
      <c r="M73" s="22"/>
      <c r="N73" s="16"/>
    </row>
    <row r="74" spans="2:14" x14ac:dyDescent="0.25">
      <c r="B74" s="73"/>
      <c r="C74" s="51"/>
      <c r="D74" s="54" t="s">
        <v>92</v>
      </c>
      <c r="E74" s="55" t="s">
        <v>8</v>
      </c>
      <c r="F74" s="56">
        <v>0.109</v>
      </c>
      <c r="G74" s="56">
        <f>F74*G70</f>
        <v>0.36515000000000003</v>
      </c>
      <c r="H74" s="55"/>
      <c r="I74" s="56"/>
      <c r="J74" s="55"/>
      <c r="K74" s="55"/>
      <c r="L74" s="56"/>
      <c r="M74" s="56"/>
      <c r="N74" s="57"/>
    </row>
    <row r="75" spans="2:14" ht="25.5" x14ac:dyDescent="0.25">
      <c r="B75" s="72">
        <v>8</v>
      </c>
      <c r="C75" s="19" t="s">
        <v>93</v>
      </c>
      <c r="D75" s="45" t="s">
        <v>94</v>
      </c>
      <c r="E75" s="37" t="s">
        <v>95</v>
      </c>
      <c r="F75" s="46"/>
      <c r="G75" s="2">
        <f>0.2*5</f>
        <v>1</v>
      </c>
      <c r="H75" s="22"/>
      <c r="I75" s="22"/>
      <c r="J75" s="22"/>
      <c r="K75" s="22"/>
      <c r="L75" s="22"/>
      <c r="M75" s="22"/>
      <c r="N75" s="16"/>
    </row>
    <row r="76" spans="2:14" x14ac:dyDescent="0.25">
      <c r="B76" s="72"/>
      <c r="C76" s="19"/>
      <c r="D76" s="26" t="s">
        <v>7</v>
      </c>
      <c r="E76" s="46" t="s">
        <v>43</v>
      </c>
      <c r="F76" s="46">
        <v>1.71</v>
      </c>
      <c r="G76" s="46">
        <f>G75*F76</f>
        <v>1.71</v>
      </c>
      <c r="H76" s="22"/>
      <c r="I76" s="22"/>
      <c r="J76" s="22"/>
      <c r="K76" s="22"/>
      <c r="L76" s="22"/>
      <c r="M76" s="22"/>
      <c r="N76" s="16"/>
    </row>
    <row r="77" spans="2:14" x14ac:dyDescent="0.25">
      <c r="B77" s="72"/>
      <c r="C77" s="19" t="s">
        <v>67</v>
      </c>
      <c r="D77" s="26" t="s">
        <v>42</v>
      </c>
      <c r="E77" s="46" t="s">
        <v>25</v>
      </c>
      <c r="F77" s="46">
        <v>1.03</v>
      </c>
      <c r="G77" s="46">
        <f>F77*G75</f>
        <v>1.03</v>
      </c>
      <c r="H77" s="22"/>
      <c r="I77" s="22"/>
      <c r="J77" s="22"/>
      <c r="K77" s="22"/>
      <c r="L77" s="22"/>
      <c r="M77" s="22"/>
      <c r="N77" s="16"/>
    </row>
    <row r="78" spans="2:14" x14ac:dyDescent="0.25">
      <c r="B78" s="72"/>
      <c r="C78" s="19"/>
      <c r="D78" s="26" t="s">
        <v>96</v>
      </c>
      <c r="E78" s="46" t="s">
        <v>9</v>
      </c>
      <c r="F78" s="46">
        <v>1.55</v>
      </c>
      <c r="G78" s="46">
        <f>F78*G77</f>
        <v>1.5965</v>
      </c>
      <c r="H78" s="22"/>
      <c r="I78" s="22"/>
      <c r="J78" s="22"/>
      <c r="K78" s="22"/>
      <c r="L78" s="22"/>
      <c r="M78" s="22"/>
      <c r="N78" s="16"/>
    </row>
    <row r="79" spans="2:14" ht="17.25" customHeight="1" x14ac:dyDescent="0.25">
      <c r="B79" s="14"/>
      <c r="C79" s="19"/>
      <c r="D79" s="21" t="s">
        <v>101</v>
      </c>
      <c r="E79" s="5"/>
      <c r="F79" s="22"/>
      <c r="G79" s="22"/>
      <c r="H79" s="22"/>
      <c r="I79" s="22"/>
      <c r="J79" s="22"/>
      <c r="K79" s="22"/>
      <c r="L79" s="22"/>
      <c r="M79" s="22"/>
      <c r="N79" s="16"/>
    </row>
    <row r="80" spans="2:14" ht="25.5" x14ac:dyDescent="0.25">
      <c r="B80" s="62">
        <v>1</v>
      </c>
      <c r="C80" s="64" t="s">
        <v>36</v>
      </c>
      <c r="D80" s="21" t="s">
        <v>57</v>
      </c>
      <c r="E80" s="18" t="s">
        <v>37</v>
      </c>
      <c r="F80" s="5"/>
      <c r="G80" s="2">
        <f>5*1*1/100</f>
        <v>0.05</v>
      </c>
      <c r="H80" s="22"/>
      <c r="I80" s="22"/>
      <c r="J80" s="22"/>
      <c r="K80" s="22"/>
      <c r="L80" s="22"/>
      <c r="M80" s="22"/>
      <c r="N80" s="16"/>
    </row>
    <row r="81" spans="2:14" x14ac:dyDescent="0.25">
      <c r="B81" s="62"/>
      <c r="C81" s="64"/>
      <c r="D81" s="23" t="s">
        <v>11</v>
      </c>
      <c r="E81" s="5" t="s">
        <v>12</v>
      </c>
      <c r="F81" s="5">
        <v>206</v>
      </c>
      <c r="G81" s="5">
        <f>G80*F81</f>
        <v>10.3</v>
      </c>
      <c r="H81" s="22"/>
      <c r="I81" s="22"/>
      <c r="J81" s="22"/>
      <c r="K81" s="22"/>
      <c r="L81" s="22"/>
      <c r="M81" s="22"/>
      <c r="N81" s="16"/>
    </row>
    <row r="82" spans="2:14" ht="38.25" x14ac:dyDescent="0.25">
      <c r="B82" s="62">
        <v>2</v>
      </c>
      <c r="C82" s="64" t="s">
        <v>38</v>
      </c>
      <c r="D82" s="21" t="s">
        <v>53</v>
      </c>
      <c r="E82" s="18" t="s">
        <v>37</v>
      </c>
      <c r="F82" s="5"/>
      <c r="G82" s="2">
        <f>G80</f>
        <v>0.05</v>
      </c>
      <c r="H82" s="22"/>
      <c r="I82" s="22"/>
      <c r="J82" s="22"/>
      <c r="K82" s="22"/>
      <c r="L82" s="22"/>
      <c r="M82" s="22"/>
      <c r="N82" s="16"/>
    </row>
    <row r="83" spans="2:14" x14ac:dyDescent="0.25">
      <c r="B83" s="62"/>
      <c r="C83" s="64"/>
      <c r="D83" s="23" t="s">
        <v>11</v>
      </c>
      <c r="E83" s="5" t="s">
        <v>12</v>
      </c>
      <c r="F83" s="5">
        <v>121</v>
      </c>
      <c r="G83" s="5">
        <f>G82*F83</f>
        <v>6.0500000000000007</v>
      </c>
      <c r="H83" s="22"/>
      <c r="I83" s="22"/>
      <c r="J83" s="22"/>
      <c r="K83" s="22"/>
      <c r="L83" s="22"/>
      <c r="M83" s="22"/>
      <c r="N83" s="16"/>
    </row>
    <row r="84" spans="2:14" ht="25.5" x14ac:dyDescent="0.25">
      <c r="B84" s="62">
        <v>3</v>
      </c>
      <c r="C84" s="71" t="s">
        <v>40</v>
      </c>
      <c r="D84" s="21" t="s">
        <v>102</v>
      </c>
      <c r="E84" s="18" t="s">
        <v>25</v>
      </c>
      <c r="F84" s="5"/>
      <c r="G84" s="2">
        <f>3.95*0.6*0.3</f>
        <v>0.71099999999999997</v>
      </c>
      <c r="H84" s="22"/>
      <c r="I84" s="22"/>
      <c r="J84" s="22"/>
      <c r="K84" s="22"/>
      <c r="L84" s="22"/>
      <c r="M84" s="22"/>
      <c r="N84" s="16"/>
    </row>
    <row r="85" spans="2:14" x14ac:dyDescent="0.25">
      <c r="B85" s="62"/>
      <c r="C85" s="71"/>
      <c r="D85" s="24" t="s">
        <v>11</v>
      </c>
      <c r="E85" s="5" t="s">
        <v>12</v>
      </c>
      <c r="F85" s="5">
        <v>2.12</v>
      </c>
      <c r="G85" s="5">
        <f>G84*F85</f>
        <v>1.50732</v>
      </c>
      <c r="H85" s="22"/>
      <c r="I85" s="22"/>
      <c r="J85" s="22"/>
      <c r="K85" s="22"/>
      <c r="L85" s="22"/>
      <c r="M85" s="22"/>
      <c r="N85" s="16"/>
    </row>
    <row r="86" spans="2:14" x14ac:dyDescent="0.25">
      <c r="B86" s="62"/>
      <c r="C86" s="71"/>
      <c r="D86" s="24" t="s">
        <v>42</v>
      </c>
      <c r="E86" s="5" t="s">
        <v>25</v>
      </c>
      <c r="F86" s="5">
        <v>1.1000000000000001</v>
      </c>
      <c r="G86" s="5">
        <f>G84*F86</f>
        <v>0.78210000000000002</v>
      </c>
      <c r="H86" s="22"/>
      <c r="I86" s="22"/>
      <c r="J86" s="22"/>
      <c r="K86" s="22"/>
      <c r="L86" s="22"/>
      <c r="M86" s="22"/>
      <c r="N86" s="16"/>
    </row>
    <row r="87" spans="2:14" x14ac:dyDescent="0.25">
      <c r="B87" s="62"/>
      <c r="C87" s="71"/>
      <c r="D87" s="40" t="s">
        <v>51</v>
      </c>
      <c r="E87" s="41" t="s">
        <v>23</v>
      </c>
      <c r="F87" s="42"/>
      <c r="G87" s="34">
        <f>G86*1.55</f>
        <v>1.2122550000000001</v>
      </c>
      <c r="H87" s="43"/>
      <c r="I87" s="34"/>
      <c r="J87" s="43"/>
      <c r="K87" s="34"/>
      <c r="L87" s="43"/>
      <c r="M87" s="34"/>
      <c r="N87" s="44"/>
    </row>
    <row r="88" spans="2:14" x14ac:dyDescent="0.25">
      <c r="B88" s="62"/>
      <c r="C88" s="71"/>
      <c r="D88" s="24" t="s">
        <v>13</v>
      </c>
      <c r="E88" s="5" t="s">
        <v>8</v>
      </c>
      <c r="F88" s="5">
        <v>0.10100000000000001</v>
      </c>
      <c r="G88" s="5">
        <f>F88*G84</f>
        <v>7.1811E-2</v>
      </c>
      <c r="H88" s="22"/>
      <c r="I88" s="22"/>
      <c r="J88" s="22"/>
      <c r="K88" s="22"/>
      <c r="L88" s="22"/>
      <c r="M88" s="22"/>
      <c r="N88" s="16"/>
    </row>
    <row r="89" spans="2:14" ht="25.5" x14ac:dyDescent="0.25">
      <c r="B89" s="62">
        <v>4</v>
      </c>
      <c r="C89" s="64" t="s">
        <v>44</v>
      </c>
      <c r="D89" s="21" t="s">
        <v>111</v>
      </c>
      <c r="E89" s="18" t="s">
        <v>70</v>
      </c>
      <c r="F89" s="5"/>
      <c r="G89" s="32">
        <f>3.95*0.25*3.5/100</f>
        <v>3.4562500000000003E-2</v>
      </c>
      <c r="H89" s="22"/>
      <c r="I89" s="22"/>
      <c r="J89" s="22"/>
      <c r="K89" s="22"/>
      <c r="L89" s="22"/>
      <c r="M89" s="22"/>
      <c r="N89" s="16"/>
    </row>
    <row r="90" spans="2:14" x14ac:dyDescent="0.25">
      <c r="B90" s="62"/>
      <c r="C90" s="64"/>
      <c r="D90" s="24" t="s">
        <v>7</v>
      </c>
      <c r="E90" s="5" t="s">
        <v>43</v>
      </c>
      <c r="F90" s="22">
        <v>567</v>
      </c>
      <c r="G90" s="22">
        <f>G89*F90</f>
        <v>19.596937500000003</v>
      </c>
      <c r="H90" s="22"/>
      <c r="I90" s="22"/>
      <c r="J90" s="22"/>
      <c r="K90" s="22"/>
      <c r="L90" s="22"/>
      <c r="M90" s="22"/>
      <c r="N90" s="16"/>
    </row>
    <row r="91" spans="2:14" x14ac:dyDescent="0.25">
      <c r="B91" s="62"/>
      <c r="C91" s="64"/>
      <c r="D91" s="24" t="s">
        <v>13</v>
      </c>
      <c r="E91" s="5" t="s">
        <v>8</v>
      </c>
      <c r="F91" s="22">
        <v>100</v>
      </c>
      <c r="G91" s="22">
        <f>G89*F91</f>
        <v>3.4562500000000003</v>
      </c>
      <c r="H91" s="22"/>
      <c r="I91" s="22"/>
      <c r="J91" s="22"/>
      <c r="K91" s="22"/>
      <c r="L91" s="22"/>
      <c r="M91" s="22"/>
      <c r="N91" s="16"/>
    </row>
    <row r="92" spans="2:14" x14ac:dyDescent="0.25">
      <c r="B92" s="62"/>
      <c r="C92" s="64"/>
      <c r="D92" s="23" t="s">
        <v>56</v>
      </c>
      <c r="E92" s="5" t="s">
        <v>10</v>
      </c>
      <c r="F92" s="22">
        <v>101.5</v>
      </c>
      <c r="G92" s="22">
        <f>G89*F92</f>
        <v>3.5080937500000005</v>
      </c>
      <c r="H92" s="22"/>
      <c r="I92" s="22"/>
      <c r="J92" s="22"/>
      <c r="K92" s="22"/>
      <c r="L92" s="22"/>
      <c r="M92" s="22"/>
      <c r="N92" s="16"/>
    </row>
    <row r="93" spans="2:14" x14ac:dyDescent="0.25">
      <c r="B93" s="62"/>
      <c r="C93" s="64"/>
      <c r="D93" s="24" t="s">
        <v>109</v>
      </c>
      <c r="E93" s="5" t="s">
        <v>14</v>
      </c>
      <c r="F93" s="22" t="s">
        <v>39</v>
      </c>
      <c r="G93" s="22">
        <v>302</v>
      </c>
      <c r="H93" s="22"/>
      <c r="I93" s="34"/>
      <c r="J93" s="22"/>
      <c r="K93" s="22"/>
      <c r="L93" s="22"/>
      <c r="M93" s="22"/>
      <c r="N93" s="16"/>
    </row>
    <row r="94" spans="2:14" x14ac:dyDescent="0.25">
      <c r="B94" s="62"/>
      <c r="C94" s="64"/>
      <c r="D94" s="24" t="s">
        <v>35</v>
      </c>
      <c r="E94" s="5" t="str">
        <f>E93</f>
        <v>grZ/m</v>
      </c>
      <c r="F94" s="22" t="s">
        <v>39</v>
      </c>
      <c r="G94" s="22">
        <v>118</v>
      </c>
      <c r="H94" s="22"/>
      <c r="I94" s="34"/>
      <c r="J94" s="22"/>
      <c r="K94" s="22"/>
      <c r="L94" s="22"/>
      <c r="M94" s="22"/>
      <c r="N94" s="16"/>
    </row>
    <row r="95" spans="2:14" x14ac:dyDescent="0.25">
      <c r="B95" s="62"/>
      <c r="C95" s="64"/>
      <c r="D95" s="24" t="s">
        <v>45</v>
      </c>
      <c r="E95" s="5" t="s">
        <v>46</v>
      </c>
      <c r="F95" s="22">
        <v>118</v>
      </c>
      <c r="G95" s="22">
        <f>G89*F95</f>
        <v>4.0783750000000003</v>
      </c>
      <c r="H95" s="22"/>
      <c r="I95" s="22"/>
      <c r="J95" s="22"/>
      <c r="K95" s="22"/>
      <c r="L95" s="22"/>
      <c r="M95" s="22"/>
      <c r="N95" s="16"/>
    </row>
    <row r="96" spans="2:14" x14ac:dyDescent="0.25">
      <c r="B96" s="62"/>
      <c r="C96" s="64"/>
      <c r="D96" s="24" t="s">
        <v>47</v>
      </c>
      <c r="E96" s="5" t="s">
        <v>10</v>
      </c>
      <c r="F96" s="22">
        <v>2.74</v>
      </c>
      <c r="G96" s="22">
        <f>G89*F96</f>
        <v>9.4701250000000015E-2</v>
      </c>
      <c r="H96" s="22"/>
      <c r="I96" s="22"/>
      <c r="J96" s="22"/>
      <c r="K96" s="22"/>
      <c r="L96" s="22"/>
      <c r="M96" s="22"/>
      <c r="N96" s="16"/>
    </row>
    <row r="97" spans="2:14" x14ac:dyDescent="0.25">
      <c r="B97" s="62"/>
      <c r="C97" s="64"/>
      <c r="D97" s="24" t="s">
        <v>50</v>
      </c>
      <c r="E97" s="5" t="s">
        <v>9</v>
      </c>
      <c r="F97" s="22">
        <v>0.14000000000000001</v>
      </c>
      <c r="G97" s="25">
        <f>G89*F97</f>
        <v>4.838750000000001E-3</v>
      </c>
      <c r="H97" s="22"/>
      <c r="I97" s="22"/>
      <c r="J97" s="22"/>
      <c r="K97" s="22"/>
      <c r="L97" s="22"/>
      <c r="M97" s="22"/>
      <c r="N97" s="16"/>
    </row>
    <row r="98" spans="2:14" x14ac:dyDescent="0.25">
      <c r="B98" s="62"/>
      <c r="C98" s="64"/>
      <c r="D98" s="24" t="s">
        <v>48</v>
      </c>
      <c r="E98" s="5" t="s">
        <v>49</v>
      </c>
      <c r="F98" s="22">
        <v>34</v>
      </c>
      <c r="G98" s="22">
        <f>G89*F98</f>
        <v>1.1751250000000002</v>
      </c>
      <c r="H98" s="22"/>
      <c r="I98" s="22"/>
      <c r="J98" s="22"/>
      <c r="K98" s="22"/>
      <c r="L98" s="22"/>
      <c r="M98" s="22"/>
      <c r="N98" s="16"/>
    </row>
    <row r="99" spans="2:14" x14ac:dyDescent="0.25">
      <c r="B99" s="62"/>
      <c r="C99" s="64"/>
      <c r="D99" s="24" t="s">
        <v>52</v>
      </c>
      <c r="E99" s="5" t="s">
        <v>9</v>
      </c>
      <c r="F99" s="22"/>
      <c r="G99" s="22">
        <f>G92*2.4</f>
        <v>8.4194250000000004</v>
      </c>
      <c r="H99" s="22"/>
      <c r="I99" s="22"/>
      <c r="J99" s="22"/>
      <c r="K99" s="22"/>
      <c r="L99" s="22"/>
      <c r="M99" s="22"/>
      <c r="N99" s="16"/>
    </row>
    <row r="100" spans="2:14" ht="25.5" x14ac:dyDescent="0.25">
      <c r="B100" s="72">
        <v>5</v>
      </c>
      <c r="C100" s="37" t="s">
        <v>103</v>
      </c>
      <c r="D100" s="45" t="s">
        <v>104</v>
      </c>
      <c r="E100" s="37" t="s">
        <v>25</v>
      </c>
      <c r="F100" s="37"/>
      <c r="G100" s="2">
        <v>2.64</v>
      </c>
      <c r="H100" s="46"/>
      <c r="I100" s="27"/>
      <c r="J100" s="46"/>
      <c r="K100" s="46"/>
      <c r="L100" s="58"/>
      <c r="M100" s="46"/>
      <c r="N100" s="59"/>
    </row>
    <row r="101" spans="2:14" x14ac:dyDescent="0.25">
      <c r="B101" s="72"/>
      <c r="C101" s="37"/>
      <c r="D101" s="26" t="s">
        <v>62</v>
      </c>
      <c r="E101" s="46" t="s">
        <v>26</v>
      </c>
      <c r="F101" s="46">
        <v>7.08</v>
      </c>
      <c r="G101" s="25">
        <f>F101*G100</f>
        <v>18.691200000000002</v>
      </c>
      <c r="H101" s="46"/>
      <c r="I101" s="34"/>
      <c r="J101" s="22"/>
      <c r="K101" s="22"/>
      <c r="L101" s="46"/>
      <c r="M101" s="46"/>
      <c r="N101" s="16"/>
    </row>
    <row r="102" spans="2:14" x14ac:dyDescent="0.25">
      <c r="B102" s="72"/>
      <c r="C102" s="37"/>
      <c r="D102" s="26" t="s">
        <v>105</v>
      </c>
      <c r="E102" s="46" t="s">
        <v>8</v>
      </c>
      <c r="F102" s="46">
        <v>1.7</v>
      </c>
      <c r="G102" s="25">
        <f>F102*G100</f>
        <v>4.4880000000000004</v>
      </c>
      <c r="H102" s="46"/>
      <c r="I102" s="34"/>
      <c r="J102" s="46"/>
      <c r="K102" s="22"/>
      <c r="L102" s="46"/>
      <c r="M102" s="46"/>
      <c r="N102" s="16"/>
    </row>
    <row r="103" spans="2:14" x14ac:dyDescent="0.25">
      <c r="B103" s="72"/>
      <c r="C103" s="48" t="s">
        <v>74</v>
      </c>
      <c r="D103" s="26" t="s">
        <v>75</v>
      </c>
      <c r="E103" s="46" t="s">
        <v>63</v>
      </c>
      <c r="F103" s="46">
        <f>89/100</f>
        <v>0.89</v>
      </c>
      <c r="G103" s="25">
        <f>F103*G100</f>
        <v>2.3496000000000001</v>
      </c>
      <c r="H103" s="22"/>
      <c r="I103" s="34"/>
      <c r="J103" s="46"/>
      <c r="K103" s="22"/>
      <c r="L103" s="46"/>
      <c r="M103" s="46"/>
      <c r="N103" s="16"/>
    </row>
    <row r="104" spans="2:14" x14ac:dyDescent="0.25">
      <c r="B104" s="72"/>
      <c r="C104" s="48" t="s">
        <v>77</v>
      </c>
      <c r="D104" s="26" t="s">
        <v>106</v>
      </c>
      <c r="E104" s="46" t="s">
        <v>25</v>
      </c>
      <c r="F104" s="46">
        <f>1.69/100</f>
        <v>1.6899999999999998E-2</v>
      </c>
      <c r="G104" s="25">
        <f>F104*G100</f>
        <v>4.4615999999999996E-2</v>
      </c>
      <c r="H104" s="22"/>
      <c r="I104" s="34"/>
      <c r="J104" s="46"/>
      <c r="K104" s="22"/>
      <c r="L104" s="46"/>
      <c r="M104" s="46"/>
      <c r="N104" s="16"/>
    </row>
    <row r="105" spans="2:14" x14ac:dyDescent="0.25">
      <c r="B105" s="72"/>
      <c r="C105" s="48" t="s">
        <v>107</v>
      </c>
      <c r="D105" s="47" t="s">
        <v>72</v>
      </c>
      <c r="E105" s="46" t="s">
        <v>25</v>
      </c>
      <c r="F105" s="46">
        <v>1.0149999999999999</v>
      </c>
      <c r="G105" s="25">
        <f>F105*G100</f>
        <v>2.6795999999999998</v>
      </c>
      <c r="H105" s="22"/>
      <c r="I105" s="34"/>
      <c r="J105" s="46"/>
      <c r="K105" s="22"/>
      <c r="L105" s="46"/>
      <c r="M105" s="46"/>
      <c r="N105" s="16"/>
    </row>
    <row r="106" spans="2:14" x14ac:dyDescent="0.25">
      <c r="B106" s="72"/>
      <c r="C106" s="37" t="s">
        <v>108</v>
      </c>
      <c r="D106" s="26" t="s">
        <v>109</v>
      </c>
      <c r="E106" s="46" t="s">
        <v>14</v>
      </c>
      <c r="F106" s="46" t="s">
        <v>110</v>
      </c>
      <c r="G106" s="25">
        <v>158</v>
      </c>
      <c r="H106" s="46"/>
      <c r="I106" s="34"/>
      <c r="J106" s="46"/>
      <c r="K106" s="22"/>
      <c r="L106" s="46"/>
      <c r="M106" s="46"/>
      <c r="N106" s="16"/>
    </row>
    <row r="107" spans="2:14" x14ac:dyDescent="0.25">
      <c r="B107" s="72"/>
      <c r="C107" s="37" t="s">
        <v>108</v>
      </c>
      <c r="D107" s="26" t="s">
        <v>35</v>
      </c>
      <c r="E107" s="46" t="s">
        <v>14</v>
      </c>
      <c r="F107" s="46" t="s">
        <v>110</v>
      </c>
      <c r="G107" s="25">
        <v>154</v>
      </c>
      <c r="H107" s="46"/>
      <c r="I107" s="34"/>
      <c r="J107" s="46"/>
      <c r="K107" s="22"/>
      <c r="L107" s="46"/>
      <c r="M107" s="46"/>
      <c r="N107" s="16"/>
    </row>
    <row r="108" spans="2:14" x14ac:dyDescent="0.25">
      <c r="B108" s="72"/>
      <c r="C108" s="37"/>
      <c r="D108" s="26" t="s">
        <v>92</v>
      </c>
      <c r="E108" s="46" t="s">
        <v>8</v>
      </c>
      <c r="F108" s="46">
        <v>0.21</v>
      </c>
      <c r="G108" s="25">
        <f>F108*G100</f>
        <v>0.5544</v>
      </c>
      <c r="H108" s="46"/>
      <c r="I108" s="34"/>
      <c r="J108" s="46"/>
      <c r="K108" s="22"/>
      <c r="L108" s="46"/>
      <c r="M108" s="46"/>
      <c r="N108" s="16"/>
    </row>
    <row r="109" spans="2:14" s="3" customFormat="1" x14ac:dyDescent="0.25">
      <c r="B109" s="14"/>
      <c r="C109" s="19"/>
      <c r="D109" s="18" t="s">
        <v>0</v>
      </c>
      <c r="E109" s="18"/>
      <c r="F109" s="18"/>
      <c r="G109" s="18"/>
      <c r="H109" s="18"/>
      <c r="I109" s="2"/>
      <c r="J109" s="18"/>
      <c r="K109" s="2"/>
      <c r="L109" s="18"/>
      <c r="M109" s="2"/>
      <c r="N109" s="15"/>
    </row>
    <row r="110" spans="2:14" x14ac:dyDescent="0.25">
      <c r="B110" s="14"/>
      <c r="C110" s="19"/>
      <c r="D110" s="18" t="s">
        <v>15</v>
      </c>
      <c r="E110" s="4"/>
      <c r="F110" s="5"/>
      <c r="G110" s="5"/>
      <c r="H110" s="5"/>
      <c r="I110" s="5"/>
      <c r="J110" s="5"/>
      <c r="K110" s="5"/>
      <c r="L110" s="5"/>
      <c r="M110" s="5"/>
      <c r="N110" s="16"/>
    </row>
    <row r="111" spans="2:14" x14ac:dyDescent="0.25">
      <c r="B111" s="14"/>
      <c r="C111" s="19"/>
      <c r="D111" s="18" t="s">
        <v>0</v>
      </c>
      <c r="E111" s="18"/>
      <c r="F111" s="5"/>
      <c r="G111" s="5"/>
      <c r="H111" s="5"/>
      <c r="I111" s="5"/>
      <c r="J111" s="5"/>
      <c r="K111" s="5"/>
      <c r="L111" s="5"/>
      <c r="M111" s="5"/>
      <c r="N111" s="15"/>
    </row>
    <row r="112" spans="2:14" x14ac:dyDescent="0.25">
      <c r="B112" s="14"/>
      <c r="C112" s="19"/>
      <c r="D112" s="18" t="s">
        <v>16</v>
      </c>
      <c r="E112" s="4"/>
      <c r="F112" s="5"/>
      <c r="G112" s="5"/>
      <c r="H112" s="5"/>
      <c r="I112" s="5"/>
      <c r="J112" s="5"/>
      <c r="K112" s="5"/>
      <c r="L112" s="5"/>
      <c r="M112" s="5"/>
      <c r="N112" s="16"/>
    </row>
    <row r="113" spans="2:14" x14ac:dyDescent="0.25">
      <c r="B113" s="14"/>
      <c r="C113" s="19"/>
      <c r="D113" s="18" t="s">
        <v>0</v>
      </c>
      <c r="E113" s="18"/>
      <c r="F113" s="5"/>
      <c r="G113" s="5"/>
      <c r="H113" s="5"/>
      <c r="I113" s="5"/>
      <c r="J113" s="5"/>
      <c r="K113" s="5"/>
      <c r="L113" s="5"/>
      <c r="M113" s="5"/>
      <c r="N113" s="15"/>
    </row>
    <row r="114" spans="2:14" x14ac:dyDescent="0.25">
      <c r="B114" s="14"/>
      <c r="C114" s="19"/>
      <c r="D114" s="18" t="s">
        <v>17</v>
      </c>
      <c r="E114" s="4">
        <v>0.03</v>
      </c>
      <c r="F114" s="5"/>
      <c r="G114" s="5"/>
      <c r="H114" s="5"/>
      <c r="I114" s="5"/>
      <c r="J114" s="5"/>
      <c r="K114" s="5"/>
      <c r="L114" s="5"/>
      <c r="M114" s="5"/>
      <c r="N114" s="16"/>
    </row>
    <row r="115" spans="2:14" x14ac:dyDescent="0.25">
      <c r="B115" s="14"/>
      <c r="C115" s="19"/>
      <c r="D115" s="18" t="s">
        <v>0</v>
      </c>
      <c r="E115" s="18"/>
      <c r="F115" s="5"/>
      <c r="G115" s="5"/>
      <c r="H115" s="5"/>
      <c r="I115" s="5"/>
      <c r="J115" s="5"/>
      <c r="K115" s="5"/>
      <c r="L115" s="5"/>
      <c r="M115" s="5"/>
      <c r="N115" s="15"/>
    </row>
    <row r="116" spans="2:14" ht="15.75" customHeight="1" x14ac:dyDescent="0.25">
      <c r="B116" s="17"/>
      <c r="C116" s="6"/>
      <c r="D116" s="7"/>
      <c r="E116" s="8"/>
      <c r="F116" s="74"/>
      <c r="G116" s="74"/>
      <c r="H116" s="8"/>
      <c r="I116" s="74"/>
      <c r="J116" s="74"/>
      <c r="K116" s="8"/>
      <c r="L116" s="8"/>
      <c r="M116" s="8"/>
      <c r="N116" s="8"/>
    </row>
    <row r="117" spans="2:14" x14ac:dyDescent="0.25">
      <c r="B117" s="17"/>
      <c r="C117" s="6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8"/>
    </row>
    <row r="118" spans="2:14" x14ac:dyDescent="0.25">
      <c r="B118" s="9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x14ac:dyDescent="0.25">
      <c r="B119" s="9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x14ac:dyDescent="0.25">
      <c r="B120" s="9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x14ac:dyDescent="0.25">
      <c r="B121" s="9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2:14" x14ac:dyDescent="0.25">
      <c r="B122" s="9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2:14" x14ac:dyDescent="0.25">
      <c r="B123" s="9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2:14" x14ac:dyDescent="0.25">
      <c r="B124" s="9"/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2:14" x14ac:dyDescent="0.25">
      <c r="B125" s="9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2:14" x14ac:dyDescent="0.25">
      <c r="B126" s="9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2:14" x14ac:dyDescent="0.25">
      <c r="B127" s="9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2:14" x14ac:dyDescent="0.25">
      <c r="B128" s="9"/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2:14" x14ac:dyDescent="0.25">
      <c r="B129" s="9"/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2:14" x14ac:dyDescent="0.25">
      <c r="B130" s="9"/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2:14" x14ac:dyDescent="0.25">
      <c r="B131" s="9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2:14" x14ac:dyDescent="0.25">
      <c r="B132" s="9"/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2:14" x14ac:dyDescent="0.25">
      <c r="B133" s="9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2:14" x14ac:dyDescent="0.25">
      <c r="B134" s="9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2:14" x14ac:dyDescent="0.25">
      <c r="B135" s="9"/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2:14" x14ac:dyDescent="0.25">
      <c r="B136" s="9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2:14" x14ac:dyDescent="0.25">
      <c r="B137" s="9"/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2:14" x14ac:dyDescent="0.25">
      <c r="B138" s="9"/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2:14" x14ac:dyDescent="0.25">
      <c r="B139" s="9"/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2:14" x14ac:dyDescent="0.25">
      <c r="B140" s="9"/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2:14" x14ac:dyDescent="0.25">
      <c r="B141" s="9"/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2:14" x14ac:dyDescent="0.25">
      <c r="B142" s="9"/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2:14" x14ac:dyDescent="0.25">
      <c r="B143" s="9"/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2:14" x14ac:dyDescent="0.25">
      <c r="B144" s="9"/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2:14" x14ac:dyDescent="0.25">
      <c r="B145" s="9"/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2:14" x14ac:dyDescent="0.25">
      <c r="B146" s="9"/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2:14" x14ac:dyDescent="0.25">
      <c r="B147" s="9"/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2:14" x14ac:dyDescent="0.25">
      <c r="B148" s="9"/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2:14" x14ac:dyDescent="0.25">
      <c r="B149" s="9"/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2:14" x14ac:dyDescent="0.25">
      <c r="B150" s="9"/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2:14" x14ac:dyDescent="0.25">
      <c r="B151" s="9"/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2:14" x14ac:dyDescent="0.25">
      <c r="B152" s="9"/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2:14" x14ac:dyDescent="0.25">
      <c r="B153" s="9"/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2:14" x14ac:dyDescent="0.25">
      <c r="B154" s="9"/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2:14" x14ac:dyDescent="0.25">
      <c r="B155" s="9"/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2:14" x14ac:dyDescent="0.25">
      <c r="B156" s="9"/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2:14" x14ac:dyDescent="0.25">
      <c r="B157" s="9"/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2:14" x14ac:dyDescent="0.25">
      <c r="B158" s="9"/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2:14" x14ac:dyDescent="0.25">
      <c r="B159" s="9"/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2:14" x14ac:dyDescent="0.25">
      <c r="B160" s="9"/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2:14" x14ac:dyDescent="0.25">
      <c r="B161" s="9"/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2:14" x14ac:dyDescent="0.25">
      <c r="B162" s="9"/>
      <c r="C162" s="1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2:14" x14ac:dyDescent="0.25">
      <c r="B163" s="9"/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2:14" x14ac:dyDescent="0.25">
      <c r="B164" s="9"/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2:14" x14ac:dyDescent="0.25">
      <c r="B165" s="9"/>
      <c r="C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2:14" x14ac:dyDescent="0.25">
      <c r="B166" s="9"/>
      <c r="C166" s="1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2:14" x14ac:dyDescent="0.25">
      <c r="B167" s="9"/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2:14" x14ac:dyDescent="0.25">
      <c r="B168" s="9"/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2:14" x14ac:dyDescent="0.25">
      <c r="B169" s="9"/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2:14" x14ac:dyDescent="0.25">
      <c r="B170" s="9"/>
      <c r="C170" s="1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2:14" x14ac:dyDescent="0.25">
      <c r="B171" s="9"/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2:14" x14ac:dyDescent="0.25">
      <c r="B172" s="9"/>
      <c r="C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2:14" x14ac:dyDescent="0.25">
      <c r="B173" s="9"/>
      <c r="C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2:14" x14ac:dyDescent="0.25">
      <c r="B174" s="9"/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2:14" x14ac:dyDescent="0.25">
      <c r="B175" s="9"/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2:14" x14ac:dyDescent="0.25">
      <c r="B176" s="9"/>
      <c r="C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2:14" x14ac:dyDescent="0.25">
      <c r="B177" s="9"/>
      <c r="C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2:14" x14ac:dyDescent="0.25">
      <c r="B178" s="9"/>
      <c r="C178" s="1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2:14" x14ac:dyDescent="0.25">
      <c r="B179" s="9"/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2:14" x14ac:dyDescent="0.25">
      <c r="B180" s="9"/>
      <c r="C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2:14" x14ac:dyDescent="0.25">
      <c r="B181" s="9"/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2:14" x14ac:dyDescent="0.25">
      <c r="B182" s="9"/>
      <c r="C182" s="10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2:14" x14ac:dyDescent="0.25">
      <c r="B183" s="9"/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2:14" x14ac:dyDescent="0.25">
      <c r="B184" s="9"/>
      <c r="C184" s="1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2:14" x14ac:dyDescent="0.25">
      <c r="B185" s="9"/>
      <c r="C185" s="1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2:14" x14ac:dyDescent="0.25">
      <c r="B186" s="9"/>
      <c r="C186" s="1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2:14" x14ac:dyDescent="0.25">
      <c r="B187" s="9"/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2:14" x14ac:dyDescent="0.25">
      <c r="B188" s="9"/>
      <c r="C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2:14" x14ac:dyDescent="0.25">
      <c r="B189" s="9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2:14" x14ac:dyDescent="0.25">
      <c r="B190" s="9"/>
      <c r="C190" s="1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2:14" x14ac:dyDescent="0.25">
      <c r="B191" s="9"/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2:14" x14ac:dyDescent="0.25">
      <c r="B192" s="9"/>
      <c r="C192" s="1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2:14" x14ac:dyDescent="0.25">
      <c r="B193" s="9"/>
      <c r="C193" s="1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2:14" x14ac:dyDescent="0.25">
      <c r="B194" s="9"/>
      <c r="C194" s="1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2:14" x14ac:dyDescent="0.25">
      <c r="B195" s="9"/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2:14" x14ac:dyDescent="0.25">
      <c r="B196" s="9"/>
      <c r="C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2:14" x14ac:dyDescent="0.25">
      <c r="B197" s="9"/>
      <c r="C197" s="1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2:14" x14ac:dyDescent="0.25">
      <c r="B198" s="9"/>
      <c r="C198" s="1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2:14" x14ac:dyDescent="0.25">
      <c r="B199" s="9"/>
      <c r="C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2:14" x14ac:dyDescent="0.25">
      <c r="B200" s="9"/>
      <c r="C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2:14" x14ac:dyDescent="0.25">
      <c r="B201" s="9"/>
      <c r="C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2:14" x14ac:dyDescent="0.25">
      <c r="B202" s="9"/>
      <c r="C202" s="10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2:14" x14ac:dyDescent="0.25">
      <c r="B203" s="9"/>
      <c r="C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2:14" x14ac:dyDescent="0.25">
      <c r="B204" s="9"/>
      <c r="C204" s="1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2:14" x14ac:dyDescent="0.25">
      <c r="B205" s="9"/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2:14" x14ac:dyDescent="0.25">
      <c r="B206" s="9"/>
      <c r="C206" s="1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2:14" x14ac:dyDescent="0.25">
      <c r="B207" s="9"/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2:14" x14ac:dyDescent="0.25">
      <c r="B208" s="9"/>
      <c r="C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2:14" x14ac:dyDescent="0.25">
      <c r="B209" s="9"/>
      <c r="C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2:14" x14ac:dyDescent="0.25">
      <c r="B210" s="9"/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2:14" x14ac:dyDescent="0.25">
      <c r="B211" s="9"/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2:14" x14ac:dyDescent="0.25">
      <c r="B212" s="9"/>
      <c r="C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2:14" x14ac:dyDescent="0.25">
      <c r="B213" s="9"/>
      <c r="C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2:14" x14ac:dyDescent="0.25">
      <c r="B214" s="9"/>
      <c r="C214" s="1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2:14" x14ac:dyDescent="0.25">
      <c r="B215" s="9"/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2:14" x14ac:dyDescent="0.25">
      <c r="B216" s="9"/>
      <c r="C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2:14" x14ac:dyDescent="0.25">
      <c r="B217" s="9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2:14" x14ac:dyDescent="0.25">
      <c r="B218" s="9"/>
      <c r="C218" s="1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2:14" x14ac:dyDescent="0.25">
      <c r="B219" s="9"/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2:14" x14ac:dyDescent="0.25">
      <c r="B220" s="9"/>
      <c r="C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2:14" x14ac:dyDescent="0.25">
      <c r="B221" s="9"/>
      <c r="C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2:14" x14ac:dyDescent="0.25">
      <c r="B222" s="9"/>
      <c r="C222" s="1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2:14" x14ac:dyDescent="0.25">
      <c r="B223" s="9"/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2:14" x14ac:dyDescent="0.25">
      <c r="B224" s="9"/>
      <c r="C224" s="1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2:14" x14ac:dyDescent="0.25">
      <c r="B225" s="9"/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2:14" x14ac:dyDescent="0.25">
      <c r="B226" s="9"/>
      <c r="C226" s="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2:14" x14ac:dyDescent="0.25">
      <c r="B227" s="9"/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2:14" x14ac:dyDescent="0.25">
      <c r="B228" s="9"/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2:14" x14ac:dyDescent="0.25">
      <c r="B229" s="9"/>
      <c r="C229" s="1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2:14" x14ac:dyDescent="0.25">
      <c r="B230" s="9"/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2:14" x14ac:dyDescent="0.25">
      <c r="B231" s="9"/>
      <c r="C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2:14" x14ac:dyDescent="0.25">
      <c r="B232" s="9"/>
      <c r="C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2:14" x14ac:dyDescent="0.25">
      <c r="B233" s="9"/>
      <c r="C233" s="1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2:14" x14ac:dyDescent="0.25">
      <c r="B234" s="9"/>
      <c r="C234" s="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2:14" x14ac:dyDescent="0.25">
      <c r="B235" s="9"/>
      <c r="C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2:14" x14ac:dyDescent="0.25">
      <c r="B236" s="9"/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2:14" x14ac:dyDescent="0.25">
      <c r="B237" s="9"/>
      <c r="C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2:14" x14ac:dyDescent="0.25">
      <c r="B238" s="9"/>
      <c r="C238" s="1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2:14" x14ac:dyDescent="0.25">
      <c r="B239" s="9"/>
      <c r="C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2:14" x14ac:dyDescent="0.25">
      <c r="B240" s="9"/>
      <c r="C240" s="1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2:14" x14ac:dyDescent="0.25">
      <c r="B241" s="9"/>
      <c r="C241" s="1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2:14" x14ac:dyDescent="0.25">
      <c r="B242" s="9"/>
      <c r="C242" s="10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2:14" x14ac:dyDescent="0.25">
      <c r="B243" s="9"/>
      <c r="C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2:14" x14ac:dyDescent="0.25">
      <c r="B244" s="9"/>
      <c r="C244" s="1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2:14" x14ac:dyDescent="0.25">
      <c r="B245" s="9"/>
      <c r="C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2:14" x14ac:dyDescent="0.25">
      <c r="B246" s="9"/>
      <c r="C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2:14" x14ac:dyDescent="0.25">
      <c r="B247" s="9"/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2:14" x14ac:dyDescent="0.25">
      <c r="B248" s="9"/>
      <c r="C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2:14" x14ac:dyDescent="0.25">
      <c r="B249" s="9"/>
      <c r="C249" s="1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2:14" x14ac:dyDescent="0.25">
      <c r="B250" s="9"/>
      <c r="C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2:14" x14ac:dyDescent="0.25">
      <c r="B251" s="9"/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2:14" x14ac:dyDescent="0.25">
      <c r="B252" s="9"/>
      <c r="C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2:14" x14ac:dyDescent="0.25">
      <c r="B253" s="9"/>
      <c r="C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2:14" x14ac:dyDescent="0.25">
      <c r="B254" s="9"/>
      <c r="C254" s="1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2:14" x14ac:dyDescent="0.25">
      <c r="B255" s="9"/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2:14" x14ac:dyDescent="0.25">
      <c r="B256" s="9"/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2:14" x14ac:dyDescent="0.25">
      <c r="B257" s="9"/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2:14" x14ac:dyDescent="0.25">
      <c r="B258" s="9"/>
      <c r="C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2:14" x14ac:dyDescent="0.25">
      <c r="B259" s="9"/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2:14" x14ac:dyDescent="0.25">
      <c r="B260" s="9"/>
      <c r="C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2:14" x14ac:dyDescent="0.25">
      <c r="B261" s="9"/>
      <c r="C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2:14" x14ac:dyDescent="0.25">
      <c r="B262" s="9"/>
      <c r="C262" s="1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2:14" x14ac:dyDescent="0.25">
      <c r="B263" s="9"/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2:14" x14ac:dyDescent="0.25">
      <c r="B264" s="9"/>
      <c r="C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2:14" x14ac:dyDescent="0.25">
      <c r="B265" s="9"/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2:14" x14ac:dyDescent="0.25">
      <c r="B266" s="9"/>
      <c r="C266" s="1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2:14" x14ac:dyDescent="0.25">
      <c r="B267" s="9"/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2:14" x14ac:dyDescent="0.25">
      <c r="B268" s="9"/>
      <c r="C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2:14" x14ac:dyDescent="0.25">
      <c r="B269" s="9"/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2:14" x14ac:dyDescent="0.25">
      <c r="B270" s="9"/>
      <c r="C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2:14" x14ac:dyDescent="0.25">
      <c r="B271" s="9"/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2:14" x14ac:dyDescent="0.25">
      <c r="B272" s="9"/>
      <c r="C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2:14" x14ac:dyDescent="0.25">
      <c r="B273" s="9"/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2:14" x14ac:dyDescent="0.25">
      <c r="B274" s="9"/>
      <c r="C274" s="1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2:14" x14ac:dyDescent="0.25">
      <c r="B275" s="9"/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2:14" x14ac:dyDescent="0.25">
      <c r="B276" s="9"/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2:14" x14ac:dyDescent="0.25">
      <c r="B277" s="9"/>
      <c r="C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2:14" x14ac:dyDescent="0.25">
      <c r="B278" s="9"/>
      <c r="C278" s="1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2:14" x14ac:dyDescent="0.25">
      <c r="B279" s="9"/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2:14" x14ac:dyDescent="0.25">
      <c r="B280" s="9"/>
      <c r="C280" s="1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2:14" x14ac:dyDescent="0.25">
      <c r="B281" s="9"/>
      <c r="C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2:14" x14ac:dyDescent="0.25">
      <c r="B282" s="9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2:14" x14ac:dyDescent="0.25">
      <c r="B283" s="9"/>
      <c r="C283" s="1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2:14" x14ac:dyDescent="0.25">
      <c r="B284" s="9"/>
      <c r="C284" s="1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2:14" x14ac:dyDescent="0.25">
      <c r="B285" s="9"/>
      <c r="C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2:14" x14ac:dyDescent="0.25">
      <c r="B286" s="9"/>
      <c r="C286" s="10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2:14" x14ac:dyDescent="0.25">
      <c r="B287" s="9"/>
      <c r="C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2:14" x14ac:dyDescent="0.25">
      <c r="B288" s="9"/>
      <c r="C288" s="1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2:14" x14ac:dyDescent="0.25">
      <c r="B289" s="9"/>
      <c r="C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2:14" x14ac:dyDescent="0.25">
      <c r="B290" s="9"/>
      <c r="C290" s="1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2:14" x14ac:dyDescent="0.25">
      <c r="B291" s="9"/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2:14" x14ac:dyDescent="0.25">
      <c r="B292" s="9"/>
      <c r="C292" s="10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2:14" x14ac:dyDescent="0.25">
      <c r="B293" s="9"/>
      <c r="C293" s="1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2:14" x14ac:dyDescent="0.25">
      <c r="B294" s="9"/>
      <c r="C294" s="10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2:14" x14ac:dyDescent="0.25">
      <c r="B295" s="9"/>
      <c r="C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2:14" x14ac:dyDescent="0.25">
      <c r="B296" s="9"/>
      <c r="C296" s="1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2:14" x14ac:dyDescent="0.25">
      <c r="B297" s="9"/>
      <c r="C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2:14" x14ac:dyDescent="0.25">
      <c r="B298" s="9"/>
      <c r="C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2:14" x14ac:dyDescent="0.25">
      <c r="B299" s="9"/>
      <c r="C299" s="1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2:14" x14ac:dyDescent="0.25">
      <c r="B300" s="9"/>
      <c r="C300" s="1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2:14" x14ac:dyDescent="0.25">
      <c r="B301" s="9"/>
      <c r="C301" s="1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2:14" x14ac:dyDescent="0.25">
      <c r="B302" s="9"/>
      <c r="C302" s="10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2:14" x14ac:dyDescent="0.25">
      <c r="B303" s="9"/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2:14" x14ac:dyDescent="0.25">
      <c r="B304" s="9"/>
      <c r="C304" s="1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2:14" x14ac:dyDescent="0.25">
      <c r="B305" s="9"/>
      <c r="C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2:14" x14ac:dyDescent="0.25">
      <c r="B306" s="9"/>
      <c r="C306" s="1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2:14" x14ac:dyDescent="0.25">
      <c r="B307" s="9"/>
      <c r="C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2:14" x14ac:dyDescent="0.25">
      <c r="B308" s="9"/>
      <c r="C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2:14" x14ac:dyDescent="0.25">
      <c r="B309" s="9"/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2:14" x14ac:dyDescent="0.25">
      <c r="B310" s="9"/>
      <c r="C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2:14" x14ac:dyDescent="0.25">
      <c r="B311" s="9"/>
      <c r="C311" s="1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2:14" x14ac:dyDescent="0.25">
      <c r="B312" s="9"/>
      <c r="C312" s="1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2:14" x14ac:dyDescent="0.25">
      <c r="B313" s="9"/>
      <c r="C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2:14" x14ac:dyDescent="0.25">
      <c r="B314" s="9"/>
      <c r="C314" s="1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2:14" x14ac:dyDescent="0.25">
      <c r="B315" s="9"/>
      <c r="C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2:14" x14ac:dyDescent="0.25">
      <c r="B316" s="9"/>
      <c r="C316" s="1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2:14" x14ac:dyDescent="0.25">
      <c r="B317" s="9"/>
      <c r="C317" s="1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2:14" x14ac:dyDescent="0.25">
      <c r="B318" s="9"/>
      <c r="C318" s="1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2:14" x14ac:dyDescent="0.25">
      <c r="B319" s="9"/>
      <c r="C319" s="10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2:14" x14ac:dyDescent="0.25">
      <c r="B320" s="9"/>
      <c r="C320" s="1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2:14" x14ac:dyDescent="0.25">
      <c r="B321" s="9"/>
      <c r="C321" s="1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2:14" x14ac:dyDescent="0.25">
      <c r="B322" s="9"/>
      <c r="C322" s="1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2:14" x14ac:dyDescent="0.25">
      <c r="B323" s="9"/>
      <c r="C323" s="1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2:14" x14ac:dyDescent="0.25">
      <c r="B324" s="9"/>
      <c r="C324" s="1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2:14" x14ac:dyDescent="0.25">
      <c r="B325" s="9"/>
      <c r="C325" s="1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2:14" x14ac:dyDescent="0.25">
      <c r="B326" s="9"/>
      <c r="C326" s="10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2:14" x14ac:dyDescent="0.25">
      <c r="B327" s="9"/>
      <c r="C327" s="1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2:14" x14ac:dyDescent="0.25">
      <c r="B328" s="9"/>
      <c r="C328" s="10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2:14" x14ac:dyDescent="0.25">
      <c r="B329" s="9"/>
      <c r="C329" s="1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2:14" x14ac:dyDescent="0.25">
      <c r="B330" s="9"/>
      <c r="C330" s="1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2:14" x14ac:dyDescent="0.25">
      <c r="B331" s="9"/>
      <c r="C331" s="10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2:14" x14ac:dyDescent="0.25">
      <c r="B332" s="9"/>
      <c r="C332" s="10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2:14" x14ac:dyDescent="0.25">
      <c r="B333" s="9"/>
      <c r="C333" s="1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2:14" x14ac:dyDescent="0.25">
      <c r="B334" s="9"/>
      <c r="C334" s="1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2:14" x14ac:dyDescent="0.25">
      <c r="B335" s="9"/>
      <c r="C335" s="10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2:14" x14ac:dyDescent="0.25">
      <c r="B336" s="9"/>
      <c r="C336" s="1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2:14" x14ac:dyDescent="0.25">
      <c r="B337" s="9"/>
      <c r="C337" s="1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2:14" x14ac:dyDescent="0.25">
      <c r="B338" s="9"/>
      <c r="C338" s="10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2:14" x14ac:dyDescent="0.25">
      <c r="B339" s="9"/>
      <c r="C339" s="1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2:14" x14ac:dyDescent="0.25">
      <c r="B340" s="9"/>
      <c r="C340" s="1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2:14" x14ac:dyDescent="0.25">
      <c r="B341" s="9"/>
      <c r="C341" s="1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2:14" x14ac:dyDescent="0.25">
      <c r="B342" s="9"/>
      <c r="C342" s="1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2:14" x14ac:dyDescent="0.25">
      <c r="B343" s="9"/>
      <c r="C343" s="1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2:14" x14ac:dyDescent="0.25">
      <c r="B344" s="9"/>
      <c r="C344" s="1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2:14" x14ac:dyDescent="0.25">
      <c r="B345" s="9"/>
      <c r="C345" s="1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2:14" x14ac:dyDescent="0.25">
      <c r="B346" s="9"/>
      <c r="C346" s="10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2:14" x14ac:dyDescent="0.25">
      <c r="B347" s="9"/>
      <c r="C347" s="10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2:14" x14ac:dyDescent="0.25">
      <c r="B348" s="9"/>
      <c r="C348" s="1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2:14" x14ac:dyDescent="0.25">
      <c r="B349" s="9"/>
      <c r="C349" s="1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2:14" x14ac:dyDescent="0.25">
      <c r="B350" s="9"/>
      <c r="C350" s="10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2:14" x14ac:dyDescent="0.25">
      <c r="B351" s="9"/>
      <c r="C351" s="10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2:14" x14ac:dyDescent="0.25">
      <c r="B352" s="9"/>
      <c r="C352" s="10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2:14" x14ac:dyDescent="0.25">
      <c r="B353" s="9"/>
      <c r="C353" s="1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2:14" x14ac:dyDescent="0.25">
      <c r="B354" s="9"/>
      <c r="C354" s="10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2:14" x14ac:dyDescent="0.25">
      <c r="B355" s="9"/>
      <c r="C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2:14" x14ac:dyDescent="0.25">
      <c r="B356" s="9"/>
      <c r="C356" s="10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2:14" x14ac:dyDescent="0.25">
      <c r="B357" s="9"/>
      <c r="C357" s="10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2:14" x14ac:dyDescent="0.25">
      <c r="B358" s="9"/>
      <c r="C358" s="1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2:14" x14ac:dyDescent="0.25">
      <c r="B359" s="9"/>
      <c r="C359" s="10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2:14" x14ac:dyDescent="0.25">
      <c r="B360" s="9"/>
      <c r="C360" s="10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2:14" x14ac:dyDescent="0.25">
      <c r="B361" s="9"/>
      <c r="C361" s="1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2:14" x14ac:dyDescent="0.25">
      <c r="B362" s="9"/>
      <c r="C362" s="10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2:14" x14ac:dyDescent="0.25">
      <c r="B363" s="9"/>
      <c r="C363" s="10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2:14" x14ac:dyDescent="0.25">
      <c r="B364" s="9"/>
      <c r="C364" s="1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2:14" x14ac:dyDescent="0.25">
      <c r="B365" s="9"/>
      <c r="C365" s="1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2:14" x14ac:dyDescent="0.25">
      <c r="B366" s="9"/>
      <c r="C366" s="1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2:14" x14ac:dyDescent="0.25">
      <c r="B367" s="9"/>
      <c r="C367" s="10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2:14" x14ac:dyDescent="0.25">
      <c r="B368" s="9"/>
      <c r="C368" s="10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2:14" x14ac:dyDescent="0.25">
      <c r="B369" s="9"/>
      <c r="C369" s="10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2:14" x14ac:dyDescent="0.25">
      <c r="B370" s="9"/>
      <c r="C370" s="10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2:14" x14ac:dyDescent="0.25">
      <c r="B371" s="9"/>
      <c r="C371" s="10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2:14" x14ac:dyDescent="0.25">
      <c r="B372" s="9"/>
      <c r="C372" s="10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2:14" x14ac:dyDescent="0.25">
      <c r="B373" s="9"/>
      <c r="C373" s="1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2:14" x14ac:dyDescent="0.25">
      <c r="B374" s="9"/>
      <c r="C374" s="1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2:14" x14ac:dyDescent="0.25">
      <c r="B375" s="9"/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2:14" x14ac:dyDescent="0.25">
      <c r="B376" s="9"/>
      <c r="C376" s="1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2:14" x14ac:dyDescent="0.25">
      <c r="B377" s="9"/>
      <c r="C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2:14" x14ac:dyDescent="0.25">
      <c r="B378" s="9"/>
      <c r="C378" s="1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2:14" x14ac:dyDescent="0.25">
      <c r="B379" s="9"/>
      <c r="C379" s="1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2:14" x14ac:dyDescent="0.25">
      <c r="B380" s="9"/>
      <c r="C380" s="10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2:14" x14ac:dyDescent="0.25">
      <c r="B381" s="9"/>
      <c r="C381" s="10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2:14" x14ac:dyDescent="0.25">
      <c r="B382" s="9"/>
      <c r="C382" s="10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2:14" x14ac:dyDescent="0.25">
      <c r="B383" s="9"/>
      <c r="C383" s="1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2:14" x14ac:dyDescent="0.25">
      <c r="B384" s="9"/>
      <c r="C384" s="10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2:14" x14ac:dyDescent="0.25">
      <c r="B385" s="9"/>
      <c r="C385" s="10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2:14" x14ac:dyDescent="0.25">
      <c r="B386" s="9"/>
      <c r="C386" s="1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2:14" x14ac:dyDescent="0.25">
      <c r="B387" s="9"/>
      <c r="C387" s="1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2:14" x14ac:dyDescent="0.25">
      <c r="B388" s="9"/>
      <c r="C388" s="1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2:14" x14ac:dyDescent="0.25">
      <c r="B389" s="9"/>
      <c r="C389" s="1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2:14" x14ac:dyDescent="0.25">
      <c r="B390" s="9"/>
      <c r="C390" s="1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2:14" x14ac:dyDescent="0.25">
      <c r="B391" s="9"/>
      <c r="C391" s="10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2:14" x14ac:dyDescent="0.25">
      <c r="B392" s="9"/>
      <c r="C392" s="10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2:14" x14ac:dyDescent="0.25">
      <c r="B393" s="9"/>
      <c r="C393" s="1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2:14" x14ac:dyDescent="0.25">
      <c r="B394" s="9"/>
      <c r="C394" s="10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2:14" x14ac:dyDescent="0.25">
      <c r="B395" s="9"/>
      <c r="C395" s="1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2:14" x14ac:dyDescent="0.25">
      <c r="B396" s="9"/>
      <c r="C396" s="1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2:14" x14ac:dyDescent="0.25">
      <c r="B397" s="9"/>
      <c r="C397" s="10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2:14" x14ac:dyDescent="0.25">
      <c r="B398" s="9"/>
      <c r="C398" s="10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2:14" x14ac:dyDescent="0.25">
      <c r="B399" s="9"/>
      <c r="C399" s="1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2:14" x14ac:dyDescent="0.25">
      <c r="B400" s="9"/>
      <c r="C400" s="10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2:14" x14ac:dyDescent="0.25">
      <c r="B401" s="9"/>
      <c r="C401" s="10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 x14ac:dyDescent="0.25">
      <c r="B402" s="9"/>
      <c r="C402" s="10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 x14ac:dyDescent="0.25">
      <c r="B403" s="9"/>
      <c r="C403" s="10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2:14" x14ac:dyDescent="0.25">
      <c r="B404" s="9"/>
      <c r="C404" s="10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2:14" x14ac:dyDescent="0.25">
      <c r="B405" s="9"/>
      <c r="C405" s="10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2:14" x14ac:dyDescent="0.25">
      <c r="B406" s="9"/>
      <c r="C406" s="10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2:14" x14ac:dyDescent="0.25">
      <c r="B407" s="9"/>
      <c r="C407" s="1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2:14" x14ac:dyDescent="0.25">
      <c r="B408" s="9"/>
      <c r="C408" s="10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2:14" x14ac:dyDescent="0.25">
      <c r="B409" s="9"/>
      <c r="C409" s="1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2:14" x14ac:dyDescent="0.25">
      <c r="B410" s="9"/>
      <c r="C410" s="10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2:14" x14ac:dyDescent="0.25">
      <c r="B411" s="9"/>
      <c r="C411" s="10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2:14" x14ac:dyDescent="0.25">
      <c r="B412" s="9"/>
      <c r="C412" s="10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2:14" x14ac:dyDescent="0.25">
      <c r="B413" s="9"/>
      <c r="C413" s="1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2:14" x14ac:dyDescent="0.25">
      <c r="B414" s="9"/>
      <c r="C414" s="10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2:14" x14ac:dyDescent="0.25">
      <c r="B415" s="9"/>
      <c r="C415" s="1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2:14" x14ac:dyDescent="0.25">
      <c r="B416" s="9"/>
      <c r="C416" s="10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2:14" x14ac:dyDescent="0.25">
      <c r="B417" s="9"/>
      <c r="C417" s="1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2:14" x14ac:dyDescent="0.25">
      <c r="B418" s="9"/>
      <c r="C418" s="10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2:14" x14ac:dyDescent="0.25">
      <c r="B419" s="9"/>
      <c r="C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2:14" x14ac:dyDescent="0.25">
      <c r="B420" s="9"/>
      <c r="C420" s="1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2:14" x14ac:dyDescent="0.25">
      <c r="B421" s="9"/>
      <c r="C421" s="1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2:14" x14ac:dyDescent="0.25">
      <c r="B422" s="9"/>
      <c r="C422" s="10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2:14" x14ac:dyDescent="0.25">
      <c r="B423" s="9"/>
      <c r="C423" s="1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2:14" x14ac:dyDescent="0.25">
      <c r="B424" s="9"/>
      <c r="C424" s="1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2:14" x14ac:dyDescent="0.25">
      <c r="B425" s="9"/>
      <c r="C425" s="1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2:14" x14ac:dyDescent="0.25">
      <c r="B426" s="9"/>
      <c r="C426" s="10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2:14" x14ac:dyDescent="0.25">
      <c r="B427" s="9"/>
      <c r="C427" s="1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2:14" x14ac:dyDescent="0.25">
      <c r="B428" s="9"/>
      <c r="C428" s="10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2:14" x14ac:dyDescent="0.25">
      <c r="B429" s="9"/>
      <c r="C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2:14" x14ac:dyDescent="0.25">
      <c r="B430" s="9"/>
      <c r="C430" s="1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2:14" x14ac:dyDescent="0.25">
      <c r="B431" s="9"/>
      <c r="C431" s="10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2:14" x14ac:dyDescent="0.25">
      <c r="B432" s="9"/>
      <c r="C432" s="1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2:14" x14ac:dyDescent="0.25">
      <c r="B433" s="9"/>
      <c r="C433" s="10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2:14" x14ac:dyDescent="0.25">
      <c r="B434" s="9"/>
      <c r="C434" s="1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2:14" x14ac:dyDescent="0.25">
      <c r="B435" s="9"/>
      <c r="C435" s="1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2:14" x14ac:dyDescent="0.25">
      <c r="B436" s="9"/>
      <c r="C436" s="1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2:14" x14ac:dyDescent="0.25">
      <c r="B437" s="9"/>
      <c r="C437" s="10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2:14" x14ac:dyDescent="0.25">
      <c r="B438" s="9"/>
      <c r="C438" s="1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2:14" x14ac:dyDescent="0.25">
      <c r="B439" s="9"/>
      <c r="C439" s="10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2:14" x14ac:dyDescent="0.25">
      <c r="B440" s="9"/>
      <c r="C440" s="1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2:14" x14ac:dyDescent="0.25">
      <c r="B441" s="9"/>
      <c r="C441" s="1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2:14" x14ac:dyDescent="0.25">
      <c r="B442" s="9"/>
      <c r="C442" s="10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2:14" x14ac:dyDescent="0.25">
      <c r="B443" s="9"/>
      <c r="C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2:14" x14ac:dyDescent="0.25">
      <c r="B444" s="9"/>
      <c r="C444" s="10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2:14" x14ac:dyDescent="0.25">
      <c r="B445" s="9"/>
      <c r="C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2:14" x14ac:dyDescent="0.25">
      <c r="B446" s="9"/>
      <c r="C446" s="10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2:14" x14ac:dyDescent="0.25">
      <c r="B447" s="9"/>
      <c r="C447" s="1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2:14" x14ac:dyDescent="0.25">
      <c r="B448" s="9"/>
      <c r="C448" s="10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2:14" x14ac:dyDescent="0.25">
      <c r="B449" s="9"/>
      <c r="C449" s="10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2:14" x14ac:dyDescent="0.25">
      <c r="B450" s="9"/>
      <c r="C450" s="10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2:14" x14ac:dyDescent="0.25">
      <c r="B451" s="9"/>
      <c r="C451" s="1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2:14" x14ac:dyDescent="0.25">
      <c r="B452" s="9"/>
      <c r="C452" s="10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2:14" x14ac:dyDescent="0.25">
      <c r="B453" s="9"/>
      <c r="C453" s="10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2:14" x14ac:dyDescent="0.25">
      <c r="B454" s="9"/>
      <c r="C454" s="10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2:14" x14ac:dyDescent="0.25">
      <c r="B455" s="9"/>
      <c r="C455" s="1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2:14" x14ac:dyDescent="0.25">
      <c r="B456" s="9"/>
      <c r="C456" s="10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2:14" x14ac:dyDescent="0.25">
      <c r="B457" s="9"/>
      <c r="C457" s="10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2:14" x14ac:dyDescent="0.25">
      <c r="B458" s="9"/>
      <c r="C458" s="10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2:14" x14ac:dyDescent="0.25">
      <c r="B459" s="9"/>
      <c r="C459" s="1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2:14" x14ac:dyDescent="0.25">
      <c r="B460" s="9"/>
      <c r="C460" s="1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2:14" x14ac:dyDescent="0.25">
      <c r="B461" s="9"/>
      <c r="C461" s="1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2:14" x14ac:dyDescent="0.25">
      <c r="B462" s="9"/>
      <c r="C462" s="10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2:14" x14ac:dyDescent="0.25">
      <c r="B463" s="9"/>
      <c r="C463" s="10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2:14" x14ac:dyDescent="0.25">
      <c r="B464" s="9"/>
      <c r="C464" s="10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2:14" x14ac:dyDescent="0.25">
      <c r="B465" s="9"/>
      <c r="C465" s="10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2:14" x14ac:dyDescent="0.25">
      <c r="B466" s="9"/>
      <c r="C466" s="10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2:14" x14ac:dyDescent="0.25">
      <c r="B467" s="9"/>
      <c r="C467" s="10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2:14" x14ac:dyDescent="0.25">
      <c r="B468" s="9"/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2:14" x14ac:dyDescent="0.25">
      <c r="B469" s="9"/>
      <c r="C469" s="10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2:14" x14ac:dyDescent="0.25">
      <c r="B470" s="9"/>
      <c r="C470" s="10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2:14" x14ac:dyDescent="0.25">
      <c r="B471" s="9"/>
      <c r="C471" s="10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2:14" x14ac:dyDescent="0.25">
      <c r="B472" s="9"/>
      <c r="C472" s="10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2:14" x14ac:dyDescent="0.25">
      <c r="B473" s="9"/>
      <c r="C473" s="10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2:14" x14ac:dyDescent="0.25">
      <c r="B474" s="9"/>
      <c r="C474" s="10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2:14" x14ac:dyDescent="0.25">
      <c r="B475" s="9"/>
      <c r="C475" s="10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2:14" x14ac:dyDescent="0.25">
      <c r="B476" s="9"/>
      <c r="C476" s="10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2:14" x14ac:dyDescent="0.25">
      <c r="B477" s="9"/>
      <c r="C477" s="10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2:14" x14ac:dyDescent="0.25">
      <c r="B478" s="9"/>
      <c r="C478" s="10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2:14" x14ac:dyDescent="0.25">
      <c r="B479" s="9"/>
      <c r="C479" s="10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2:14" x14ac:dyDescent="0.25">
      <c r="B480" s="9"/>
      <c r="C480" s="10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2:14" x14ac:dyDescent="0.25">
      <c r="B481" s="9"/>
      <c r="C481" s="10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2:14" x14ac:dyDescent="0.25">
      <c r="B482" s="9"/>
      <c r="C482" s="10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2:14" x14ac:dyDescent="0.25">
      <c r="B483" s="9"/>
      <c r="C483" s="10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2:14" x14ac:dyDescent="0.25">
      <c r="B484" s="9"/>
      <c r="C484" s="10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2:14" x14ac:dyDescent="0.25">
      <c r="B485" s="9"/>
      <c r="C485" s="10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2:14" x14ac:dyDescent="0.25">
      <c r="B486" s="9"/>
      <c r="C486" s="10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2:14" x14ac:dyDescent="0.25">
      <c r="B487" s="9"/>
      <c r="C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2:14" x14ac:dyDescent="0.25">
      <c r="B488" s="9"/>
      <c r="C488" s="10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2:14" x14ac:dyDescent="0.25">
      <c r="B489" s="9"/>
      <c r="C489" s="10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2:14" x14ac:dyDescent="0.25">
      <c r="B490" s="9"/>
      <c r="C490" s="10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2:14" x14ac:dyDescent="0.25">
      <c r="B491" s="9"/>
      <c r="C491" s="10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2:14" x14ac:dyDescent="0.25">
      <c r="B492" s="9"/>
      <c r="C492" s="10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2:14" x14ac:dyDescent="0.25">
      <c r="B493" s="9"/>
      <c r="C493" s="10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2:14" x14ac:dyDescent="0.25">
      <c r="B494" s="9"/>
      <c r="C494" s="10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2:14" x14ac:dyDescent="0.25">
      <c r="B495" s="9"/>
      <c r="C495" s="10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2:14" x14ac:dyDescent="0.25">
      <c r="B496" s="9"/>
      <c r="C496" s="10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2:14" x14ac:dyDescent="0.25">
      <c r="B497" s="9"/>
      <c r="C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2:14" x14ac:dyDescent="0.25">
      <c r="B498" s="9"/>
      <c r="C498" s="10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2:14" x14ac:dyDescent="0.25">
      <c r="B499" s="9"/>
      <c r="C499" s="10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2:14" x14ac:dyDescent="0.25">
      <c r="B500" s="9"/>
      <c r="C500" s="10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2:14" x14ac:dyDescent="0.25">
      <c r="B501" s="9"/>
      <c r="C501" s="10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2:14" x14ac:dyDescent="0.25">
      <c r="B502" s="9"/>
      <c r="C502" s="10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2:14" x14ac:dyDescent="0.25">
      <c r="B503" s="9"/>
      <c r="C503" s="10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2:14" x14ac:dyDescent="0.25">
      <c r="B504" s="9"/>
      <c r="C504" s="10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2:14" x14ac:dyDescent="0.25">
      <c r="B505" s="9"/>
      <c r="C505" s="10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2:14" x14ac:dyDescent="0.25">
      <c r="B506" s="9"/>
      <c r="C506" s="10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2:14" x14ac:dyDescent="0.25">
      <c r="B507" s="9"/>
      <c r="C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2:14" x14ac:dyDescent="0.25">
      <c r="B508" s="9"/>
      <c r="C508" s="10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2:14" x14ac:dyDescent="0.25">
      <c r="B509" s="9"/>
      <c r="C509" s="10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2:14" x14ac:dyDescent="0.25">
      <c r="B510" s="9"/>
      <c r="C510" s="10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2:14" x14ac:dyDescent="0.25">
      <c r="B511" s="9"/>
      <c r="C511" s="10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2:14" x14ac:dyDescent="0.25">
      <c r="B512" s="9"/>
      <c r="C512" s="10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2:14" x14ac:dyDescent="0.25">
      <c r="B513" s="9"/>
      <c r="C513" s="10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2:14" x14ac:dyDescent="0.25">
      <c r="B514" s="9"/>
      <c r="C514" s="10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2:14" x14ac:dyDescent="0.25">
      <c r="B515" s="9"/>
      <c r="C515" s="10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2:14" x14ac:dyDescent="0.25">
      <c r="B516" s="9"/>
      <c r="C516" s="10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2:14" x14ac:dyDescent="0.25">
      <c r="B517" s="9"/>
      <c r="C517" s="10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2:14" x14ac:dyDescent="0.25">
      <c r="B518" s="9"/>
      <c r="C518" s="10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2:14" x14ac:dyDescent="0.25">
      <c r="B519" s="9"/>
      <c r="C519" s="10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2:14" x14ac:dyDescent="0.25">
      <c r="B520" s="9"/>
      <c r="C520" s="10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2:14" x14ac:dyDescent="0.25">
      <c r="B521" s="9"/>
      <c r="C521" s="10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2:14" x14ac:dyDescent="0.25">
      <c r="B522" s="9"/>
      <c r="C522" s="10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2:14" x14ac:dyDescent="0.25">
      <c r="B523" s="9"/>
      <c r="C523" s="10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2:14" x14ac:dyDescent="0.25">
      <c r="B524" s="9"/>
      <c r="C524" s="10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2:14" x14ac:dyDescent="0.25">
      <c r="B525" s="9"/>
      <c r="C525" s="10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2:14" x14ac:dyDescent="0.25">
      <c r="B526" s="9"/>
      <c r="C526" s="10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2:14" x14ac:dyDescent="0.25">
      <c r="B527" s="9"/>
      <c r="C527" s="10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2:14" x14ac:dyDescent="0.25">
      <c r="B528" s="9"/>
      <c r="C528" s="10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2:14" x14ac:dyDescent="0.25">
      <c r="B529" s="9"/>
      <c r="C529" s="10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2:14" x14ac:dyDescent="0.25">
      <c r="B530" s="9"/>
      <c r="C530" s="10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2:14" x14ac:dyDescent="0.25">
      <c r="B531" s="9"/>
      <c r="C531" s="10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2:14" x14ac:dyDescent="0.25">
      <c r="B532" s="9"/>
      <c r="C532" s="10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2:14" x14ac:dyDescent="0.25">
      <c r="B533" s="9"/>
      <c r="C533" s="10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2:14" x14ac:dyDescent="0.25">
      <c r="B534" s="9"/>
      <c r="C534" s="10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2:14" x14ac:dyDescent="0.25">
      <c r="B535" s="9"/>
      <c r="C535" s="10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2:14" x14ac:dyDescent="0.25">
      <c r="B536" s="9"/>
      <c r="C536" s="10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2:14" x14ac:dyDescent="0.25">
      <c r="B537" s="9"/>
      <c r="C537" s="10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2:14" x14ac:dyDescent="0.25">
      <c r="B538" s="9"/>
      <c r="C538" s="10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2:14" x14ac:dyDescent="0.25">
      <c r="B539" s="9"/>
      <c r="C539" s="10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2:14" x14ac:dyDescent="0.25">
      <c r="B540" s="9"/>
      <c r="C540" s="10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2:14" x14ac:dyDescent="0.25">
      <c r="B541" s="9"/>
      <c r="C541" s="10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2:14" x14ac:dyDescent="0.25">
      <c r="B542" s="9"/>
      <c r="C542" s="10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2:14" x14ac:dyDescent="0.25">
      <c r="B543" s="9"/>
      <c r="C543" s="10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2:14" x14ac:dyDescent="0.25">
      <c r="B544" s="9"/>
      <c r="C544" s="10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2:14" x14ac:dyDescent="0.25">
      <c r="B545" s="9"/>
      <c r="C545" s="10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2:14" x14ac:dyDescent="0.25">
      <c r="B546" s="9"/>
      <c r="C546" s="10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2:14" x14ac:dyDescent="0.25">
      <c r="B547" s="9"/>
      <c r="C547" s="10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2:14" x14ac:dyDescent="0.25">
      <c r="B548" s="9"/>
      <c r="C548" s="10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2:14" x14ac:dyDescent="0.25">
      <c r="B549" s="9"/>
      <c r="C549" s="10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2:14" x14ac:dyDescent="0.25">
      <c r="B550" s="9"/>
      <c r="C550" s="10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2:14" x14ac:dyDescent="0.25">
      <c r="B551" s="9"/>
      <c r="C551" s="10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2:14" x14ac:dyDescent="0.25">
      <c r="B552" s="9"/>
      <c r="C552" s="10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2:14" x14ac:dyDescent="0.25">
      <c r="B553" s="9"/>
      <c r="C553" s="10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2:14" x14ac:dyDescent="0.25">
      <c r="B554" s="9"/>
      <c r="C554" s="10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2:14" x14ac:dyDescent="0.25">
      <c r="B555" s="9"/>
      <c r="C555" s="10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2:14" x14ac:dyDescent="0.25">
      <c r="B556" s="9"/>
      <c r="C556" s="10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2:14" x14ac:dyDescent="0.25">
      <c r="B557" s="9"/>
      <c r="C557" s="10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2:14" x14ac:dyDescent="0.25">
      <c r="B558" s="9"/>
      <c r="C558" s="10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2:14" x14ac:dyDescent="0.25">
      <c r="B559" s="9"/>
      <c r="C559" s="10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2:14" x14ac:dyDescent="0.25">
      <c r="B560" s="9"/>
      <c r="C560" s="10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2:14" x14ac:dyDescent="0.25">
      <c r="B561" s="9"/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2:14" x14ac:dyDescent="0.25">
      <c r="B562" s="9"/>
      <c r="C562" s="10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2:14" x14ac:dyDescent="0.25">
      <c r="B563" s="9"/>
      <c r="C563" s="10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2:14" x14ac:dyDescent="0.25">
      <c r="B564" s="9"/>
      <c r="C564" s="10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2:14" x14ac:dyDescent="0.25">
      <c r="B565" s="9"/>
      <c r="C565" s="10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2:14" x14ac:dyDescent="0.25">
      <c r="B566" s="9"/>
      <c r="C566" s="10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2:14" x14ac:dyDescent="0.25">
      <c r="B567" s="9"/>
      <c r="C567" s="10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2:14" x14ac:dyDescent="0.25">
      <c r="B568" s="9"/>
      <c r="C568" s="10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2:14" x14ac:dyDescent="0.25">
      <c r="B569" s="9"/>
      <c r="C569" s="10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2:14" x14ac:dyDescent="0.25">
      <c r="B570" s="9"/>
      <c r="C570" s="10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2:14" x14ac:dyDescent="0.25">
      <c r="B571" s="9"/>
      <c r="C571" s="10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2:14" x14ac:dyDescent="0.25">
      <c r="B572" s="9"/>
      <c r="C572" s="10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2:14" x14ac:dyDescent="0.25">
      <c r="B573" s="9"/>
      <c r="C573" s="10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2:14" x14ac:dyDescent="0.25">
      <c r="B574" s="9"/>
      <c r="C574" s="10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2:14" x14ac:dyDescent="0.25">
      <c r="B575" s="9"/>
      <c r="C575" s="10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2:14" x14ac:dyDescent="0.25">
      <c r="B576" s="9"/>
      <c r="C576" s="10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2:14" x14ac:dyDescent="0.25">
      <c r="B577" s="9"/>
      <c r="C577" s="10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2:14" x14ac:dyDescent="0.25">
      <c r="B578" s="9"/>
      <c r="C578" s="10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2:14" x14ac:dyDescent="0.25">
      <c r="B579" s="9"/>
      <c r="C579" s="10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2:14" x14ac:dyDescent="0.25">
      <c r="B580" s="9"/>
      <c r="C580" s="10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2:14" x14ac:dyDescent="0.25">
      <c r="B581" s="9"/>
      <c r="C581" s="10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2:14" x14ac:dyDescent="0.25">
      <c r="B582" s="9"/>
      <c r="C582" s="10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2:14" x14ac:dyDescent="0.25">
      <c r="B583" s="9"/>
      <c r="C583" s="10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2:14" x14ac:dyDescent="0.25">
      <c r="B584" s="9"/>
      <c r="C584" s="10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2:14" x14ac:dyDescent="0.25">
      <c r="B585" s="9"/>
      <c r="C585" s="10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2:14" x14ac:dyDescent="0.25">
      <c r="B586" s="9"/>
      <c r="C586" s="10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2:14" x14ac:dyDescent="0.25">
      <c r="B587" s="9"/>
      <c r="C587" s="10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2:14" x14ac:dyDescent="0.25">
      <c r="B588" s="9"/>
      <c r="C588" s="10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2:14" x14ac:dyDescent="0.25">
      <c r="B589" s="9"/>
      <c r="C589" s="10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2:14" x14ac:dyDescent="0.25">
      <c r="B590" s="9"/>
      <c r="C590" s="10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2:14" x14ac:dyDescent="0.25">
      <c r="B591" s="9"/>
      <c r="C591" s="10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2:14" x14ac:dyDescent="0.25">
      <c r="B592" s="9"/>
      <c r="C592" s="10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2:14" x14ac:dyDescent="0.25">
      <c r="B593" s="9"/>
      <c r="C593" s="10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2:14" x14ac:dyDescent="0.25">
      <c r="B594" s="9"/>
      <c r="C594" s="10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2:14" x14ac:dyDescent="0.25">
      <c r="B595" s="9"/>
      <c r="C595" s="10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2:14" x14ac:dyDescent="0.25">
      <c r="B596" s="9"/>
      <c r="C596" s="10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2:14" x14ac:dyDescent="0.25">
      <c r="B597" s="9"/>
      <c r="C597" s="10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2:14" x14ac:dyDescent="0.25">
      <c r="B598" s="9"/>
      <c r="C598" s="10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2:14" x14ac:dyDescent="0.25">
      <c r="B599" s="9"/>
      <c r="C599" s="10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2:14" x14ac:dyDescent="0.25">
      <c r="B600" s="9"/>
      <c r="C600" s="10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2:14" x14ac:dyDescent="0.25">
      <c r="B601" s="9"/>
      <c r="C601" s="10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2:14" x14ac:dyDescent="0.25">
      <c r="B602" s="9"/>
      <c r="C602" s="10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2:14" x14ac:dyDescent="0.25">
      <c r="B603" s="9"/>
      <c r="C603" s="10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2:14" x14ac:dyDescent="0.25">
      <c r="B604" s="9"/>
      <c r="C604" s="10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2:14" x14ac:dyDescent="0.25">
      <c r="B605" s="9"/>
      <c r="C605" s="10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2:14" x14ac:dyDescent="0.25">
      <c r="B606" s="9"/>
      <c r="C606" s="10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2:14" x14ac:dyDescent="0.25">
      <c r="B607" s="9"/>
      <c r="C607" s="10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2:14" x14ac:dyDescent="0.25">
      <c r="B608" s="9"/>
      <c r="C608" s="10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2:14" x14ac:dyDescent="0.25">
      <c r="B609" s="9"/>
      <c r="C609" s="10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2:14" x14ac:dyDescent="0.25">
      <c r="B610" s="9"/>
      <c r="C610" s="10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2:14" x14ac:dyDescent="0.25">
      <c r="B611" s="9"/>
      <c r="C611" s="10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2:14" x14ac:dyDescent="0.25">
      <c r="B612" s="9"/>
      <c r="C612" s="10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2:14" x14ac:dyDescent="0.25">
      <c r="B613" s="9"/>
      <c r="C613" s="10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2:14" x14ac:dyDescent="0.25">
      <c r="B614" s="9"/>
      <c r="C614" s="10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2:14" x14ac:dyDescent="0.25">
      <c r="B615" s="9"/>
      <c r="C615" s="10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2:14" x14ac:dyDescent="0.25">
      <c r="B616" s="9"/>
      <c r="C616" s="10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2:14" x14ac:dyDescent="0.25">
      <c r="B617" s="9"/>
      <c r="C617" s="10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2:14" x14ac:dyDescent="0.25">
      <c r="B618" s="9"/>
      <c r="C618" s="10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2:14" x14ac:dyDescent="0.25">
      <c r="B619" s="9"/>
      <c r="C619" s="10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2:14" x14ac:dyDescent="0.25">
      <c r="B620" s="9"/>
      <c r="C620" s="10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2:14" x14ac:dyDescent="0.25">
      <c r="B621" s="9"/>
      <c r="C621" s="10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2:14" x14ac:dyDescent="0.25">
      <c r="B622" s="9"/>
      <c r="C622" s="10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2:14" x14ac:dyDescent="0.25">
      <c r="B623" s="9"/>
      <c r="C623" s="10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2:14" x14ac:dyDescent="0.25">
      <c r="B624" s="9"/>
      <c r="C624" s="10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2:14" x14ac:dyDescent="0.25">
      <c r="B625" s="9"/>
      <c r="C625" s="10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2:14" x14ac:dyDescent="0.25">
      <c r="B626" s="9"/>
      <c r="C626" s="10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2:14" x14ac:dyDescent="0.25">
      <c r="B627" s="9"/>
      <c r="C627" s="10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2:14" x14ac:dyDescent="0.25">
      <c r="B628" s="9"/>
      <c r="C628" s="10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2:14" x14ac:dyDescent="0.25">
      <c r="B629" s="9"/>
      <c r="C629" s="10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2:14" x14ac:dyDescent="0.25">
      <c r="B630" s="9"/>
      <c r="C630" s="10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2:14" x14ac:dyDescent="0.25">
      <c r="B631" s="9"/>
      <c r="C631" s="10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2:14" x14ac:dyDescent="0.25">
      <c r="B632" s="9"/>
      <c r="C632" s="10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2:14" x14ac:dyDescent="0.25">
      <c r="B633" s="9"/>
      <c r="C633" s="10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2:14" x14ac:dyDescent="0.25">
      <c r="B634" s="9"/>
      <c r="C634" s="10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2:14" x14ac:dyDescent="0.25">
      <c r="B635" s="9"/>
      <c r="C635" s="10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2:14" x14ac:dyDescent="0.25">
      <c r="B636" s="9"/>
      <c r="C636" s="10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2:14" x14ac:dyDescent="0.25">
      <c r="B637" s="9"/>
      <c r="C637" s="10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2:14" x14ac:dyDescent="0.25">
      <c r="B638" s="9"/>
      <c r="C638" s="10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2:14" x14ac:dyDescent="0.25">
      <c r="B639" s="9"/>
      <c r="C639" s="10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2:14" x14ac:dyDescent="0.25">
      <c r="B640" s="9"/>
      <c r="C640" s="10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2:14" x14ac:dyDescent="0.25">
      <c r="B641" s="9"/>
      <c r="C641" s="10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2:14" x14ac:dyDescent="0.25">
      <c r="B642" s="9"/>
      <c r="C642" s="10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2:14" x14ac:dyDescent="0.25">
      <c r="B643" s="9"/>
      <c r="C643" s="10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2:14" x14ac:dyDescent="0.25">
      <c r="B644" s="9"/>
      <c r="C644" s="10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2:14" x14ac:dyDescent="0.25">
      <c r="B645" s="9"/>
      <c r="C645" s="10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2:14" x14ac:dyDescent="0.25">
      <c r="B646" s="9"/>
      <c r="C646" s="10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2:14" x14ac:dyDescent="0.25">
      <c r="B647" s="9"/>
      <c r="C647" s="10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2:14" x14ac:dyDescent="0.25">
      <c r="B648" s="9"/>
      <c r="C648" s="10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2:14" x14ac:dyDescent="0.25">
      <c r="B649" s="9"/>
      <c r="C649" s="10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2:14" x14ac:dyDescent="0.25">
      <c r="B650" s="9"/>
      <c r="C650" s="10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2:14" x14ac:dyDescent="0.25">
      <c r="B651" s="9"/>
      <c r="C651" s="10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2:14" x14ac:dyDescent="0.25">
      <c r="B652" s="9"/>
      <c r="C652" s="10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2:14" x14ac:dyDescent="0.25">
      <c r="B653" s="9"/>
      <c r="C653" s="10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2:14" x14ac:dyDescent="0.25">
      <c r="B654" s="9"/>
      <c r="C654" s="10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2:14" x14ac:dyDescent="0.25">
      <c r="B655" s="9"/>
      <c r="C655" s="10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2:14" x14ac:dyDescent="0.25">
      <c r="B656" s="9"/>
      <c r="C656" s="10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2:14" x14ac:dyDescent="0.25">
      <c r="B657" s="9"/>
      <c r="C657" s="10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2:14" x14ac:dyDescent="0.25">
      <c r="B658" s="9"/>
      <c r="C658" s="10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2:14" x14ac:dyDescent="0.25">
      <c r="B659" s="9"/>
      <c r="C659" s="10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2:14" x14ac:dyDescent="0.25">
      <c r="B660" s="9"/>
      <c r="C660" s="10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2:14" x14ac:dyDescent="0.25">
      <c r="B661" s="9"/>
      <c r="C661" s="10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2:14" x14ac:dyDescent="0.25">
      <c r="B662" s="9"/>
      <c r="C662" s="10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2:14" x14ac:dyDescent="0.25">
      <c r="B663" s="9"/>
      <c r="C663" s="10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2:14" x14ac:dyDescent="0.25">
      <c r="B664" s="9"/>
      <c r="C664" s="10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2:14" x14ac:dyDescent="0.25">
      <c r="B665" s="9"/>
      <c r="C665" s="10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2:14" x14ac:dyDescent="0.25">
      <c r="B666" s="9"/>
      <c r="C666" s="10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2:14" x14ac:dyDescent="0.25">
      <c r="B667" s="9"/>
      <c r="C667" s="10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2:14" x14ac:dyDescent="0.25">
      <c r="B668" s="9"/>
      <c r="C668" s="10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2:14" x14ac:dyDescent="0.25">
      <c r="B669" s="9"/>
      <c r="C669" s="10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2:14" x14ac:dyDescent="0.25">
      <c r="B670" s="9"/>
      <c r="C670" s="10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2:14" x14ac:dyDescent="0.25">
      <c r="B671" s="9"/>
      <c r="C671" s="10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2:14" x14ac:dyDescent="0.25">
      <c r="B672" s="9"/>
      <c r="C672" s="10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2:14" x14ac:dyDescent="0.25">
      <c r="B673" s="9"/>
      <c r="C673" s="10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2:14" x14ac:dyDescent="0.25">
      <c r="B674" s="9"/>
      <c r="C674" s="10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2:14" x14ac:dyDescent="0.25">
      <c r="B675" s="9"/>
      <c r="C675" s="10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2:14" x14ac:dyDescent="0.25">
      <c r="B676" s="9"/>
      <c r="C676" s="10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2:14" x14ac:dyDescent="0.25">
      <c r="B677" s="9"/>
      <c r="C677" s="10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2:14" x14ac:dyDescent="0.25">
      <c r="B678" s="9"/>
      <c r="C678" s="10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2:14" x14ac:dyDescent="0.25">
      <c r="B679" s="9"/>
      <c r="C679" s="10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2:14" x14ac:dyDescent="0.25">
      <c r="B680" s="9"/>
      <c r="C680" s="10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2:14" x14ac:dyDescent="0.25">
      <c r="B681" s="9"/>
      <c r="C681" s="10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2:14" x14ac:dyDescent="0.25">
      <c r="B682" s="9"/>
      <c r="C682" s="10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2:14" x14ac:dyDescent="0.25">
      <c r="B683" s="9"/>
      <c r="C683" s="10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2:14" x14ac:dyDescent="0.25">
      <c r="B684" s="9"/>
      <c r="C684" s="10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2:14" x14ac:dyDescent="0.25">
      <c r="B685" s="9"/>
      <c r="C685" s="10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2:14" x14ac:dyDescent="0.25">
      <c r="B686" s="9"/>
      <c r="C686" s="10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2:14" x14ac:dyDescent="0.25">
      <c r="B687" s="9"/>
      <c r="C687" s="10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2:14" x14ac:dyDescent="0.25">
      <c r="B688" s="9"/>
      <c r="C688" s="10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2:14" x14ac:dyDescent="0.25">
      <c r="B689" s="9"/>
      <c r="C689" s="10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2:14" x14ac:dyDescent="0.25">
      <c r="B690" s="9"/>
      <c r="C690" s="10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2:14" x14ac:dyDescent="0.25">
      <c r="B691" s="9"/>
      <c r="C691" s="10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2:14" x14ac:dyDescent="0.25">
      <c r="B692" s="9"/>
      <c r="C692" s="10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2:14" x14ac:dyDescent="0.25">
      <c r="B693" s="9"/>
      <c r="C693" s="10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2:14" x14ac:dyDescent="0.25">
      <c r="B694" s="9"/>
      <c r="C694" s="10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2:14" x14ac:dyDescent="0.25">
      <c r="B695" s="9"/>
      <c r="C695" s="10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2:14" x14ac:dyDescent="0.25">
      <c r="B696" s="9"/>
      <c r="C696" s="10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2:14" x14ac:dyDescent="0.25">
      <c r="B697" s="9"/>
      <c r="C697" s="10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2:14" x14ac:dyDescent="0.25">
      <c r="B698" s="9"/>
      <c r="C698" s="10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2:14" x14ac:dyDescent="0.25">
      <c r="B699" s="9"/>
      <c r="C699" s="10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2:14" x14ac:dyDescent="0.25">
      <c r="B700" s="9"/>
      <c r="C700" s="10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2:14" x14ac:dyDescent="0.25">
      <c r="B701" s="9"/>
      <c r="C701" s="10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2:14" x14ac:dyDescent="0.25">
      <c r="B702" s="9"/>
      <c r="C702" s="10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2:14" x14ac:dyDescent="0.25">
      <c r="B703" s="9"/>
      <c r="C703" s="10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2:14" x14ac:dyDescent="0.25">
      <c r="B704" s="9"/>
      <c r="C704" s="10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2:14" x14ac:dyDescent="0.25">
      <c r="B705" s="9"/>
      <c r="C705" s="10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2:14" x14ac:dyDescent="0.25">
      <c r="B706" s="9"/>
      <c r="C706" s="10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2:14" x14ac:dyDescent="0.25">
      <c r="B707" s="9"/>
      <c r="C707" s="10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2:14" x14ac:dyDescent="0.25">
      <c r="B708" s="9"/>
      <c r="C708" s="10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2:14" x14ac:dyDescent="0.25">
      <c r="B709" s="9"/>
      <c r="C709" s="10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2:14" x14ac:dyDescent="0.25">
      <c r="B710" s="9"/>
      <c r="C710" s="10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2:14" x14ac:dyDescent="0.25">
      <c r="B711" s="9"/>
      <c r="C711" s="10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2:14" x14ac:dyDescent="0.25">
      <c r="B712" s="9"/>
      <c r="C712" s="10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2:14" x14ac:dyDescent="0.25">
      <c r="B713" s="9"/>
      <c r="C713" s="10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2:14" x14ac:dyDescent="0.25">
      <c r="B714" s="9"/>
      <c r="C714" s="10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2:14" x14ac:dyDescent="0.25">
      <c r="B715" s="9"/>
      <c r="C715" s="10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2:14" x14ac:dyDescent="0.25">
      <c r="B716" s="9"/>
      <c r="C716" s="10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2:14" x14ac:dyDescent="0.25">
      <c r="B717" s="9"/>
      <c r="C717" s="10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2:14" x14ac:dyDescent="0.25">
      <c r="B718" s="9"/>
      <c r="C718" s="10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2:14" x14ac:dyDescent="0.25">
      <c r="B719" s="9"/>
      <c r="C719" s="10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2:14" x14ac:dyDescent="0.25">
      <c r="B720" s="9"/>
      <c r="C720" s="10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2:14" x14ac:dyDescent="0.25">
      <c r="B721" s="9"/>
      <c r="C721" s="10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2:14" x14ac:dyDescent="0.25">
      <c r="B722" s="9"/>
      <c r="C722" s="10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2:14" x14ac:dyDescent="0.25">
      <c r="B723" s="9"/>
      <c r="C723" s="10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2:14" x14ac:dyDescent="0.25">
      <c r="B724" s="9"/>
      <c r="C724" s="10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2:14" x14ac:dyDescent="0.25">
      <c r="B725" s="9"/>
      <c r="C725" s="10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2:14" x14ac:dyDescent="0.25">
      <c r="B726" s="9"/>
      <c r="C726" s="10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2:14" x14ac:dyDescent="0.25">
      <c r="B727" s="9"/>
      <c r="C727" s="10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2:14" x14ac:dyDescent="0.25">
      <c r="B728" s="9"/>
      <c r="C728" s="10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2:14" x14ac:dyDescent="0.25">
      <c r="B729" s="9"/>
      <c r="C729" s="10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2:14" x14ac:dyDescent="0.25">
      <c r="B730" s="9"/>
      <c r="C730" s="10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2:14" x14ac:dyDescent="0.25">
      <c r="B731" s="9"/>
      <c r="C731" s="10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2:14" x14ac:dyDescent="0.25">
      <c r="B732" s="9"/>
      <c r="C732" s="10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2:14" x14ac:dyDescent="0.25">
      <c r="B733" s="9"/>
      <c r="C733" s="10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2:14" x14ac:dyDescent="0.25">
      <c r="B734" s="9"/>
      <c r="C734" s="10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2:14" x14ac:dyDescent="0.25">
      <c r="B735" s="9"/>
      <c r="C735" s="10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2:14" x14ac:dyDescent="0.25">
      <c r="B736" s="9"/>
      <c r="C736" s="10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2:14" x14ac:dyDescent="0.25">
      <c r="B737" s="9"/>
      <c r="C737" s="10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2:14" x14ac:dyDescent="0.25">
      <c r="B738" s="9"/>
      <c r="C738" s="10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2:14" x14ac:dyDescent="0.25">
      <c r="B739" s="9"/>
      <c r="C739" s="10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2:14" x14ac:dyDescent="0.25">
      <c r="B740" s="9"/>
      <c r="C740" s="10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2:14" x14ac:dyDescent="0.25">
      <c r="B741" s="9"/>
      <c r="C741" s="10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2:14" x14ac:dyDescent="0.25">
      <c r="B742" s="9"/>
      <c r="C742" s="10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2:14" x14ac:dyDescent="0.25">
      <c r="B743" s="9"/>
      <c r="C743" s="10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2:14" x14ac:dyDescent="0.25">
      <c r="B744" s="9"/>
      <c r="C744" s="10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2:14" x14ac:dyDescent="0.25">
      <c r="B745" s="9"/>
      <c r="C745" s="10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2:14" x14ac:dyDescent="0.25">
      <c r="B746" s="9"/>
      <c r="C746" s="10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2:14" x14ac:dyDescent="0.25">
      <c r="B747" s="9"/>
      <c r="C747" s="10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2:14" x14ac:dyDescent="0.25">
      <c r="B748" s="9"/>
      <c r="C748" s="10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2:14" x14ac:dyDescent="0.25">
      <c r="B749" s="9"/>
      <c r="C749" s="10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2:14" x14ac:dyDescent="0.25">
      <c r="B750" s="9"/>
      <c r="C750" s="10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2:14" x14ac:dyDescent="0.25">
      <c r="B751" s="9"/>
      <c r="C751" s="10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2:14" x14ac:dyDescent="0.25">
      <c r="B752" s="9"/>
      <c r="C752" s="10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2:14" x14ac:dyDescent="0.25">
      <c r="B753" s="9"/>
      <c r="C753" s="10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2:14" x14ac:dyDescent="0.25">
      <c r="B754" s="9"/>
      <c r="C754" s="10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2:14" x14ac:dyDescent="0.25">
      <c r="B755" s="9"/>
      <c r="C755" s="10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2:14" x14ac:dyDescent="0.25">
      <c r="B756" s="9"/>
      <c r="C756" s="10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2:14" x14ac:dyDescent="0.25">
      <c r="B757" s="9"/>
      <c r="C757" s="10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2:14" x14ac:dyDescent="0.25">
      <c r="B758" s="9"/>
      <c r="C758" s="10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2:14" x14ac:dyDescent="0.25">
      <c r="B759" s="9"/>
      <c r="C759" s="10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2:14" x14ac:dyDescent="0.25">
      <c r="B760" s="9"/>
      <c r="C760" s="10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2:14" x14ac:dyDescent="0.25">
      <c r="B761" s="9"/>
      <c r="C761" s="10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2:14" x14ac:dyDescent="0.25">
      <c r="B762" s="9"/>
      <c r="C762" s="10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2:14" x14ac:dyDescent="0.25">
      <c r="B763" s="9"/>
      <c r="C763" s="10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2:14" x14ac:dyDescent="0.25">
      <c r="B764" s="9"/>
      <c r="C764" s="10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2:14" x14ac:dyDescent="0.25">
      <c r="B765" s="9"/>
      <c r="C765" s="10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2:14" x14ac:dyDescent="0.25">
      <c r="B766" s="9"/>
      <c r="C766" s="10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2:14" x14ac:dyDescent="0.25">
      <c r="B767" s="9"/>
      <c r="C767" s="10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2:14" x14ac:dyDescent="0.25">
      <c r="B768" s="9"/>
      <c r="C768" s="10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2:14" x14ac:dyDescent="0.25">
      <c r="B769" s="9"/>
      <c r="C769" s="10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2:14" x14ac:dyDescent="0.25">
      <c r="B770" s="9"/>
      <c r="C770" s="10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2:14" x14ac:dyDescent="0.25">
      <c r="B771" s="9"/>
      <c r="C771" s="10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2:14" x14ac:dyDescent="0.25">
      <c r="B772" s="9"/>
      <c r="C772" s="10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2:14" x14ac:dyDescent="0.25">
      <c r="B773" s="9"/>
      <c r="C773" s="10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2:14" x14ac:dyDescent="0.25">
      <c r="B774" s="9"/>
      <c r="C774" s="10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2:14" x14ac:dyDescent="0.25">
      <c r="B775" s="9"/>
      <c r="C775" s="10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2:14" x14ac:dyDescent="0.25">
      <c r="B776" s="9"/>
      <c r="C776" s="10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2:14" x14ac:dyDescent="0.25">
      <c r="B777" s="9"/>
      <c r="C777" s="10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2:14" x14ac:dyDescent="0.25">
      <c r="B778" s="9"/>
      <c r="C778" s="10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2:14" x14ac:dyDescent="0.25">
      <c r="B779" s="9"/>
      <c r="C779" s="10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2:14" x14ac:dyDescent="0.25">
      <c r="B780" s="9"/>
      <c r="C780" s="10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2:14" x14ac:dyDescent="0.25">
      <c r="B781" s="9"/>
      <c r="C781" s="10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2:14" x14ac:dyDescent="0.25">
      <c r="B782" s="9"/>
      <c r="C782" s="10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2:14" x14ac:dyDescent="0.25">
      <c r="B783" s="9"/>
      <c r="C783" s="10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2:14" x14ac:dyDescent="0.25">
      <c r="B784" s="9"/>
      <c r="C784" s="10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2:14" x14ac:dyDescent="0.25">
      <c r="B785" s="9"/>
      <c r="C785" s="10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2:14" x14ac:dyDescent="0.25">
      <c r="B786" s="9"/>
      <c r="C786" s="10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2:14" x14ac:dyDescent="0.25">
      <c r="B787" s="9"/>
      <c r="C787" s="10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2:14" x14ac:dyDescent="0.25">
      <c r="B788" s="9"/>
      <c r="C788" s="10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2:14" x14ac:dyDescent="0.25">
      <c r="B789" s="9"/>
      <c r="C789" s="10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2:14" x14ac:dyDescent="0.25">
      <c r="B790" s="9"/>
      <c r="C790" s="10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2:14" x14ac:dyDescent="0.25">
      <c r="B791" s="9"/>
      <c r="C791" s="10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2:14" x14ac:dyDescent="0.25">
      <c r="B792" s="9"/>
      <c r="C792" s="10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2:14" x14ac:dyDescent="0.25">
      <c r="B793" s="9"/>
      <c r="C793" s="10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2:14" x14ac:dyDescent="0.25">
      <c r="B794" s="9"/>
      <c r="C794" s="10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2:14" x14ac:dyDescent="0.25">
      <c r="B795" s="9"/>
      <c r="C795" s="10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2:14" x14ac:dyDescent="0.25">
      <c r="B796" s="9"/>
      <c r="C796" s="10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2:14" x14ac:dyDescent="0.25">
      <c r="B797" s="9"/>
      <c r="C797" s="10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2:14" x14ac:dyDescent="0.25">
      <c r="B798" s="9"/>
      <c r="C798" s="10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2:14" x14ac:dyDescent="0.25">
      <c r="B799" s="9"/>
      <c r="C799" s="10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2:14" x14ac:dyDescent="0.25">
      <c r="B800" s="9"/>
      <c r="C800" s="10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2:14" x14ac:dyDescent="0.25">
      <c r="B801" s="9"/>
      <c r="C801" s="10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2:14" x14ac:dyDescent="0.25">
      <c r="B802" s="9"/>
      <c r="C802" s="10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2:14" x14ac:dyDescent="0.25">
      <c r="B803" s="9"/>
      <c r="C803" s="10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2:14" x14ac:dyDescent="0.25">
      <c r="B804" s="9"/>
      <c r="C804" s="10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2:14" x14ac:dyDescent="0.25">
      <c r="B805" s="9"/>
      <c r="C805" s="10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2:14" x14ac:dyDescent="0.25">
      <c r="B806" s="9"/>
      <c r="C806" s="10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2:14" x14ac:dyDescent="0.25">
      <c r="B807" s="9"/>
      <c r="C807" s="10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2:14" x14ac:dyDescent="0.25">
      <c r="B808" s="9"/>
      <c r="C808" s="10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2:14" x14ac:dyDescent="0.25">
      <c r="B809" s="9"/>
      <c r="C809" s="10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2:14" x14ac:dyDescent="0.25">
      <c r="B810" s="9"/>
      <c r="C810" s="10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2:14" x14ac:dyDescent="0.25">
      <c r="B811" s="9"/>
      <c r="C811" s="10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2:14" x14ac:dyDescent="0.25">
      <c r="B812" s="9"/>
      <c r="C812" s="10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2:14" x14ac:dyDescent="0.25">
      <c r="B813" s="9"/>
      <c r="C813" s="10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2:14" x14ac:dyDescent="0.25">
      <c r="B814" s="9"/>
      <c r="C814" s="10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2:14" x14ac:dyDescent="0.25">
      <c r="B815" s="9"/>
      <c r="C815" s="10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2:14" x14ac:dyDescent="0.25">
      <c r="B816" s="9"/>
      <c r="C816" s="10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2:14" x14ac:dyDescent="0.25">
      <c r="B817" s="9"/>
      <c r="C817" s="10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2:14" x14ac:dyDescent="0.25">
      <c r="B818" s="9"/>
      <c r="C818" s="10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2:14" x14ac:dyDescent="0.25">
      <c r="B819" s="9"/>
      <c r="C819" s="10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2:14" x14ac:dyDescent="0.25">
      <c r="B820" s="9"/>
      <c r="C820" s="10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2:14" x14ac:dyDescent="0.25">
      <c r="B821" s="9"/>
      <c r="C821" s="10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2:14" x14ac:dyDescent="0.25">
      <c r="B822" s="9"/>
      <c r="C822" s="10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2:14" x14ac:dyDescent="0.25">
      <c r="B823" s="9"/>
      <c r="C823" s="10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2:14" x14ac:dyDescent="0.25">
      <c r="B824" s="9"/>
      <c r="C824" s="10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2:14" x14ac:dyDescent="0.25">
      <c r="B825" s="9"/>
      <c r="C825" s="10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2:14" x14ac:dyDescent="0.25">
      <c r="B826" s="9"/>
      <c r="C826" s="10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2:14" x14ac:dyDescent="0.25">
      <c r="B827" s="9"/>
      <c r="C827" s="10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2:14" x14ac:dyDescent="0.25">
      <c r="B828" s="9"/>
      <c r="C828" s="10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2:14" x14ac:dyDescent="0.25">
      <c r="B829" s="9"/>
      <c r="C829" s="10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2:14" x14ac:dyDescent="0.25">
      <c r="B830" s="9"/>
      <c r="C830" s="10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2:14" x14ac:dyDescent="0.25">
      <c r="B831" s="9"/>
      <c r="C831" s="10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2:14" x14ac:dyDescent="0.25">
      <c r="B832" s="9"/>
      <c r="C832" s="10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2:14" x14ac:dyDescent="0.25">
      <c r="B833" s="9"/>
      <c r="C833" s="10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2:14" x14ac:dyDescent="0.25">
      <c r="B834" s="9"/>
      <c r="C834" s="10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2:14" x14ac:dyDescent="0.25">
      <c r="B835" s="9"/>
      <c r="C835" s="10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2:14" x14ac:dyDescent="0.25">
      <c r="B836" s="9"/>
      <c r="C836" s="10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2:14" x14ac:dyDescent="0.25">
      <c r="B837" s="9"/>
      <c r="C837" s="10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2:14" x14ac:dyDescent="0.25">
      <c r="B838" s="9"/>
      <c r="C838" s="10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2:14" x14ac:dyDescent="0.25">
      <c r="B839" s="9"/>
      <c r="C839" s="10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2:14" x14ac:dyDescent="0.25">
      <c r="B840" s="9"/>
      <c r="C840" s="10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2:14" x14ac:dyDescent="0.25">
      <c r="B841" s="9"/>
      <c r="C841" s="10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2:14" x14ac:dyDescent="0.25">
      <c r="B842" s="9"/>
      <c r="C842" s="10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2:14" x14ac:dyDescent="0.25">
      <c r="B843" s="9"/>
      <c r="C843" s="10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2:14" x14ac:dyDescent="0.25">
      <c r="B844" s="9"/>
      <c r="C844" s="10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2:14" x14ac:dyDescent="0.25">
      <c r="B845" s="9"/>
      <c r="C845" s="10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2:14" x14ac:dyDescent="0.25">
      <c r="B846" s="9"/>
      <c r="C846" s="10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2:14" x14ac:dyDescent="0.25">
      <c r="B847" s="9"/>
      <c r="C847" s="10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2:14" x14ac:dyDescent="0.25">
      <c r="B848" s="9"/>
      <c r="C848" s="10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2:14" x14ac:dyDescent="0.25">
      <c r="B849" s="9"/>
      <c r="C849" s="10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2:14" x14ac:dyDescent="0.25">
      <c r="B850" s="9"/>
      <c r="C850" s="10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2:14" x14ac:dyDescent="0.25">
      <c r="B851" s="9"/>
      <c r="C851" s="10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2:14" x14ac:dyDescent="0.25">
      <c r="B852" s="9"/>
      <c r="C852" s="10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2:14" x14ac:dyDescent="0.25">
      <c r="B853" s="9"/>
      <c r="C853" s="10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2:14" x14ac:dyDescent="0.25">
      <c r="B854" s="9"/>
      <c r="C854" s="10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2:14" x14ac:dyDescent="0.25">
      <c r="B855" s="9"/>
      <c r="C855" s="10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2:14" x14ac:dyDescent="0.25">
      <c r="B856" s="9"/>
      <c r="C856" s="10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2:14" x14ac:dyDescent="0.25">
      <c r="B857" s="9"/>
      <c r="C857" s="10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2:14" x14ac:dyDescent="0.25">
      <c r="B858" s="9"/>
      <c r="C858" s="10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  <row r="859" spans="2:14" x14ac:dyDescent="0.25">
      <c r="B859" s="9"/>
      <c r="C859" s="10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</row>
    <row r="860" spans="2:14" x14ac:dyDescent="0.25">
      <c r="B860" s="9"/>
      <c r="C860" s="10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</row>
    <row r="861" spans="2:14" x14ac:dyDescent="0.25">
      <c r="B861" s="9"/>
      <c r="C861" s="10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</row>
    <row r="862" spans="2:14" x14ac:dyDescent="0.25">
      <c r="B862" s="9"/>
      <c r="C862" s="10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</row>
    <row r="863" spans="2:14" x14ac:dyDescent="0.25">
      <c r="B863" s="9"/>
      <c r="C863" s="10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</row>
    <row r="864" spans="2:14" x14ac:dyDescent="0.25">
      <c r="B864" s="9"/>
      <c r="C864" s="10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</row>
    <row r="865" spans="2:14" x14ac:dyDescent="0.25">
      <c r="B865" s="9"/>
      <c r="C865" s="10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</row>
    <row r="866" spans="2:14" x14ac:dyDescent="0.25">
      <c r="B866" s="9"/>
      <c r="C866" s="10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</row>
    <row r="867" spans="2:14" x14ac:dyDescent="0.25">
      <c r="B867" s="9"/>
      <c r="C867" s="10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</row>
    <row r="868" spans="2:14" x14ac:dyDescent="0.25">
      <c r="B868" s="9"/>
      <c r="C868" s="10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</row>
    <row r="869" spans="2:14" x14ac:dyDescent="0.25">
      <c r="B869" s="9"/>
      <c r="C869" s="10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</row>
    <row r="870" spans="2:14" x14ac:dyDescent="0.25">
      <c r="B870" s="9"/>
      <c r="C870" s="10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</row>
    <row r="871" spans="2:14" x14ac:dyDescent="0.25">
      <c r="B871" s="9"/>
      <c r="C871" s="10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</row>
    <row r="872" spans="2:14" x14ac:dyDescent="0.25">
      <c r="B872" s="9"/>
      <c r="C872" s="10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</row>
    <row r="873" spans="2:14" x14ac:dyDescent="0.25">
      <c r="B873" s="9"/>
      <c r="C873" s="10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</row>
    <row r="874" spans="2:14" x14ac:dyDescent="0.25">
      <c r="B874" s="9"/>
      <c r="C874" s="10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</row>
    <row r="875" spans="2:14" x14ac:dyDescent="0.25">
      <c r="B875" s="9"/>
      <c r="C875" s="10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</row>
    <row r="876" spans="2:14" x14ac:dyDescent="0.25">
      <c r="B876" s="9"/>
      <c r="C876" s="10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</row>
    <row r="877" spans="2:14" x14ac:dyDescent="0.25">
      <c r="B877" s="9"/>
      <c r="C877" s="10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</row>
    <row r="878" spans="2:14" x14ac:dyDescent="0.25">
      <c r="B878" s="9"/>
      <c r="C878" s="10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</row>
    <row r="879" spans="2:14" x14ac:dyDescent="0.25">
      <c r="B879" s="9"/>
      <c r="C879" s="10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</row>
    <row r="880" spans="2:14" x14ac:dyDescent="0.25">
      <c r="B880" s="9"/>
      <c r="C880" s="10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</row>
    <row r="881" spans="2:14" x14ac:dyDescent="0.25">
      <c r="B881" s="9"/>
      <c r="C881" s="10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</row>
    <row r="882" spans="2:14" x14ac:dyDescent="0.25">
      <c r="B882" s="9"/>
      <c r="C882" s="10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</row>
    <row r="883" spans="2:14" x14ac:dyDescent="0.25">
      <c r="B883" s="9"/>
      <c r="C883" s="10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</row>
    <row r="884" spans="2:14" x14ac:dyDescent="0.25">
      <c r="B884" s="9"/>
      <c r="C884" s="10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</row>
    <row r="885" spans="2:14" x14ac:dyDescent="0.25">
      <c r="B885" s="9"/>
      <c r="C885" s="10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</row>
    <row r="886" spans="2:14" x14ac:dyDescent="0.25">
      <c r="B886" s="9"/>
      <c r="C886" s="10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</row>
    <row r="887" spans="2:14" x14ac:dyDescent="0.25">
      <c r="B887" s="9"/>
      <c r="C887" s="10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</row>
    <row r="888" spans="2:14" x14ac:dyDescent="0.25">
      <c r="B888" s="9"/>
      <c r="C888" s="10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</row>
    <row r="889" spans="2:14" x14ac:dyDescent="0.25">
      <c r="B889" s="9"/>
      <c r="C889" s="10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</row>
    <row r="890" spans="2:14" x14ac:dyDescent="0.25">
      <c r="B890" s="9"/>
      <c r="C890" s="10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</row>
    <row r="891" spans="2:14" x14ac:dyDescent="0.25">
      <c r="B891" s="9"/>
      <c r="C891" s="10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</row>
    <row r="892" spans="2:14" x14ac:dyDescent="0.25">
      <c r="B892" s="9"/>
      <c r="C892" s="10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</row>
    <row r="893" spans="2:14" x14ac:dyDescent="0.25">
      <c r="B893" s="9"/>
      <c r="C893" s="10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</row>
    <row r="894" spans="2:14" x14ac:dyDescent="0.25">
      <c r="B894" s="9"/>
      <c r="C894" s="10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</row>
    <row r="895" spans="2:14" x14ac:dyDescent="0.25">
      <c r="B895" s="9"/>
      <c r="C895" s="10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</row>
    <row r="896" spans="2:14" x14ac:dyDescent="0.25">
      <c r="B896" s="9"/>
      <c r="C896" s="10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</row>
    <row r="897" spans="2:14" x14ac:dyDescent="0.25">
      <c r="B897" s="9"/>
      <c r="C897" s="10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</row>
    <row r="898" spans="2:14" x14ac:dyDescent="0.25">
      <c r="B898" s="9"/>
      <c r="C898" s="10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</row>
    <row r="899" spans="2:14" x14ac:dyDescent="0.25">
      <c r="B899" s="9"/>
      <c r="C899" s="10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</row>
    <row r="900" spans="2:14" x14ac:dyDescent="0.25">
      <c r="B900" s="9"/>
      <c r="C900" s="10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</row>
    <row r="901" spans="2:14" x14ac:dyDescent="0.25">
      <c r="B901" s="9"/>
      <c r="C901" s="10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</row>
    <row r="902" spans="2:14" x14ac:dyDescent="0.25">
      <c r="B902" s="9"/>
      <c r="C902" s="10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</row>
    <row r="903" spans="2:14" x14ac:dyDescent="0.25">
      <c r="B903" s="9"/>
      <c r="C903" s="10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</row>
    <row r="904" spans="2:14" x14ac:dyDescent="0.25">
      <c r="B904" s="9"/>
      <c r="C904" s="10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</row>
    <row r="905" spans="2:14" x14ac:dyDescent="0.25">
      <c r="B905" s="9"/>
      <c r="C905" s="10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</row>
    <row r="906" spans="2:14" x14ac:dyDescent="0.25">
      <c r="B906" s="9"/>
      <c r="C906" s="10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</row>
    <row r="907" spans="2:14" x14ac:dyDescent="0.25">
      <c r="B907" s="9"/>
      <c r="C907" s="10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</row>
    <row r="908" spans="2:14" x14ac:dyDescent="0.25">
      <c r="B908" s="9"/>
      <c r="C908" s="10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</row>
    <row r="909" spans="2:14" x14ac:dyDescent="0.25">
      <c r="B909" s="9"/>
      <c r="C909" s="10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</row>
    <row r="910" spans="2:14" x14ac:dyDescent="0.25">
      <c r="B910" s="9"/>
      <c r="C910" s="10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</row>
    <row r="911" spans="2:14" x14ac:dyDescent="0.25">
      <c r="B911" s="9"/>
      <c r="C911" s="10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</row>
    <row r="912" spans="2:14" x14ac:dyDescent="0.25">
      <c r="B912" s="9"/>
      <c r="C912" s="10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</row>
    <row r="913" spans="2:14" x14ac:dyDescent="0.25">
      <c r="B913" s="9"/>
      <c r="C913" s="10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</row>
    <row r="914" spans="2:14" x14ac:dyDescent="0.25">
      <c r="B914" s="9"/>
      <c r="C914" s="10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</row>
    <row r="915" spans="2:14" x14ac:dyDescent="0.25">
      <c r="B915" s="9"/>
      <c r="C915" s="10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</row>
    <row r="916" spans="2:14" x14ac:dyDescent="0.25">
      <c r="B916" s="9"/>
      <c r="C916" s="10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</row>
    <row r="917" spans="2:14" x14ac:dyDescent="0.25">
      <c r="B917" s="9"/>
      <c r="C917" s="10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</row>
    <row r="918" spans="2:14" x14ac:dyDescent="0.25">
      <c r="B918" s="9"/>
      <c r="C918" s="10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</row>
    <row r="919" spans="2:14" x14ac:dyDescent="0.25">
      <c r="B919" s="9"/>
      <c r="C919" s="10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</row>
    <row r="920" spans="2:14" x14ac:dyDescent="0.25">
      <c r="B920" s="9"/>
      <c r="C920" s="10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</row>
    <row r="921" spans="2:14" x14ac:dyDescent="0.25">
      <c r="B921" s="9"/>
      <c r="C921" s="10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</row>
    <row r="922" spans="2:14" x14ac:dyDescent="0.25">
      <c r="B922" s="9"/>
      <c r="C922" s="10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</row>
    <row r="923" spans="2:14" x14ac:dyDescent="0.25">
      <c r="B923" s="9"/>
      <c r="C923" s="10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</row>
    <row r="924" spans="2:14" x14ac:dyDescent="0.25">
      <c r="B924" s="9"/>
      <c r="C924" s="10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</row>
    <row r="925" spans="2:14" x14ac:dyDescent="0.25">
      <c r="B925" s="9"/>
      <c r="C925" s="10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</row>
    <row r="926" spans="2:14" x14ac:dyDescent="0.25">
      <c r="B926" s="9"/>
      <c r="C926" s="10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</row>
    <row r="927" spans="2:14" x14ac:dyDescent="0.25">
      <c r="B927" s="9"/>
      <c r="C927" s="10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</row>
    <row r="928" spans="2:14" x14ac:dyDescent="0.25">
      <c r="B928" s="9"/>
      <c r="C928" s="10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</row>
    <row r="929" spans="2:14" x14ac:dyDescent="0.25">
      <c r="B929" s="9"/>
      <c r="C929" s="10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</row>
    <row r="930" spans="2:14" x14ac:dyDescent="0.25">
      <c r="B930" s="9"/>
      <c r="C930" s="10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</row>
    <row r="931" spans="2:14" x14ac:dyDescent="0.25">
      <c r="B931" s="9"/>
      <c r="C931" s="10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</row>
    <row r="932" spans="2:14" x14ac:dyDescent="0.25">
      <c r="B932" s="9"/>
      <c r="C932" s="10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</row>
    <row r="933" spans="2:14" x14ac:dyDescent="0.25">
      <c r="B933" s="9"/>
      <c r="C933" s="10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</row>
    <row r="934" spans="2:14" x14ac:dyDescent="0.25">
      <c r="B934" s="9"/>
      <c r="C934" s="10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</row>
    <row r="935" spans="2:14" x14ac:dyDescent="0.25">
      <c r="B935" s="9"/>
      <c r="C935" s="10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</row>
    <row r="936" spans="2:14" x14ac:dyDescent="0.25">
      <c r="B936" s="9"/>
      <c r="C936" s="10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</row>
    <row r="937" spans="2:14" x14ac:dyDescent="0.25">
      <c r="B937" s="9"/>
      <c r="C937" s="10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</row>
    <row r="938" spans="2:14" x14ac:dyDescent="0.25">
      <c r="B938" s="9"/>
      <c r="C938" s="10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</row>
    <row r="939" spans="2:14" x14ac:dyDescent="0.25">
      <c r="B939" s="9"/>
      <c r="C939" s="10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</row>
    <row r="940" spans="2:14" x14ac:dyDescent="0.25">
      <c r="B940" s="9"/>
      <c r="C940" s="10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</row>
    <row r="941" spans="2:14" x14ac:dyDescent="0.25">
      <c r="B941" s="9"/>
      <c r="C941" s="10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</row>
    <row r="942" spans="2:14" x14ac:dyDescent="0.25">
      <c r="B942" s="9"/>
      <c r="C942" s="10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</row>
    <row r="943" spans="2:14" x14ac:dyDescent="0.25">
      <c r="B943" s="9"/>
      <c r="C943" s="10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</row>
    <row r="944" spans="2:14" x14ac:dyDescent="0.25">
      <c r="B944" s="9"/>
      <c r="C944" s="10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</row>
    <row r="945" spans="2:14" x14ac:dyDescent="0.25">
      <c r="B945" s="9"/>
      <c r="C945" s="10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</row>
    <row r="946" spans="2:14" x14ac:dyDescent="0.25">
      <c r="B946" s="9"/>
      <c r="C946" s="10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</row>
    <row r="947" spans="2:14" x14ac:dyDescent="0.25">
      <c r="B947" s="9"/>
      <c r="C947" s="10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</row>
    <row r="948" spans="2:14" x14ac:dyDescent="0.25">
      <c r="B948" s="9"/>
      <c r="C948" s="10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</row>
    <row r="949" spans="2:14" x14ac:dyDescent="0.25">
      <c r="B949" s="9"/>
      <c r="C949" s="10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</row>
    <row r="950" spans="2:14" x14ac:dyDescent="0.25">
      <c r="B950" s="9"/>
      <c r="C950" s="10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</row>
    <row r="951" spans="2:14" x14ac:dyDescent="0.25">
      <c r="B951" s="9"/>
      <c r="C951" s="10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</row>
    <row r="952" spans="2:14" x14ac:dyDescent="0.25">
      <c r="B952" s="9"/>
      <c r="C952" s="10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</row>
    <row r="953" spans="2:14" x14ac:dyDescent="0.25">
      <c r="B953" s="9"/>
      <c r="C953" s="10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</row>
    <row r="954" spans="2:14" x14ac:dyDescent="0.25">
      <c r="B954" s="9"/>
      <c r="C954" s="10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</row>
    <row r="955" spans="2:14" x14ac:dyDescent="0.25">
      <c r="B955" s="9"/>
      <c r="C955" s="10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</row>
    <row r="956" spans="2:14" x14ac:dyDescent="0.25">
      <c r="B956" s="9"/>
      <c r="C956" s="10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</row>
    <row r="957" spans="2:14" x14ac:dyDescent="0.25">
      <c r="B957" s="9"/>
      <c r="C957" s="10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</row>
    <row r="958" spans="2:14" x14ac:dyDescent="0.25">
      <c r="B958" s="9"/>
      <c r="C958" s="10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</row>
    <row r="959" spans="2:14" x14ac:dyDescent="0.25">
      <c r="B959" s="9"/>
      <c r="C959" s="10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</row>
    <row r="960" spans="2:14" x14ac:dyDescent="0.25">
      <c r="B960" s="9"/>
      <c r="C960" s="10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</row>
    <row r="961" spans="2:14" x14ac:dyDescent="0.25">
      <c r="B961" s="9"/>
      <c r="C961" s="10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</row>
    <row r="962" spans="2:14" x14ac:dyDescent="0.25">
      <c r="B962" s="9"/>
      <c r="C962" s="10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</row>
    <row r="963" spans="2:14" x14ac:dyDescent="0.25">
      <c r="B963" s="9"/>
      <c r="C963" s="10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</row>
    <row r="964" spans="2:14" x14ac:dyDescent="0.25">
      <c r="B964" s="9"/>
      <c r="C964" s="10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</row>
    <row r="965" spans="2:14" x14ac:dyDescent="0.25">
      <c r="B965" s="9"/>
      <c r="C965" s="10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</row>
    <row r="966" spans="2:14" x14ac:dyDescent="0.25">
      <c r="B966" s="9"/>
      <c r="C966" s="10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</row>
    <row r="967" spans="2:14" x14ac:dyDescent="0.25">
      <c r="B967" s="9"/>
      <c r="C967" s="10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</row>
    <row r="968" spans="2:14" x14ac:dyDescent="0.25">
      <c r="B968" s="9"/>
      <c r="C968" s="10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</row>
    <row r="969" spans="2:14" x14ac:dyDescent="0.25">
      <c r="B969" s="9"/>
      <c r="C969" s="10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</row>
    <row r="970" spans="2:14" x14ac:dyDescent="0.25">
      <c r="B970" s="9"/>
      <c r="C970" s="10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</row>
    <row r="971" spans="2:14" x14ac:dyDescent="0.25">
      <c r="B971" s="9"/>
      <c r="C971" s="10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</row>
    <row r="972" spans="2:14" x14ac:dyDescent="0.25">
      <c r="B972" s="9"/>
      <c r="C972" s="10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</row>
    <row r="973" spans="2:14" x14ac:dyDescent="0.25">
      <c r="B973" s="9"/>
      <c r="C973" s="10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</row>
    <row r="974" spans="2:14" x14ac:dyDescent="0.25">
      <c r="B974" s="9"/>
      <c r="C974" s="10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</row>
    <row r="975" spans="2:14" x14ac:dyDescent="0.25">
      <c r="B975" s="9"/>
      <c r="C975" s="10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</row>
    <row r="976" spans="2:14" x14ac:dyDescent="0.25">
      <c r="B976" s="9"/>
      <c r="C976" s="10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</row>
    <row r="977" spans="2:14" x14ac:dyDescent="0.25">
      <c r="B977" s="9"/>
      <c r="C977" s="10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</row>
    <row r="978" spans="2:14" x14ac:dyDescent="0.25">
      <c r="B978" s="9"/>
      <c r="C978" s="10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</row>
    <row r="979" spans="2:14" x14ac:dyDescent="0.25">
      <c r="B979" s="9"/>
      <c r="C979" s="10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</row>
    <row r="980" spans="2:14" x14ac:dyDescent="0.25">
      <c r="B980" s="9"/>
      <c r="C980" s="10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</row>
    <row r="981" spans="2:14" x14ac:dyDescent="0.25">
      <c r="B981" s="9"/>
      <c r="C981" s="10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</row>
    <row r="982" spans="2:14" x14ac:dyDescent="0.25">
      <c r="B982" s="9"/>
      <c r="C982" s="10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</row>
    <row r="983" spans="2:14" x14ac:dyDescent="0.25">
      <c r="B983" s="9"/>
      <c r="C983" s="10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</row>
    <row r="984" spans="2:14" x14ac:dyDescent="0.25">
      <c r="B984" s="9"/>
      <c r="C984" s="10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</row>
    <row r="985" spans="2:14" x14ac:dyDescent="0.25">
      <c r="B985" s="9"/>
      <c r="C985" s="10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</row>
    <row r="986" spans="2:14" x14ac:dyDescent="0.25">
      <c r="B986" s="9"/>
      <c r="C986" s="10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</row>
    <row r="987" spans="2:14" x14ac:dyDescent="0.25">
      <c r="B987" s="9"/>
      <c r="C987" s="10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</row>
    <row r="988" spans="2:14" x14ac:dyDescent="0.25">
      <c r="B988" s="9"/>
      <c r="C988" s="10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</row>
    <row r="989" spans="2:14" x14ac:dyDescent="0.25">
      <c r="B989" s="9"/>
      <c r="C989" s="10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</row>
    <row r="990" spans="2:14" x14ac:dyDescent="0.25">
      <c r="B990" s="9"/>
      <c r="C990" s="10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</row>
    <row r="991" spans="2:14" x14ac:dyDescent="0.25">
      <c r="B991" s="9"/>
      <c r="C991" s="10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</row>
    <row r="992" spans="2:14" x14ac:dyDescent="0.25">
      <c r="B992" s="9"/>
      <c r="C992" s="10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</row>
    <row r="993" spans="2:14" x14ac:dyDescent="0.25">
      <c r="B993" s="9"/>
      <c r="C993" s="10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</row>
    <row r="994" spans="2:14" x14ac:dyDescent="0.25">
      <c r="B994" s="9"/>
      <c r="C994" s="10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</row>
    <row r="995" spans="2:14" x14ac:dyDescent="0.25">
      <c r="B995" s="9"/>
      <c r="C995" s="10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</row>
    <row r="996" spans="2:14" x14ac:dyDescent="0.25">
      <c r="B996" s="9"/>
      <c r="C996" s="10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</row>
    <row r="997" spans="2:14" x14ac:dyDescent="0.25">
      <c r="B997" s="9"/>
      <c r="C997" s="10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</row>
    <row r="998" spans="2:14" x14ac:dyDescent="0.25">
      <c r="B998" s="9"/>
      <c r="C998" s="10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</row>
    <row r="999" spans="2:14" x14ac:dyDescent="0.25">
      <c r="B999" s="9"/>
      <c r="C999" s="10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</row>
    <row r="1000" spans="2:14" x14ac:dyDescent="0.25">
      <c r="B1000" s="9"/>
      <c r="C1000" s="10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</row>
    <row r="1001" spans="2:14" x14ac:dyDescent="0.25">
      <c r="B1001" s="9"/>
      <c r="C1001" s="10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</row>
    <row r="1002" spans="2:14" x14ac:dyDescent="0.25">
      <c r="B1002" s="9"/>
      <c r="C1002" s="10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</row>
    <row r="1003" spans="2:14" x14ac:dyDescent="0.25">
      <c r="B1003" s="9"/>
      <c r="C1003" s="10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</row>
    <row r="1004" spans="2:14" x14ac:dyDescent="0.25">
      <c r="B1004" s="9"/>
      <c r="C1004" s="10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</row>
    <row r="1005" spans="2:14" x14ac:dyDescent="0.25">
      <c r="B1005" s="9"/>
      <c r="C1005" s="10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</row>
    <row r="1006" spans="2:14" x14ac:dyDescent="0.25">
      <c r="B1006" s="9"/>
      <c r="C1006" s="10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</row>
    <row r="1007" spans="2:14" x14ac:dyDescent="0.25">
      <c r="B1007" s="9"/>
      <c r="C1007" s="10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</row>
    <row r="1008" spans="2:14" x14ac:dyDescent="0.25">
      <c r="B1008" s="9"/>
      <c r="C1008" s="10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</row>
    <row r="1009" spans="2:14" x14ac:dyDescent="0.25">
      <c r="B1009" s="9"/>
      <c r="C1009" s="10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</row>
    <row r="1010" spans="2:14" x14ac:dyDescent="0.25">
      <c r="B1010" s="9"/>
      <c r="C1010" s="10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</row>
    <row r="1011" spans="2:14" x14ac:dyDescent="0.25">
      <c r="B1011" s="9"/>
      <c r="C1011" s="10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</row>
    <row r="1012" spans="2:14" x14ac:dyDescent="0.25">
      <c r="B1012" s="9"/>
      <c r="C1012" s="10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</row>
    <row r="1013" spans="2:14" x14ac:dyDescent="0.25">
      <c r="B1013" s="9"/>
      <c r="C1013" s="10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</row>
    <row r="1014" spans="2:14" x14ac:dyDescent="0.25">
      <c r="B1014" s="9"/>
      <c r="C1014" s="10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</row>
    <row r="1015" spans="2:14" x14ac:dyDescent="0.25">
      <c r="B1015" s="9"/>
      <c r="C1015" s="10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</row>
    <row r="1016" spans="2:14" x14ac:dyDescent="0.25">
      <c r="B1016" s="9"/>
      <c r="C1016" s="10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</row>
    <row r="1017" spans="2:14" x14ac:dyDescent="0.25">
      <c r="B1017" s="9"/>
      <c r="C1017" s="10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</row>
    <row r="1018" spans="2:14" x14ac:dyDescent="0.25">
      <c r="B1018" s="9"/>
      <c r="C1018" s="10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</row>
    <row r="1019" spans="2:14" x14ac:dyDescent="0.25">
      <c r="B1019" s="9"/>
      <c r="C1019" s="10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</row>
    <row r="1020" spans="2:14" x14ac:dyDescent="0.25">
      <c r="B1020" s="9"/>
      <c r="C1020" s="10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</row>
    <row r="1021" spans="2:14" x14ac:dyDescent="0.25">
      <c r="B1021" s="9"/>
      <c r="C1021" s="10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</row>
    <row r="1022" spans="2:14" x14ac:dyDescent="0.25">
      <c r="B1022" s="9"/>
      <c r="C1022" s="10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</row>
    <row r="1023" spans="2:14" x14ac:dyDescent="0.25">
      <c r="B1023" s="9"/>
      <c r="C1023" s="10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</row>
    <row r="1024" spans="2:14" x14ac:dyDescent="0.25">
      <c r="B1024" s="9"/>
      <c r="C1024" s="10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</row>
    <row r="1025" spans="2:14" x14ac:dyDescent="0.25">
      <c r="B1025" s="9"/>
      <c r="C1025" s="10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</row>
    <row r="1026" spans="2:14" x14ac:dyDescent="0.25">
      <c r="B1026" s="9"/>
      <c r="C1026" s="10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</row>
    <row r="1027" spans="2:14" x14ac:dyDescent="0.25">
      <c r="B1027" s="9"/>
      <c r="C1027" s="10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</row>
    <row r="1028" spans="2:14" x14ac:dyDescent="0.25">
      <c r="B1028" s="9"/>
      <c r="C1028" s="10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</row>
    <row r="1029" spans="2:14" x14ac:dyDescent="0.25">
      <c r="B1029" s="9"/>
      <c r="C1029" s="10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</row>
    <row r="1030" spans="2:14" x14ac:dyDescent="0.25">
      <c r="B1030" s="9"/>
      <c r="C1030" s="10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</row>
    <row r="1031" spans="2:14" x14ac:dyDescent="0.25">
      <c r="B1031" s="9"/>
      <c r="C1031" s="10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</row>
    <row r="1032" spans="2:14" x14ac:dyDescent="0.25">
      <c r="B1032" s="9"/>
      <c r="C1032" s="10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</row>
    <row r="1033" spans="2:14" x14ac:dyDescent="0.25">
      <c r="B1033" s="9"/>
      <c r="C1033" s="10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</row>
    <row r="1034" spans="2:14" x14ac:dyDescent="0.25">
      <c r="B1034" s="9"/>
      <c r="C1034" s="10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</row>
    <row r="1035" spans="2:14" x14ac:dyDescent="0.25">
      <c r="B1035" s="9"/>
      <c r="C1035" s="10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</row>
    <row r="1036" spans="2:14" x14ac:dyDescent="0.25">
      <c r="B1036" s="9"/>
      <c r="C1036" s="10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</row>
    <row r="1037" spans="2:14" x14ac:dyDescent="0.25">
      <c r="B1037" s="9"/>
      <c r="C1037" s="10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</row>
    <row r="1038" spans="2:14" x14ac:dyDescent="0.25">
      <c r="B1038" s="9"/>
      <c r="C1038" s="10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</row>
    <row r="1039" spans="2:14" x14ac:dyDescent="0.25">
      <c r="B1039" s="9"/>
      <c r="C1039" s="10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</row>
    <row r="1040" spans="2:14" x14ac:dyDescent="0.25">
      <c r="B1040" s="9"/>
      <c r="C1040" s="10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</row>
    <row r="1041" spans="2:14" x14ac:dyDescent="0.25">
      <c r="B1041" s="9"/>
      <c r="C1041" s="10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</row>
    <row r="1042" spans="2:14" x14ac:dyDescent="0.25">
      <c r="B1042" s="9"/>
      <c r="C1042" s="10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</row>
    <row r="1043" spans="2:14" x14ac:dyDescent="0.25">
      <c r="B1043" s="9"/>
      <c r="C1043" s="10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</row>
    <row r="1044" spans="2:14" x14ac:dyDescent="0.25">
      <c r="B1044" s="9"/>
      <c r="C1044" s="10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</row>
    <row r="1045" spans="2:14" x14ac:dyDescent="0.25">
      <c r="B1045" s="9"/>
      <c r="C1045" s="10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</row>
    <row r="1046" spans="2:14" x14ac:dyDescent="0.25">
      <c r="B1046" s="9"/>
      <c r="C1046" s="10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</row>
    <row r="1047" spans="2:14" x14ac:dyDescent="0.25">
      <c r="B1047" s="9"/>
      <c r="C1047" s="10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</row>
    <row r="1048" spans="2:14" x14ac:dyDescent="0.25">
      <c r="B1048" s="9"/>
      <c r="C1048" s="10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</row>
    <row r="1049" spans="2:14" x14ac:dyDescent="0.25">
      <c r="B1049" s="9"/>
      <c r="C1049" s="10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</row>
    <row r="1050" spans="2:14" x14ac:dyDescent="0.25">
      <c r="B1050" s="9"/>
      <c r="C1050" s="10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</row>
    <row r="1051" spans="2:14" x14ac:dyDescent="0.25">
      <c r="B1051" s="9"/>
      <c r="C1051" s="10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</row>
    <row r="1052" spans="2:14" x14ac:dyDescent="0.25">
      <c r="B1052" s="9"/>
      <c r="C1052" s="10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</row>
    <row r="1053" spans="2:14" x14ac:dyDescent="0.25">
      <c r="B1053" s="9"/>
      <c r="C1053" s="10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</row>
    <row r="1054" spans="2:14" x14ac:dyDescent="0.25">
      <c r="B1054" s="9"/>
      <c r="C1054" s="10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</row>
    <row r="1055" spans="2:14" x14ac:dyDescent="0.25">
      <c r="B1055" s="9"/>
      <c r="C1055" s="10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</row>
    <row r="1056" spans="2:14" x14ac:dyDescent="0.25">
      <c r="B1056" s="9"/>
      <c r="C1056" s="10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</row>
    <row r="1057" spans="2:14" x14ac:dyDescent="0.25">
      <c r="B1057" s="9"/>
      <c r="C1057" s="10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</row>
    <row r="1058" spans="2:14" x14ac:dyDescent="0.25">
      <c r="B1058" s="9"/>
      <c r="C1058" s="10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</row>
    <row r="1059" spans="2:14" x14ac:dyDescent="0.25">
      <c r="B1059" s="9"/>
      <c r="C1059" s="10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</row>
    <row r="1060" spans="2:14" x14ac:dyDescent="0.25">
      <c r="B1060" s="9"/>
      <c r="C1060" s="10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</row>
    <row r="1061" spans="2:14" x14ac:dyDescent="0.25">
      <c r="B1061" s="9"/>
      <c r="C1061" s="10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</row>
    <row r="1062" spans="2:14" x14ac:dyDescent="0.25">
      <c r="B1062" s="9"/>
      <c r="C1062" s="10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</row>
    <row r="1063" spans="2:14" x14ac:dyDescent="0.25">
      <c r="B1063" s="9"/>
      <c r="C1063" s="10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</row>
    <row r="1064" spans="2:14" x14ac:dyDescent="0.25">
      <c r="B1064" s="9"/>
      <c r="C1064" s="10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</row>
    <row r="1065" spans="2:14" x14ac:dyDescent="0.25">
      <c r="B1065" s="9"/>
      <c r="C1065" s="10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</row>
    <row r="1066" spans="2:14" x14ac:dyDescent="0.25">
      <c r="B1066" s="9"/>
      <c r="C1066" s="10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</row>
    <row r="1067" spans="2:14" x14ac:dyDescent="0.25">
      <c r="B1067" s="9"/>
      <c r="C1067" s="10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</row>
    <row r="1068" spans="2:14" x14ac:dyDescent="0.25">
      <c r="B1068" s="9"/>
      <c r="C1068" s="10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</row>
    <row r="1069" spans="2:14" x14ac:dyDescent="0.25">
      <c r="B1069" s="9"/>
      <c r="C1069" s="10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</row>
    <row r="1070" spans="2:14" x14ac:dyDescent="0.25">
      <c r="B1070" s="9"/>
      <c r="C1070" s="10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</row>
    <row r="1071" spans="2:14" x14ac:dyDescent="0.25">
      <c r="B1071" s="9"/>
      <c r="C1071" s="10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</row>
    <row r="1072" spans="2:14" x14ac:dyDescent="0.25">
      <c r="B1072" s="9"/>
      <c r="C1072" s="10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</row>
    <row r="1073" spans="2:14" x14ac:dyDescent="0.25">
      <c r="B1073" s="9"/>
      <c r="C1073" s="10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</row>
    <row r="1074" spans="2:14" x14ac:dyDescent="0.25">
      <c r="B1074" s="9"/>
      <c r="C1074" s="10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</row>
    <row r="1075" spans="2:14" x14ac:dyDescent="0.25">
      <c r="B1075" s="9"/>
      <c r="C1075" s="10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</row>
    <row r="1076" spans="2:14" x14ac:dyDescent="0.25">
      <c r="B1076" s="9"/>
      <c r="C1076" s="10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</row>
    <row r="1077" spans="2:14" x14ac:dyDescent="0.25">
      <c r="B1077" s="9"/>
      <c r="C1077" s="10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</row>
    <row r="1078" spans="2:14" x14ac:dyDescent="0.25">
      <c r="B1078" s="9"/>
      <c r="C1078" s="10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</row>
    <row r="1079" spans="2:14" x14ac:dyDescent="0.25">
      <c r="B1079" s="9"/>
      <c r="C1079" s="10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</row>
    <row r="1080" spans="2:14" x14ac:dyDescent="0.25">
      <c r="B1080" s="9"/>
      <c r="C1080" s="10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</row>
    <row r="1081" spans="2:14" x14ac:dyDescent="0.25">
      <c r="B1081" s="9"/>
      <c r="C1081" s="10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</row>
    <row r="1082" spans="2:14" x14ac:dyDescent="0.25">
      <c r="B1082" s="9"/>
      <c r="C1082" s="10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</row>
    <row r="1083" spans="2:14" x14ac:dyDescent="0.25">
      <c r="B1083" s="9"/>
      <c r="C1083" s="10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</row>
    <row r="1084" spans="2:14" x14ac:dyDescent="0.25">
      <c r="B1084" s="9"/>
      <c r="C1084" s="10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</row>
    <row r="1085" spans="2:14" x14ac:dyDescent="0.25">
      <c r="B1085" s="9"/>
      <c r="C1085" s="10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</row>
    <row r="1086" spans="2:14" x14ac:dyDescent="0.25">
      <c r="B1086" s="9"/>
      <c r="C1086" s="10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</row>
    <row r="1087" spans="2:14" x14ac:dyDescent="0.25">
      <c r="B1087" s="9"/>
      <c r="C1087" s="10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</row>
    <row r="1088" spans="2:14" x14ac:dyDescent="0.25">
      <c r="B1088" s="9"/>
      <c r="C1088" s="10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</row>
    <row r="1089" spans="2:14" x14ac:dyDescent="0.25">
      <c r="B1089" s="9"/>
      <c r="C1089" s="10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</row>
    <row r="1090" spans="2:14" x14ac:dyDescent="0.25">
      <c r="B1090" s="9"/>
      <c r="C1090" s="10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</row>
    <row r="1091" spans="2:14" x14ac:dyDescent="0.25">
      <c r="B1091" s="9"/>
      <c r="C1091" s="10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</row>
    <row r="1092" spans="2:14" x14ac:dyDescent="0.25">
      <c r="B1092" s="9"/>
      <c r="C1092" s="10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</row>
    <row r="1093" spans="2:14" x14ac:dyDescent="0.25">
      <c r="B1093" s="9"/>
      <c r="C1093" s="10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</row>
    <row r="1094" spans="2:14" x14ac:dyDescent="0.25">
      <c r="B1094" s="9"/>
      <c r="C1094" s="10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</row>
    <row r="1095" spans="2:14" x14ac:dyDescent="0.25">
      <c r="B1095" s="9"/>
      <c r="C1095" s="10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</row>
    <row r="1096" spans="2:14" x14ac:dyDescent="0.25">
      <c r="B1096" s="9"/>
      <c r="C1096" s="10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</row>
    <row r="1097" spans="2:14" x14ac:dyDescent="0.25">
      <c r="B1097" s="9"/>
      <c r="C1097" s="10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</row>
    <row r="1098" spans="2:14" x14ac:dyDescent="0.25">
      <c r="B1098" s="9"/>
      <c r="C1098" s="10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</row>
    <row r="1099" spans="2:14" x14ac:dyDescent="0.25">
      <c r="B1099" s="9"/>
      <c r="C1099" s="10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</row>
    <row r="1100" spans="2:14" x14ac:dyDescent="0.25">
      <c r="B1100" s="9"/>
      <c r="C1100" s="10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</row>
    <row r="1101" spans="2:14" x14ac:dyDescent="0.25">
      <c r="B1101" s="9"/>
      <c r="C1101" s="10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</row>
    <row r="1102" spans="2:14" x14ac:dyDescent="0.25">
      <c r="B1102" s="9"/>
      <c r="C1102" s="10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</row>
    <row r="1103" spans="2:14" x14ac:dyDescent="0.25">
      <c r="B1103" s="9"/>
      <c r="C1103" s="10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</row>
    <row r="1104" spans="2:14" x14ac:dyDescent="0.25">
      <c r="B1104" s="9"/>
      <c r="C1104" s="10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</row>
    <row r="1105" spans="2:14" x14ac:dyDescent="0.25">
      <c r="B1105" s="9"/>
      <c r="C1105" s="10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</row>
    <row r="1106" spans="2:14" x14ac:dyDescent="0.25">
      <c r="B1106" s="9"/>
      <c r="C1106" s="10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</row>
    <row r="1107" spans="2:14" x14ac:dyDescent="0.25">
      <c r="B1107" s="9"/>
      <c r="C1107" s="10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</row>
    <row r="1108" spans="2:14" x14ac:dyDescent="0.25">
      <c r="B1108" s="9"/>
      <c r="C1108" s="10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</row>
    <row r="1109" spans="2:14" x14ac:dyDescent="0.25">
      <c r="B1109" s="9"/>
      <c r="C1109" s="10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</row>
    <row r="1110" spans="2:14" x14ac:dyDescent="0.25">
      <c r="B1110" s="9"/>
      <c r="C1110" s="10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</row>
    <row r="1111" spans="2:14" x14ac:dyDescent="0.25">
      <c r="B1111" s="9"/>
      <c r="C1111" s="10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</row>
    <row r="1112" spans="2:14" x14ac:dyDescent="0.25">
      <c r="B1112" s="9"/>
      <c r="C1112" s="10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</row>
    <row r="1113" spans="2:14" x14ac:dyDescent="0.25">
      <c r="B1113" s="9"/>
      <c r="C1113" s="10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</row>
    <row r="1114" spans="2:14" x14ac:dyDescent="0.25">
      <c r="B1114" s="9"/>
      <c r="C1114" s="10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</row>
    <row r="1115" spans="2:14" x14ac:dyDescent="0.25">
      <c r="B1115" s="9"/>
      <c r="C1115" s="10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</row>
    <row r="1116" spans="2:14" x14ac:dyDescent="0.25">
      <c r="B1116" s="9"/>
      <c r="C1116" s="10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</row>
    <row r="1117" spans="2:14" x14ac:dyDescent="0.25">
      <c r="B1117" s="9"/>
      <c r="C1117" s="10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</row>
    <row r="1118" spans="2:14" x14ac:dyDescent="0.25">
      <c r="B1118" s="9"/>
      <c r="C1118" s="10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</row>
    <row r="1119" spans="2:14" x14ac:dyDescent="0.25">
      <c r="B1119" s="9"/>
      <c r="C1119" s="10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</row>
    <row r="1120" spans="2:14" x14ac:dyDescent="0.25">
      <c r="B1120" s="9"/>
      <c r="C1120" s="10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</row>
    <row r="1121" spans="2:14" x14ac:dyDescent="0.25">
      <c r="B1121" s="9"/>
      <c r="C1121" s="10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</row>
    <row r="1122" spans="2:14" x14ac:dyDescent="0.25">
      <c r="B1122" s="9"/>
      <c r="C1122" s="10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</row>
    <row r="1123" spans="2:14" x14ac:dyDescent="0.25">
      <c r="B1123" s="9"/>
      <c r="C1123" s="10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</row>
    <row r="1124" spans="2:14" x14ac:dyDescent="0.25">
      <c r="B1124" s="9"/>
      <c r="C1124" s="10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</row>
    <row r="1125" spans="2:14" x14ac:dyDescent="0.25">
      <c r="B1125" s="9"/>
      <c r="C1125" s="10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</row>
    <row r="1126" spans="2:14" x14ac:dyDescent="0.25">
      <c r="B1126" s="9"/>
      <c r="C1126" s="10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</row>
    <row r="1127" spans="2:14" x14ac:dyDescent="0.25">
      <c r="B1127" s="9"/>
      <c r="C1127" s="10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</row>
    <row r="1128" spans="2:14" x14ac:dyDescent="0.25">
      <c r="B1128" s="9"/>
      <c r="C1128" s="10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</row>
    <row r="1129" spans="2:14" x14ac:dyDescent="0.25">
      <c r="B1129" s="9"/>
      <c r="C1129" s="10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</row>
    <row r="1130" spans="2:14" x14ac:dyDescent="0.25">
      <c r="B1130" s="9"/>
      <c r="C1130" s="10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</row>
    <row r="1131" spans="2:14" x14ac:dyDescent="0.25">
      <c r="B1131" s="9"/>
      <c r="C1131" s="10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</row>
    <row r="1132" spans="2:14" x14ac:dyDescent="0.25">
      <c r="B1132" s="9"/>
      <c r="C1132" s="10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</row>
    <row r="1133" spans="2:14" x14ac:dyDescent="0.25">
      <c r="B1133" s="9"/>
      <c r="C1133" s="10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</row>
    <row r="1134" spans="2:14" x14ac:dyDescent="0.25">
      <c r="B1134" s="9"/>
      <c r="C1134" s="10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</row>
    <row r="1135" spans="2:14" x14ac:dyDescent="0.25">
      <c r="B1135" s="9"/>
      <c r="C1135" s="10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</row>
    <row r="1136" spans="2:14" x14ac:dyDescent="0.25">
      <c r="B1136" s="9"/>
      <c r="C1136" s="10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</row>
    <row r="1137" spans="2:14" x14ac:dyDescent="0.25">
      <c r="B1137" s="9"/>
      <c r="C1137" s="10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</row>
    <row r="1138" spans="2:14" x14ac:dyDescent="0.25">
      <c r="B1138" s="9"/>
      <c r="C1138" s="10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</row>
    <row r="1139" spans="2:14" x14ac:dyDescent="0.25">
      <c r="B1139" s="9"/>
      <c r="C1139" s="10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</row>
    <row r="1140" spans="2:14" x14ac:dyDescent="0.25">
      <c r="B1140" s="9"/>
      <c r="C1140" s="10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</row>
    <row r="1141" spans="2:14" x14ac:dyDescent="0.25">
      <c r="B1141" s="9"/>
      <c r="C1141" s="10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</row>
    <row r="1142" spans="2:14" x14ac:dyDescent="0.25">
      <c r="B1142" s="9"/>
      <c r="C1142" s="10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</row>
    <row r="1143" spans="2:14" x14ac:dyDescent="0.25">
      <c r="B1143" s="9"/>
      <c r="C1143" s="10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</row>
    <row r="1144" spans="2:14" x14ac:dyDescent="0.25">
      <c r="B1144" s="9"/>
      <c r="C1144" s="10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</row>
    <row r="1145" spans="2:14" x14ac:dyDescent="0.25">
      <c r="B1145" s="9"/>
      <c r="C1145" s="10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</row>
    <row r="1146" spans="2:14" x14ac:dyDescent="0.25">
      <c r="B1146" s="9"/>
      <c r="C1146" s="10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</row>
    <row r="1147" spans="2:14" x14ac:dyDescent="0.25">
      <c r="B1147" s="9"/>
      <c r="C1147" s="10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</row>
    <row r="1148" spans="2:14" x14ac:dyDescent="0.25">
      <c r="B1148" s="9"/>
      <c r="C1148" s="10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</row>
    <row r="1149" spans="2:14" x14ac:dyDescent="0.25">
      <c r="B1149" s="9"/>
      <c r="C1149" s="10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</row>
    <row r="1150" spans="2:14" x14ac:dyDescent="0.25">
      <c r="B1150" s="9"/>
      <c r="C1150" s="10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</row>
    <row r="1151" spans="2:14" x14ac:dyDescent="0.25">
      <c r="B1151" s="9"/>
      <c r="C1151" s="10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</row>
    <row r="1152" spans="2:14" x14ac:dyDescent="0.25">
      <c r="B1152" s="9"/>
      <c r="C1152" s="10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</row>
    <row r="1153" spans="2:14" x14ac:dyDescent="0.25">
      <c r="B1153" s="9"/>
      <c r="C1153" s="10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</row>
    <row r="1154" spans="2:14" x14ac:dyDescent="0.25">
      <c r="B1154" s="9"/>
      <c r="C1154" s="10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</row>
    <row r="1155" spans="2:14" x14ac:dyDescent="0.25">
      <c r="B1155" s="9"/>
      <c r="C1155" s="10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</row>
    <row r="1156" spans="2:14" x14ac:dyDescent="0.25">
      <c r="B1156" s="9"/>
      <c r="C1156" s="10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</row>
    <row r="1157" spans="2:14" x14ac:dyDescent="0.25">
      <c r="B1157" s="9"/>
      <c r="C1157" s="10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</row>
    <row r="1158" spans="2:14" x14ac:dyDescent="0.25">
      <c r="B1158" s="9"/>
      <c r="C1158" s="10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</row>
    <row r="1159" spans="2:14" x14ac:dyDescent="0.25">
      <c r="B1159" s="9"/>
      <c r="C1159" s="10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</row>
    <row r="1160" spans="2:14" x14ac:dyDescent="0.25">
      <c r="B1160" s="9"/>
      <c r="C1160" s="10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</row>
    <row r="1161" spans="2:14" x14ac:dyDescent="0.25">
      <c r="B1161" s="9"/>
      <c r="C1161" s="10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</row>
    <row r="1162" spans="2:14" x14ac:dyDescent="0.25">
      <c r="B1162" s="9"/>
      <c r="C1162" s="10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</row>
    <row r="1163" spans="2:14" x14ac:dyDescent="0.25">
      <c r="B1163" s="9"/>
      <c r="C1163" s="10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</row>
    <row r="1164" spans="2:14" x14ac:dyDescent="0.25">
      <c r="B1164" s="9"/>
      <c r="C1164" s="10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</row>
    <row r="1165" spans="2:14" x14ac:dyDescent="0.25">
      <c r="B1165" s="9"/>
      <c r="C1165" s="10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</row>
    <row r="1166" spans="2:14" x14ac:dyDescent="0.25">
      <c r="B1166" s="9"/>
      <c r="C1166" s="10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</row>
    <row r="1167" spans="2:14" x14ac:dyDescent="0.25">
      <c r="B1167" s="9"/>
      <c r="C1167" s="10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</row>
    <row r="1168" spans="2:14" x14ac:dyDescent="0.25">
      <c r="B1168" s="9"/>
      <c r="C1168" s="10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</row>
    <row r="1169" spans="2:14" x14ac:dyDescent="0.25">
      <c r="B1169" s="9"/>
      <c r="C1169" s="10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</row>
    <row r="1170" spans="2:14" x14ac:dyDescent="0.25">
      <c r="B1170" s="9"/>
      <c r="C1170" s="10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</row>
    <row r="1171" spans="2:14" x14ac:dyDescent="0.25">
      <c r="B1171" s="9"/>
      <c r="C1171" s="10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</row>
    <row r="1172" spans="2:14" x14ac:dyDescent="0.25">
      <c r="B1172" s="9"/>
      <c r="C1172" s="10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</row>
    <row r="1173" spans="2:14" x14ac:dyDescent="0.25">
      <c r="B1173" s="9"/>
      <c r="C1173" s="10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</row>
    <row r="1174" spans="2:14" x14ac:dyDescent="0.25">
      <c r="B1174" s="9"/>
      <c r="C1174" s="10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</row>
    <row r="1175" spans="2:14" x14ac:dyDescent="0.25">
      <c r="B1175" s="9"/>
      <c r="C1175" s="10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</row>
    <row r="1176" spans="2:14" x14ac:dyDescent="0.25">
      <c r="B1176" s="9"/>
      <c r="C1176" s="10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</row>
    <row r="1177" spans="2:14" x14ac:dyDescent="0.25">
      <c r="B1177" s="9"/>
      <c r="C1177" s="10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</row>
    <row r="1178" spans="2:14" x14ac:dyDescent="0.25">
      <c r="B1178" s="9"/>
      <c r="C1178" s="10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</row>
    <row r="1179" spans="2:14" x14ac:dyDescent="0.25">
      <c r="B1179" s="9"/>
      <c r="C1179" s="10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</row>
    <row r="1180" spans="2:14" x14ac:dyDescent="0.25">
      <c r="B1180" s="9"/>
      <c r="C1180" s="10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</row>
    <row r="1181" spans="2:14" x14ac:dyDescent="0.25">
      <c r="B1181" s="9"/>
      <c r="C1181" s="10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</row>
    <row r="1182" spans="2:14" x14ac:dyDescent="0.25">
      <c r="B1182" s="9"/>
      <c r="C1182" s="10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</row>
    <row r="1183" spans="2:14" x14ac:dyDescent="0.25">
      <c r="B1183" s="9"/>
      <c r="C1183" s="10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</row>
    <row r="1184" spans="2:14" x14ac:dyDescent="0.25">
      <c r="B1184" s="9"/>
      <c r="C1184" s="10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</row>
    <row r="1185" spans="2:14" x14ac:dyDescent="0.25">
      <c r="B1185" s="9"/>
      <c r="C1185" s="10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</row>
    <row r="1186" spans="2:14" x14ac:dyDescent="0.25">
      <c r="B1186" s="9"/>
      <c r="C1186" s="10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</row>
    <row r="1187" spans="2:14" x14ac:dyDescent="0.25">
      <c r="B1187" s="9"/>
      <c r="C1187" s="10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</row>
    <row r="1188" spans="2:14" x14ac:dyDescent="0.25">
      <c r="B1188" s="9"/>
      <c r="C1188" s="10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</row>
    <row r="1189" spans="2:14" x14ac:dyDescent="0.25">
      <c r="B1189" s="9"/>
      <c r="C1189" s="10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</row>
    <row r="1190" spans="2:14" x14ac:dyDescent="0.25">
      <c r="B1190" s="9"/>
      <c r="C1190" s="10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</row>
    <row r="1191" spans="2:14" x14ac:dyDescent="0.25">
      <c r="B1191" s="9"/>
      <c r="C1191" s="10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</row>
    <row r="1192" spans="2:14" x14ac:dyDescent="0.25">
      <c r="B1192" s="9"/>
      <c r="C1192" s="10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</row>
    <row r="1193" spans="2:14" x14ac:dyDescent="0.25">
      <c r="B1193" s="9"/>
      <c r="C1193" s="10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</row>
    <row r="1194" spans="2:14" x14ac:dyDescent="0.25">
      <c r="B1194" s="9"/>
      <c r="C1194" s="10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</row>
    <row r="1195" spans="2:14" x14ac:dyDescent="0.25">
      <c r="B1195" s="9"/>
      <c r="C1195" s="10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</row>
    <row r="1196" spans="2:14" x14ac:dyDescent="0.25">
      <c r="B1196" s="9"/>
      <c r="C1196" s="10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</row>
    <row r="1197" spans="2:14" x14ac:dyDescent="0.25">
      <c r="B1197" s="9"/>
      <c r="C1197" s="10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</row>
    <row r="1198" spans="2:14" x14ac:dyDescent="0.25">
      <c r="B1198" s="9"/>
      <c r="C1198" s="10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</row>
    <row r="1199" spans="2:14" x14ac:dyDescent="0.25">
      <c r="B1199" s="9"/>
      <c r="C1199" s="10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</row>
    <row r="1200" spans="2:14" x14ac:dyDescent="0.25">
      <c r="B1200" s="9"/>
      <c r="C1200" s="10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</row>
    <row r="1201" spans="2:14" x14ac:dyDescent="0.25">
      <c r="B1201" s="9"/>
      <c r="C1201" s="10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</row>
    <row r="1202" spans="2:14" x14ac:dyDescent="0.25">
      <c r="B1202" s="9"/>
      <c r="C1202" s="10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</row>
    <row r="1203" spans="2:14" x14ac:dyDescent="0.25">
      <c r="B1203" s="9"/>
      <c r="C1203" s="10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</row>
    <row r="1204" spans="2:14" x14ac:dyDescent="0.25">
      <c r="B1204" s="9"/>
      <c r="C1204" s="10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</row>
  </sheetData>
  <mergeCells count="55">
    <mergeCell ref="I116:J116"/>
    <mergeCell ref="D117:M117"/>
    <mergeCell ref="B84:B88"/>
    <mergeCell ref="C84:C88"/>
    <mergeCell ref="B89:B99"/>
    <mergeCell ref="C89:C99"/>
    <mergeCell ref="B100:B108"/>
    <mergeCell ref="F116:G116"/>
    <mergeCell ref="B40:B42"/>
    <mergeCell ref="C40:C42"/>
    <mergeCell ref="B82:B83"/>
    <mergeCell ref="C82:C83"/>
    <mergeCell ref="B43:B44"/>
    <mergeCell ref="C43:C44"/>
    <mergeCell ref="B45:B46"/>
    <mergeCell ref="C45:C46"/>
    <mergeCell ref="B47:B51"/>
    <mergeCell ref="B52:B60"/>
    <mergeCell ref="B61:B69"/>
    <mergeCell ref="B70:B74"/>
    <mergeCell ref="B75:B78"/>
    <mergeCell ref="B80:B81"/>
    <mergeCell ref="C80:C81"/>
    <mergeCell ref="B19:B22"/>
    <mergeCell ref="C19:C22"/>
    <mergeCell ref="B23:B27"/>
    <mergeCell ref="C23:C27"/>
    <mergeCell ref="B28:B38"/>
    <mergeCell ref="C28:C38"/>
    <mergeCell ref="K4:K6"/>
    <mergeCell ref="B13:B15"/>
    <mergeCell ref="C13:C15"/>
    <mergeCell ref="B16:B18"/>
    <mergeCell ref="C16:C18"/>
    <mergeCell ref="B9:B10"/>
    <mergeCell ref="C9:C10"/>
    <mergeCell ref="B11:B12"/>
    <mergeCell ref="C11:C12"/>
    <mergeCell ref="F4:F6"/>
    <mergeCell ref="B1:N1"/>
    <mergeCell ref="B2:B6"/>
    <mergeCell ref="C2:C6"/>
    <mergeCell ref="D2:D6"/>
    <mergeCell ref="E2:E6"/>
    <mergeCell ref="F2:G3"/>
    <mergeCell ref="H2:I3"/>
    <mergeCell ref="J2:K3"/>
    <mergeCell ref="L2:M3"/>
    <mergeCell ref="N2:N6"/>
    <mergeCell ref="L4:L6"/>
    <mergeCell ref="M4:M6"/>
    <mergeCell ref="G4:G6"/>
    <mergeCell ref="H4:H6"/>
    <mergeCell ref="I4:I6"/>
    <mergeCell ref="J4:J6"/>
  </mergeCells>
  <printOptions horizontalCentered="1"/>
  <pageMargins left="0.2" right="0.2" top="0.7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    </vt:lpstr>
      <vt:lpstr>'ხარჯთაღრიცხვა  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2020-07-13T09:30:47Z</dcterms:modified>
</cp:coreProperties>
</file>