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528"/>
  </bookViews>
  <sheets>
    <sheet name="1" sheetId="35" r:id="rId1"/>
  </sheets>
  <definedNames>
    <definedName name="_xlnm.Print_Area" localSheetId="0">'1'!$A$2:$M$134</definedName>
  </definedNames>
  <calcPr calcId="152511"/>
</workbook>
</file>

<file path=xl/calcChain.xml><?xml version="1.0" encoding="utf-8"?>
<calcChain xmlns="http://schemas.openxmlformats.org/spreadsheetml/2006/main">
  <c r="F25" i="35" l="1"/>
  <c r="F47" i="35"/>
  <c r="F82" i="35"/>
  <c r="F72" i="35"/>
  <c r="F88" i="35"/>
  <c r="F67" i="35" l="1"/>
  <c r="F62" i="35"/>
  <c r="F57" i="35"/>
  <c r="F66" i="35"/>
  <c r="F40" i="35"/>
  <c r="F39" i="35"/>
  <c r="F41" i="35"/>
  <c r="F20" i="35"/>
  <c r="F10" i="35"/>
  <c r="F122" i="35"/>
  <c r="F30" i="35"/>
  <c r="F29" i="35"/>
  <c r="F35" i="35" l="1"/>
  <c r="F123" i="35"/>
  <c r="F115" i="35"/>
  <c r="F113" i="35"/>
  <c r="F114" i="35" s="1"/>
  <c r="F106" i="35"/>
  <c r="F98" i="35"/>
  <c r="F95" i="35"/>
  <c r="F94" i="35"/>
  <c r="F93" i="35"/>
  <c r="F92" i="35"/>
  <c r="F89" i="35"/>
  <c r="F85" i="35"/>
  <c r="F78" i="35"/>
  <c r="F80" i="35" s="1"/>
  <c r="F73" i="35"/>
  <c r="F118" i="35" l="1"/>
  <c r="F119" i="35" s="1"/>
  <c r="F74" i="35"/>
  <c r="F76" i="35"/>
  <c r="F75" i="35"/>
  <c r="F107" i="35"/>
  <c r="F108" i="35"/>
  <c r="F109" i="35"/>
  <c r="F110" i="35"/>
  <c r="F125" i="35"/>
  <c r="F124" i="35"/>
  <c r="F102" i="35"/>
  <c r="F90" i="35"/>
  <c r="F100" i="35"/>
  <c r="F96" i="35"/>
  <c r="F101" i="35"/>
  <c r="F103" i="35"/>
  <c r="F99" i="35"/>
  <c r="F91" i="35"/>
  <c r="F97" i="35"/>
  <c r="F83" i="35"/>
  <c r="F86" i="35"/>
  <c r="F84" i="35"/>
  <c r="F120" i="35" l="1"/>
  <c r="F58" i="35" l="1"/>
  <c r="F48" i="35"/>
  <c r="E69" i="35"/>
  <c r="F63" i="35"/>
  <c r="F70" i="35" s="1"/>
  <c r="F69" i="35" l="1"/>
  <c r="F60" i="35"/>
  <c r="F59" i="35"/>
  <c r="F51" i="35"/>
  <c r="F49" i="35"/>
  <c r="F50" i="35"/>
  <c r="F53" i="35"/>
  <c r="F55" i="35" s="1"/>
  <c r="F64" i="35"/>
  <c r="F68" i="35"/>
  <c r="F65" i="35"/>
  <c r="F16" i="35"/>
  <c r="F18" i="35" s="1"/>
  <c r="F26" i="35"/>
  <c r="F31" i="35" s="1"/>
  <c r="F21" i="35"/>
  <c r="F22" i="35" s="1"/>
  <c r="E32" i="35"/>
  <c r="F32" i="35" l="1"/>
  <c r="F23" i="35"/>
  <c r="F28" i="35"/>
  <c r="F33" i="35"/>
  <c r="F11" i="35"/>
  <c r="F36" i="35"/>
  <c r="F27" i="35"/>
  <c r="F37" i="35" l="1"/>
  <c r="F43" i="35"/>
  <c r="F42" i="35"/>
  <c r="F38" i="35"/>
  <c r="F12" i="35"/>
  <c r="F14" i="35"/>
  <c r="F13" i="35"/>
</calcChain>
</file>

<file path=xl/sharedStrings.xml><?xml version="1.0" encoding="utf-8"?>
<sst xmlns="http://schemas.openxmlformats.org/spreadsheetml/2006/main" count="274" uniqueCount="121">
  <si>
    <t>ლარი</t>
  </si>
  <si>
    <t>N</t>
  </si>
  <si>
    <t>საფუძველი</t>
  </si>
  <si>
    <t>სამუშაოს დასახელება</t>
  </si>
  <si>
    <t>ზ/ე</t>
  </si>
  <si>
    <t>ნორმატიული რესურსი</t>
  </si>
  <si>
    <t>მასალები</t>
  </si>
  <si>
    <t>ხელფასი</t>
  </si>
  <si>
    <t>ტრანსპორტი და მექანიზმები</t>
  </si>
  <si>
    <t>ჯამი</t>
  </si>
  <si>
    <t>ერთ</t>
  </si>
  <si>
    <t>სულ</t>
  </si>
  <si>
    <t>მასალების ტრანსპორტირება</t>
  </si>
  <si>
    <t>ზედნადები ხარჯები</t>
  </si>
  <si>
    <t>გეგმიური დაგროვება</t>
  </si>
  <si>
    <t>მ3</t>
  </si>
  <si>
    <t>კაც/სთ</t>
  </si>
  <si>
    <t>ტ</t>
  </si>
  <si>
    <t>1 ტ</t>
  </si>
  <si>
    <t>მანქ/სთ</t>
  </si>
  <si>
    <t xml:space="preserve">შრომითი დანახარჯები </t>
  </si>
  <si>
    <t xml:space="preserve">სხვა მანქანები  </t>
  </si>
  <si>
    <t>ტრანსპორტირება საშუალოდ 5 კმ-ზე</t>
  </si>
  <si>
    <t>100 მ3</t>
  </si>
  <si>
    <t>პროექტი</t>
  </si>
  <si>
    <t xml:space="preserve">1-23-8         </t>
  </si>
  <si>
    <t xml:space="preserve">მიწის გათხრა ექსკავატორით V=0.15 მ3 </t>
  </si>
  <si>
    <t>1000 მ3</t>
  </si>
  <si>
    <t>14-1-124</t>
  </si>
  <si>
    <t xml:space="preserve">ექსკავატორი პნევმოთვლიან სვლაზე, V=0.15 მ3  </t>
  </si>
  <si>
    <t>15-ტრ-2</t>
  </si>
  <si>
    <t>გატანა 5 კმ-მდე</t>
  </si>
  <si>
    <t>23-1-3.</t>
  </si>
  <si>
    <t xml:space="preserve">ქვიშა-ხრეშოვანი ბალიშის  მოწყობა  </t>
  </si>
  <si>
    <t>10 მ3</t>
  </si>
  <si>
    <t xml:space="preserve">შრომითი დანახარჯები  </t>
  </si>
  <si>
    <t>4,1-229</t>
  </si>
  <si>
    <t>ქვიშა-ხრეში</t>
  </si>
  <si>
    <t>6-28-3</t>
  </si>
  <si>
    <t xml:space="preserve">რკ/ბეტონის ღია არხის მოწყობა </t>
  </si>
  <si>
    <t xml:space="preserve">სხვა მანქანები </t>
  </si>
  <si>
    <t>1-1-011</t>
  </si>
  <si>
    <t>არმატურა Ø6 მმ АI</t>
  </si>
  <si>
    <t>1-1-013</t>
  </si>
  <si>
    <t>არმატურა  Ø10 მმ АIII</t>
  </si>
  <si>
    <t>4-1-345</t>
  </si>
  <si>
    <t>ბეტონი В-18.5</t>
  </si>
  <si>
    <t>5-1-008</t>
  </si>
  <si>
    <t>ხემასალა დახერხილი ნედლი წიწვოვანი</t>
  </si>
  <si>
    <t xml:space="preserve">სხვა მასალები </t>
  </si>
  <si>
    <t>9-17-5.</t>
  </si>
  <si>
    <t xml:space="preserve"> ცხაურის ლითონის კონსტრუქციის დამზადება და მონტაჟი</t>
  </si>
  <si>
    <t>1-4-031</t>
  </si>
  <si>
    <t>კუთხოვანა  100x100x6</t>
  </si>
  <si>
    <t>არმატურა Ø22 მმ АIII</t>
  </si>
  <si>
    <t>1-1-016</t>
  </si>
  <si>
    <t>შველერი #8</t>
  </si>
  <si>
    <t>1-10-014</t>
  </si>
  <si>
    <t>ელექტროდი შედუღების Ø4.0x350 მმ</t>
  </si>
  <si>
    <t>კგ</t>
  </si>
  <si>
    <t>1-23-8</t>
  </si>
  <si>
    <t>გრუნტის დამუშავება საყრდენი კედლის მოსაწყობად ექსკავატორით</t>
  </si>
  <si>
    <t>13-1-124</t>
  </si>
  <si>
    <t xml:space="preserve">ექსკავატორი პნევმოთვლიან სვლაზე V=0.15 მ3  </t>
  </si>
  <si>
    <t>14-ტრ-15</t>
  </si>
  <si>
    <t>გატანა 15 კმ-მდე</t>
  </si>
  <si>
    <t xml:space="preserve"> მ3</t>
  </si>
  <si>
    <t>ტრანსპორტირება საშუალოდ 15 კმ-ზე</t>
  </si>
  <si>
    <t>8-3-2.</t>
  </si>
  <si>
    <t>ღორღის ბალიშის  მოწყობა</t>
  </si>
  <si>
    <t>4-1-240</t>
  </si>
  <si>
    <t>ღორღი ბუნებრივი ქვის ფრაქცია 20-40 მმ</t>
  </si>
  <si>
    <t xml:space="preserve">სხვა მასალები  </t>
  </si>
  <si>
    <t>6-11-3.</t>
  </si>
  <si>
    <t>1-1-002</t>
  </si>
  <si>
    <t>არმატურა А500C Ø10 მმ</t>
  </si>
  <si>
    <t>არმატურა А500C Ø14 მმ</t>
  </si>
  <si>
    <t>1-1-026</t>
  </si>
  <si>
    <t>არმატურა А240C Ø6 მმ</t>
  </si>
  <si>
    <t>არმატურა А240C Ø8 მმ</t>
  </si>
  <si>
    <t>1-10-015</t>
  </si>
  <si>
    <t>ელექტროდი შედუღების Ø5.0x350 მმ</t>
  </si>
  <si>
    <t>1-10-017</t>
  </si>
  <si>
    <t xml:space="preserve">ჭანჭიკი </t>
  </si>
  <si>
    <t>2-7-001</t>
  </si>
  <si>
    <t>სადრენაჟო მილი Ø50x2.0 მმ</t>
  </si>
  <si>
    <t>მ</t>
  </si>
  <si>
    <t>4-1-351</t>
  </si>
  <si>
    <t>ბეტონი  B-25 F200 W6</t>
  </si>
  <si>
    <t>5-1-022</t>
  </si>
  <si>
    <t>ფიცარი ჩამოგანილი წიწვოვანი III ხარ 40-60 მმ</t>
  </si>
  <si>
    <t>5-1-037</t>
  </si>
  <si>
    <t>ხის ძელები</t>
  </si>
  <si>
    <t>5-1-081</t>
  </si>
  <si>
    <t>ფანერა ლამინირებული, საყალიბე 2440x1220x18 მმ</t>
  </si>
  <si>
    <t>მ2</t>
  </si>
  <si>
    <t>8-4-7.</t>
  </si>
  <si>
    <t>საყრდენი კედლის გარე ზედაპირის დამუშავება ბიტუმით</t>
  </si>
  <si>
    <t>100 მ2</t>
  </si>
  <si>
    <t>შრომითი დანახარჯები</t>
  </si>
  <si>
    <t>სხვა მანქანები</t>
  </si>
  <si>
    <t>4-1-549</t>
  </si>
  <si>
    <t>მასტიკა ბიტუმ-პოლიმერული</t>
  </si>
  <si>
    <t>სხვა მასალები</t>
  </si>
  <si>
    <t>1-81-2</t>
  </si>
  <si>
    <t>1-12-8.</t>
  </si>
  <si>
    <t>В15-1-10/1-а</t>
  </si>
  <si>
    <t>ვიბროსატკეპნით დატკეპნა</t>
  </si>
  <si>
    <t>ВНиР</t>
  </si>
  <si>
    <t>C-90</t>
  </si>
  <si>
    <t>ელექტროვიბროსატკეპნი Skiper С-90 (Lifan LF 200) ტიპის</t>
  </si>
  <si>
    <t>ღორღის მოსწორება</t>
  </si>
  <si>
    <t>სოფელ ხირხონისში  გზისა და   სანიაღვრე სისტემების მოწყობა რეაბილიტაცია ქვედა უბანი</t>
  </si>
  <si>
    <r>
      <t xml:space="preserve">ლოკალური </t>
    </r>
    <r>
      <rPr>
        <b/>
        <sz val="10"/>
        <rFont val="Arial"/>
        <family val="2"/>
        <charset val="204"/>
      </rPr>
      <t xml:space="preserve">ხარჯთაღრიცხვა </t>
    </r>
  </si>
  <si>
    <t>შიდა საუბნო გზის მოხრეშვა  ღორღით, გრუნტის წინასწარი დაფხეკა დაპროფილებით</t>
  </si>
  <si>
    <t>ლითონკონსტრუქციის გადამღვრელის მოწყობა ლითონის ცხაურის გათვალისწინებით 25 მ-ზე 0,3X0,3</t>
  </si>
  <si>
    <t>მონოლითური რკ/ბეტონის არხის მოწყობა 500 მ-ზე  0,2*0,2</t>
  </si>
  <si>
    <t>ქვედა უბანში რკინაბეტონის საყრდენი კედლის მოწყობა 500 გრძ.მ ჰ=1მ,  სისქე 2სმ</t>
  </si>
  <si>
    <t>მონოლითური რკ/ბეტონის  საყრდენი კედლის   მოწყობა 500*1.3*0.2</t>
  </si>
  <si>
    <t>დანართი 2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</si>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</sst>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000"/>
    <numFmt numFmtId="165" formatCode="#,##0.000"/>
    <numFmt numFmtId="166" formatCode="#,##0.0000"/>
    <numFmt numFmtId="167" formatCode="#,##0.00000"/>
    <numFmt numFmtId="168" formatCode="0;\-0;;@"/>
    <numFmt numFmtId="169" formatCode="#,##0.0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10"/>
      <name val="Arial Cyr"/>
      <charset val="1"/>
    </font>
    <font>
      <b/>
      <sz val="10"/>
      <color theme="1"/>
      <name val="Avaza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6" fillId="2" borderId="0" applyNumberFormat="0" applyBorder="0" applyAlignment="0" applyProtection="0"/>
    <xf numFmtId="0" fontId="3" fillId="0" borderId="0"/>
    <xf numFmtId="0" fontId="5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5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2" fillId="0" borderId="0"/>
    <xf numFmtId="0" fontId="5" fillId="0" borderId="0"/>
    <xf numFmtId="0" fontId="1" fillId="0" borderId="0"/>
    <xf numFmtId="43" fontId="5" fillId="0" borderId="0" applyFont="0" applyFill="0" applyBorder="0" applyAlignment="0" applyProtection="0"/>
    <xf numFmtId="0" fontId="15" fillId="0" borderId="0"/>
  </cellStyleXfs>
  <cellXfs count="157">
    <xf numFmtId="0" fontId="0" fillId="0" borderId="0" xfId="0"/>
    <xf numFmtId="0" fontId="9" fillId="3" borderId="0" xfId="0" applyFont="1" applyFill="1" applyAlignment="1">
      <alignment horizontal="center" vertical="center" wrapText="1"/>
    </xf>
    <xf numFmtId="0" fontId="10" fillId="3" borderId="0" xfId="4" applyFont="1" applyFill="1" applyAlignment="1">
      <alignment vertical="center"/>
    </xf>
    <xf numFmtId="0" fontId="9" fillId="3" borderId="0" xfId="4" applyFont="1" applyFill="1" applyBorder="1" applyAlignment="1">
      <alignment vertical="center"/>
    </xf>
    <xf numFmtId="0" fontId="10" fillId="3" borderId="0" xfId="4" applyFont="1" applyFill="1" applyBorder="1" applyAlignment="1">
      <alignment horizontal="center" vertical="center"/>
    </xf>
    <xf numFmtId="0" fontId="10" fillId="3" borderId="0" xfId="4" applyFont="1" applyFill="1" applyBorder="1" applyAlignment="1">
      <alignment vertical="center"/>
    </xf>
    <xf numFmtId="0" fontId="10" fillId="3" borderId="0" xfId="4" applyFont="1" applyFill="1" applyBorder="1" applyAlignment="1">
      <alignment horizontal="right" vertical="center"/>
    </xf>
    <xf numFmtId="0" fontId="10" fillId="3" borderId="0" xfId="4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4" fontId="10" fillId="3" borderId="1" xfId="4" applyNumberFormat="1" applyFont="1" applyFill="1" applyBorder="1" applyAlignment="1">
      <alignment horizontal="center" vertical="center"/>
    </xf>
    <xf numFmtId="4" fontId="9" fillId="3" borderId="1" xfId="4" applyNumberFormat="1" applyFont="1" applyFill="1" applyBorder="1" applyAlignment="1">
      <alignment horizontal="center" vertical="center"/>
    </xf>
    <xf numFmtId="0" fontId="9" fillId="3" borderId="0" xfId="4" applyFont="1" applyFill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9" fillId="3" borderId="1" xfId="4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3" fontId="10" fillId="3" borderId="1" xfId="4" applyNumberFormat="1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4" fontId="9" fillId="3" borderId="1" xfId="3" applyNumberFormat="1" applyFont="1" applyFill="1" applyBorder="1" applyAlignment="1">
      <alignment horizontal="center" vertical="center"/>
    </xf>
    <xf numFmtId="4" fontId="9" fillId="3" borderId="1" xfId="10" applyNumberFormat="1" applyFont="1" applyFill="1" applyBorder="1" applyAlignment="1">
      <alignment horizontal="center" vertical="center"/>
    </xf>
    <xf numFmtId="165" fontId="10" fillId="3" borderId="1" xfId="0" applyNumberFormat="1" applyFont="1" applyFill="1" applyBorder="1" applyAlignment="1">
      <alignment horizontal="center" vertical="center"/>
    </xf>
    <xf numFmtId="1" fontId="10" fillId="3" borderId="2" xfId="0" applyNumberFormat="1" applyFont="1" applyFill="1" applyBorder="1" applyAlignment="1" applyProtection="1">
      <alignment horizontal="center" vertical="center"/>
    </xf>
    <xf numFmtId="1" fontId="10" fillId="3" borderId="1" xfId="0" applyNumberFormat="1" applyFont="1" applyFill="1" applyBorder="1" applyAlignment="1" applyProtection="1">
      <alignment horizontal="center" vertical="center"/>
    </xf>
    <xf numFmtId="1" fontId="10" fillId="3" borderId="1" xfId="0" applyNumberFormat="1" applyFont="1" applyFill="1" applyBorder="1" applyAlignment="1" applyProtection="1">
      <alignment horizontal="center" vertical="center" wrapText="1"/>
    </xf>
    <xf numFmtId="1" fontId="10" fillId="3" borderId="2" xfId="0" applyNumberFormat="1" applyFont="1" applyFill="1" applyBorder="1" applyAlignment="1" applyProtection="1">
      <alignment horizontal="center" vertical="center" wrapText="1"/>
    </xf>
    <xf numFmtId="4" fontId="10" fillId="3" borderId="0" xfId="4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center" vertical="center"/>
    </xf>
    <xf numFmtId="4" fontId="10" fillId="3" borderId="0" xfId="4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9" fontId="9" fillId="3" borderId="1" xfId="12" applyNumberFormat="1" applyFont="1" applyFill="1" applyBorder="1" applyAlignment="1">
      <alignment horizontal="center" vertical="center" wrapText="1"/>
    </xf>
    <xf numFmtId="4" fontId="9" fillId="3" borderId="1" xfId="12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0" xfId="0" applyFont="1" applyFill="1" applyAlignment="1">
      <alignment vertical="center"/>
    </xf>
    <xf numFmtId="0" fontId="10" fillId="3" borderId="1" xfId="12" applyFont="1" applyFill="1" applyBorder="1" applyAlignment="1">
      <alignment horizontal="center" vertical="center" wrapText="1"/>
    </xf>
    <xf numFmtId="0" fontId="9" fillId="3" borderId="1" xfId="12" applyNumberFormat="1" applyFont="1" applyFill="1" applyBorder="1" applyAlignment="1">
      <alignment horizontal="left" vertical="center" inden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4" fontId="2" fillId="3" borderId="0" xfId="0" applyNumberFormat="1" applyFont="1" applyFill="1" applyAlignment="1">
      <alignment horizontal="center" vertical="center"/>
    </xf>
    <xf numFmtId="0" fontId="9" fillId="3" borderId="1" xfId="12" applyFont="1" applyFill="1" applyBorder="1" applyAlignment="1">
      <alignment horizontal="center" vertical="center"/>
    </xf>
    <xf numFmtId="0" fontId="9" fillId="3" borderId="0" xfId="12" applyFont="1" applyFill="1" applyAlignment="1">
      <alignment horizontal="center" vertical="center" wrapText="1"/>
    </xf>
    <xf numFmtId="0" fontId="10" fillId="4" borderId="1" xfId="12" applyNumberFormat="1" applyFont="1" applyFill="1" applyBorder="1" applyAlignment="1">
      <alignment horizontal="center" vertical="center"/>
    </xf>
    <xf numFmtId="0" fontId="10" fillId="4" borderId="1" xfId="12" applyNumberFormat="1" applyFont="1" applyFill="1" applyBorder="1" applyAlignment="1">
      <alignment vertical="center"/>
    </xf>
    <xf numFmtId="4" fontId="10" fillId="4" borderId="1" xfId="12" applyNumberFormat="1" applyFont="1" applyFill="1" applyBorder="1" applyAlignment="1">
      <alignment horizontal="center" vertical="center"/>
    </xf>
    <xf numFmtId="0" fontId="9" fillId="4" borderId="1" xfId="12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vertical="center"/>
    </xf>
    <xf numFmtId="9" fontId="2" fillId="4" borderId="1" xfId="0" applyNumberFormat="1" applyFont="1" applyFill="1" applyBorder="1" applyAlignment="1">
      <alignment horizontal="center" vertical="center"/>
    </xf>
    <xf numFmtId="4" fontId="9" fillId="4" borderId="1" xfId="12" applyNumberFormat="1" applyFont="1" applyFill="1" applyBorder="1" applyAlignment="1">
      <alignment horizontal="center" vertical="center"/>
    </xf>
    <xf numFmtId="1" fontId="9" fillId="4" borderId="1" xfId="12" applyNumberFormat="1" applyFont="1" applyFill="1" applyBorder="1" applyAlignment="1">
      <alignment horizontal="center" vertical="center"/>
    </xf>
    <xf numFmtId="0" fontId="9" fillId="4" borderId="1" xfId="12" applyNumberFormat="1" applyFont="1" applyFill="1" applyBorder="1" applyAlignment="1">
      <alignment vertical="center"/>
    </xf>
    <xf numFmtId="9" fontId="9" fillId="4" borderId="1" xfId="12" applyNumberFormat="1" applyFont="1" applyFill="1" applyBorder="1" applyAlignment="1">
      <alignment horizontal="center" vertical="center"/>
    </xf>
    <xf numFmtId="0" fontId="10" fillId="4" borderId="1" xfId="12" applyFont="1" applyFill="1" applyBorder="1" applyAlignment="1">
      <alignment horizontal="center" vertical="center"/>
    </xf>
    <xf numFmtId="0" fontId="2" fillId="3" borderId="0" xfId="12" applyFont="1" applyFill="1" applyAlignment="1">
      <alignment horizontal="center" vertical="center"/>
    </xf>
    <xf numFmtId="0" fontId="10" fillId="4" borderId="1" xfId="12" applyFont="1" applyFill="1" applyBorder="1" applyAlignment="1">
      <alignment horizontal="center" vertical="center" wrapText="1"/>
    </xf>
    <xf numFmtId="1" fontId="9" fillId="4" borderId="1" xfId="12" applyNumberFormat="1" applyFont="1" applyFill="1" applyBorder="1" applyAlignment="1">
      <alignment horizontal="center" vertical="center" wrapText="1"/>
    </xf>
    <xf numFmtId="0" fontId="9" fillId="4" borderId="1" xfId="12" applyNumberFormat="1" applyFont="1" applyFill="1" applyBorder="1" applyAlignment="1">
      <alignment horizontal="left" vertical="center" wrapText="1"/>
    </xf>
    <xf numFmtId="0" fontId="9" fillId="3" borderId="0" xfId="12" applyFont="1" applyFill="1" applyAlignment="1">
      <alignment vertical="center"/>
    </xf>
    <xf numFmtId="0" fontId="9" fillId="3" borderId="0" xfId="0" applyFont="1" applyFill="1" applyAlignment="1">
      <alignment vertical="center"/>
    </xf>
    <xf numFmtId="3" fontId="10" fillId="3" borderId="1" xfId="4" applyNumberFormat="1" applyFont="1" applyFill="1" applyBorder="1" applyAlignment="1">
      <alignment vertical="center"/>
    </xf>
    <xf numFmtId="3" fontId="11" fillId="3" borderId="1" xfId="4" applyNumberFormat="1" applyFont="1" applyFill="1" applyBorder="1" applyAlignment="1">
      <alignment horizontal="left" vertical="center" indent="1"/>
    </xf>
    <xf numFmtId="3" fontId="9" fillId="3" borderId="1" xfId="4" applyNumberFormat="1" applyFont="1" applyFill="1" applyBorder="1" applyAlignment="1">
      <alignment horizontal="center" vertical="center"/>
    </xf>
    <xf numFmtId="3" fontId="9" fillId="3" borderId="1" xfId="4" applyNumberFormat="1" applyFont="1" applyFill="1" applyBorder="1" applyAlignment="1">
      <alignment vertical="center"/>
    </xf>
    <xf numFmtId="3" fontId="9" fillId="3" borderId="1" xfId="4" applyNumberFormat="1" applyFont="1" applyFill="1" applyBorder="1" applyAlignment="1">
      <alignment horizontal="left" vertical="center" indent="1"/>
    </xf>
    <xf numFmtId="0" fontId="10" fillId="3" borderId="1" xfId="0" applyNumberFormat="1" applyFont="1" applyFill="1" applyBorder="1" applyAlignment="1">
      <alignment horizontal="left" vertical="center" wrapText="1" indent="1"/>
    </xf>
    <xf numFmtId="0" fontId="10" fillId="3" borderId="0" xfId="4" applyFont="1" applyFill="1" applyAlignment="1">
      <alignment horizontal="center"/>
    </xf>
    <xf numFmtId="165" fontId="9" fillId="3" borderId="1" xfId="12" applyNumberFormat="1" applyFont="1" applyFill="1" applyBorder="1" applyAlignment="1">
      <alignment horizontal="center" vertical="center"/>
    </xf>
    <xf numFmtId="0" fontId="9" fillId="3" borderId="1" xfId="4" applyNumberFormat="1" applyFont="1" applyFill="1" applyBorder="1" applyAlignment="1">
      <alignment horizontal="left" vertical="center" indent="1"/>
    </xf>
    <xf numFmtId="0" fontId="9" fillId="3" borderId="1" xfId="10" applyNumberFormat="1" applyFont="1" applyFill="1" applyBorder="1" applyAlignment="1">
      <alignment horizontal="left" vertical="center" indent="1"/>
    </xf>
    <xf numFmtId="0" fontId="9" fillId="3" borderId="1" xfId="10" applyNumberFormat="1" applyFont="1" applyFill="1" applyBorder="1" applyAlignment="1">
      <alignment horizontal="left" vertical="center"/>
    </xf>
    <xf numFmtId="4" fontId="10" fillId="3" borderId="0" xfId="0" applyNumberFormat="1" applyFont="1" applyFill="1" applyAlignment="1">
      <alignment horizontal="left" vertical="center" indent="1"/>
    </xf>
    <xf numFmtId="0" fontId="9" fillId="3" borderId="1" xfId="0" applyNumberFormat="1" applyFont="1" applyFill="1" applyBorder="1" applyAlignment="1">
      <alignment horizontal="left" vertical="center" indent="1"/>
    </xf>
    <xf numFmtId="49" fontId="9" fillId="3" borderId="1" xfId="12" applyNumberFormat="1" applyFont="1" applyFill="1" applyBorder="1" applyAlignment="1">
      <alignment horizontal="center" vertical="center"/>
    </xf>
    <xf numFmtId="0" fontId="9" fillId="3" borderId="1" xfId="12" applyNumberFormat="1" applyFont="1" applyFill="1" applyBorder="1" applyAlignment="1">
      <alignment horizontal="left" vertical="center"/>
    </xf>
    <xf numFmtId="0" fontId="9" fillId="3" borderId="0" xfId="12" applyFont="1" applyFill="1" applyAlignment="1">
      <alignment horizontal="center" vertical="center"/>
    </xf>
    <xf numFmtId="0" fontId="10" fillId="3" borderId="1" xfId="0" applyNumberFormat="1" applyFont="1" applyFill="1" applyBorder="1" applyAlignment="1">
      <alignment horizontal="left" vertical="center" indent="1"/>
    </xf>
    <xf numFmtId="0" fontId="9" fillId="3" borderId="0" xfId="4" applyFont="1" applyFill="1" applyAlignment="1">
      <alignment horizontal="center"/>
    </xf>
    <xf numFmtId="49" fontId="9" fillId="3" borderId="1" xfId="1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left" vertical="justify" indent="1"/>
    </xf>
    <xf numFmtId="167" fontId="9" fillId="3" borderId="1" xfId="0" applyNumberFormat="1" applyFont="1" applyFill="1" applyBorder="1" applyAlignment="1">
      <alignment horizontal="center" vertical="center"/>
    </xf>
    <xf numFmtId="0" fontId="9" fillId="3" borderId="0" xfId="4" applyFont="1" applyFill="1"/>
    <xf numFmtId="0" fontId="10" fillId="3" borderId="0" xfId="0" applyFont="1" applyFill="1" applyAlignment="1">
      <alignment horizontal="left" vertical="center" indent="1"/>
    </xf>
    <xf numFmtId="49" fontId="9" fillId="3" borderId="1" xfId="2" applyNumberFormat="1" applyFont="1" applyFill="1" applyBorder="1" applyAlignment="1">
      <alignment horizontal="center" vertical="center" wrapText="1"/>
    </xf>
    <xf numFmtId="0" fontId="9" fillId="3" borderId="1" xfId="4" applyNumberFormat="1" applyFont="1" applyFill="1" applyBorder="1" applyAlignment="1">
      <alignment horizontal="left" vertical="justify" indent="1"/>
    </xf>
    <xf numFmtId="4" fontId="9" fillId="3" borderId="1" xfId="4" applyNumberFormat="1" applyFont="1" applyFill="1" applyBorder="1" applyAlignment="1">
      <alignment horizontal="center"/>
    </xf>
    <xf numFmtId="166" fontId="10" fillId="3" borderId="1" xfId="0" applyNumberFormat="1" applyFont="1" applyFill="1" applyBorder="1" applyAlignment="1">
      <alignment horizontal="center" vertical="center"/>
    </xf>
    <xf numFmtId="4" fontId="10" fillId="3" borderId="1" xfId="4" applyNumberFormat="1" applyFont="1" applyFill="1" applyBorder="1" applyAlignment="1">
      <alignment horizontal="center"/>
    </xf>
    <xf numFmtId="0" fontId="10" fillId="3" borderId="0" xfId="4" applyFont="1" applyFill="1"/>
    <xf numFmtId="166" fontId="9" fillId="3" borderId="1" xfId="0" applyNumberFormat="1" applyFont="1" applyFill="1" applyBorder="1" applyAlignment="1">
      <alignment horizontal="center" vertical="center"/>
    </xf>
    <xf numFmtId="0" fontId="10" fillId="3" borderId="0" xfId="4" applyFont="1" applyFill="1" applyAlignment="1">
      <alignment horizontal="left" vertical="center" indent="1"/>
    </xf>
    <xf numFmtId="0" fontId="8" fillId="3" borderId="1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left" vertical="center" wrapText="1"/>
    </xf>
    <xf numFmtId="0" fontId="10" fillId="3" borderId="0" xfId="0" applyFont="1" applyFill="1" applyAlignment="1">
      <alignment horizontal="center" vertical="center"/>
    </xf>
    <xf numFmtId="165" fontId="9" fillId="3" borderId="1" xfId="7" applyNumberFormat="1" applyFont="1" applyFill="1" applyBorder="1" applyAlignment="1">
      <alignment horizontal="center" vertical="center"/>
    </xf>
    <xf numFmtId="4" fontId="9" fillId="3" borderId="0" xfId="0" applyNumberFormat="1" applyFont="1" applyFill="1" applyAlignment="1">
      <alignment horizontal="center" vertical="center" wrapText="1"/>
    </xf>
    <xf numFmtId="0" fontId="9" fillId="3" borderId="1" xfId="4" applyNumberFormat="1" applyFont="1" applyFill="1" applyBorder="1" applyAlignment="1">
      <alignment horizontal="left" vertical="center"/>
    </xf>
    <xf numFmtId="0" fontId="9" fillId="3" borderId="1" xfId="8" applyNumberFormat="1" applyFont="1" applyFill="1" applyBorder="1" applyAlignment="1">
      <alignment horizontal="left" vertical="center"/>
    </xf>
    <xf numFmtId="0" fontId="10" fillId="3" borderId="1" xfId="0" applyNumberFormat="1" applyFont="1" applyFill="1" applyBorder="1" applyAlignment="1">
      <alignment horizontal="left" vertical="center"/>
    </xf>
    <xf numFmtId="0" fontId="10" fillId="3" borderId="1" xfId="4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 wrapText="1"/>
    </xf>
    <xf numFmtId="0" fontId="10" fillId="3" borderId="0" xfId="7" applyFont="1" applyFill="1" applyAlignment="1">
      <alignment horizontal="center" vertical="center"/>
    </xf>
    <xf numFmtId="0" fontId="9" fillId="3" borderId="1" xfId="7" applyFont="1" applyFill="1" applyBorder="1" applyAlignment="1">
      <alignment horizontal="center" vertical="center" wrapText="1"/>
    </xf>
    <xf numFmtId="49" fontId="9" fillId="3" borderId="1" xfId="7" applyNumberFormat="1" applyFont="1" applyFill="1" applyBorder="1" applyAlignment="1">
      <alignment horizontal="center" vertical="center"/>
    </xf>
    <xf numFmtId="4" fontId="9" fillId="3" borderId="1" xfId="7" applyNumberFormat="1" applyFont="1" applyFill="1" applyBorder="1" applyAlignment="1">
      <alignment horizontal="center" vertical="center"/>
    </xf>
    <xf numFmtId="0" fontId="9" fillId="3" borderId="0" xfId="7" applyFont="1" applyFill="1" applyAlignment="1">
      <alignment horizontal="center" vertical="center"/>
    </xf>
    <xf numFmtId="49" fontId="9" fillId="3" borderId="1" xfId="8" applyNumberFormat="1" applyFont="1" applyFill="1" applyBorder="1" applyAlignment="1">
      <alignment horizontal="center" vertical="center"/>
    </xf>
    <xf numFmtId="0" fontId="9" fillId="3" borderId="1" xfId="8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/>
    </xf>
    <xf numFmtId="4" fontId="9" fillId="3" borderId="1" xfId="8" applyNumberFormat="1" applyFont="1" applyFill="1" applyBorder="1" applyAlignment="1">
      <alignment horizontal="center" vertical="center"/>
    </xf>
    <xf numFmtId="4" fontId="9" fillId="3" borderId="1" xfId="2" applyNumberFormat="1" applyFont="1" applyFill="1" applyBorder="1" applyAlignment="1">
      <alignment horizontal="center" vertical="center"/>
    </xf>
    <xf numFmtId="168" fontId="2" fillId="3" borderId="1" xfId="0" applyNumberFormat="1" applyFont="1" applyFill="1" applyBorder="1" applyAlignment="1">
      <alignment horizontal="center" vertical="center"/>
    </xf>
    <xf numFmtId="0" fontId="9" fillId="3" borderId="1" xfId="7" applyFont="1" applyFill="1" applyBorder="1" applyAlignment="1">
      <alignment horizontal="center" vertical="center"/>
    </xf>
    <xf numFmtId="0" fontId="9" fillId="3" borderId="1" xfId="7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49" fontId="9" fillId="3" borderId="1" xfId="8" applyNumberFormat="1" applyFont="1" applyFill="1" applyBorder="1" applyAlignment="1">
      <alignment horizontal="center" vertical="center" wrapText="1"/>
    </xf>
    <xf numFmtId="0" fontId="9" fillId="3" borderId="0" xfId="8" applyFont="1" applyFill="1" applyAlignment="1">
      <alignment horizontal="center" vertical="center" wrapText="1"/>
    </xf>
    <xf numFmtId="165" fontId="9" fillId="3" borderId="1" xfId="8" applyNumberFormat="1" applyFont="1" applyFill="1" applyBorder="1" applyAlignment="1">
      <alignment horizontal="center" vertical="center"/>
    </xf>
    <xf numFmtId="0" fontId="9" fillId="3" borderId="1" xfId="22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2" fontId="9" fillId="3" borderId="1" xfId="0" applyNumberFormat="1" applyFont="1" applyFill="1" applyBorder="1" applyAlignment="1">
      <alignment horizontal="center" vertical="center"/>
    </xf>
    <xf numFmtId="0" fontId="9" fillId="3" borderId="0" xfId="8" applyFont="1" applyFill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10" fillId="3" borderId="1" xfId="10" applyNumberFormat="1" applyFont="1" applyFill="1" applyBorder="1" applyAlignment="1">
      <alignment horizontal="center" vertical="center"/>
    </xf>
    <xf numFmtId="0" fontId="10" fillId="3" borderId="1" xfId="10" applyNumberFormat="1" applyFont="1" applyFill="1" applyBorder="1" applyAlignment="1">
      <alignment horizontal="left" vertical="center" wrapText="1"/>
    </xf>
    <xf numFmtId="4" fontId="10" fillId="3" borderId="1" xfId="1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49" fontId="9" fillId="3" borderId="1" xfId="7" applyNumberFormat="1" applyFont="1" applyFill="1" applyBorder="1" applyAlignment="1">
      <alignment horizontal="center" vertical="center" wrapText="1"/>
    </xf>
    <xf numFmtId="0" fontId="9" fillId="3" borderId="0" xfId="7" applyFont="1" applyFill="1" applyAlignment="1">
      <alignment horizontal="center" vertical="center" wrapText="1"/>
    </xf>
    <xf numFmtId="0" fontId="9" fillId="3" borderId="1" xfId="10" applyNumberFormat="1" applyFont="1" applyFill="1" applyBorder="1" applyAlignment="1">
      <alignment horizontal="center" vertical="center"/>
    </xf>
    <xf numFmtId="0" fontId="10" fillId="3" borderId="1" xfId="3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9" fillId="3" borderId="1" xfId="3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4" fontId="2" fillId="3" borderId="1" xfId="21" applyNumberFormat="1" applyFont="1" applyFill="1" applyBorder="1" applyAlignment="1">
      <alignment horizontal="center" vertical="center"/>
    </xf>
    <xf numFmtId="4" fontId="2" fillId="3" borderId="1" xfId="11" applyNumberFormat="1" applyFont="1" applyFill="1" applyBorder="1" applyAlignment="1">
      <alignment horizontal="center" vertical="center"/>
    </xf>
    <xf numFmtId="3" fontId="11" fillId="3" borderId="1" xfId="4" applyNumberFormat="1" applyFont="1" applyFill="1" applyBorder="1" applyAlignment="1">
      <alignment horizontal="center" vertical="center" wrapText="1"/>
    </xf>
    <xf numFmtId="169" fontId="10" fillId="4" borderId="1" xfId="12" applyNumberFormat="1" applyFont="1" applyFill="1" applyBorder="1" applyAlignment="1">
      <alignment horizontal="center" vertical="center"/>
    </xf>
    <xf numFmtId="169" fontId="9" fillId="4" borderId="1" xfId="12" applyNumberFormat="1" applyFont="1" applyFill="1" applyBorder="1" applyAlignment="1">
      <alignment horizontal="center" vertical="center"/>
    </xf>
    <xf numFmtId="3" fontId="11" fillId="3" borderId="1" xfId="4" applyNumberFormat="1" applyFont="1" applyFill="1" applyBorder="1" applyAlignment="1">
      <alignment horizontal="left" vertical="center" wrapText="1" indent="1"/>
    </xf>
    <xf numFmtId="0" fontId="2" fillId="3" borderId="0" xfId="15" applyFont="1" applyFill="1" applyAlignment="1">
      <alignment horizontal="left" vertical="center"/>
    </xf>
    <xf numFmtId="0" fontId="2" fillId="3" borderId="0" xfId="15" applyFont="1" applyFill="1" applyAlignment="1">
      <alignment horizontal="center" vertical="center"/>
    </xf>
    <xf numFmtId="0" fontId="9" fillId="3" borderId="0" xfId="2" applyFont="1" applyFill="1" applyAlignment="1">
      <alignment vertical="center"/>
    </xf>
    <xf numFmtId="4" fontId="2" fillId="3" borderId="0" xfId="0" applyNumberFormat="1" applyFont="1" applyFill="1" applyAlignment="1">
      <alignment vertical="center"/>
    </xf>
    <xf numFmtId="0" fontId="14" fillId="3" borderId="0" xfId="0" applyFont="1" applyFill="1" applyBorder="1" applyAlignment="1">
      <alignment horizontal="center" vertical="center" wrapText="1"/>
    </xf>
    <xf numFmtId="0" fontId="10" fillId="3" borderId="0" xfId="4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</cellXfs>
  <cellStyles count="23">
    <cellStyle name="Bad" xfId="1"/>
    <cellStyle name="Comma" xfId="21" builtinId="3"/>
    <cellStyle name="Normal" xfId="0" builtinId="0"/>
    <cellStyle name="Normal 2" xfId="2"/>
    <cellStyle name="Normal 2 2" xfId="14"/>
    <cellStyle name="Normal 3" xfId="3"/>
    <cellStyle name="Normal_Direct Cost &amp; Revenue as of May 22 2003" xfId="22"/>
    <cellStyle name="Обычный 2" xfId="4"/>
    <cellStyle name="Обычный 2 2" xfId="5"/>
    <cellStyle name="Обычный 2 2 2" xfId="6"/>
    <cellStyle name="Обычный 2 2 2 2" xfId="15"/>
    <cellStyle name="Обычный 2 2 3" xfId="17"/>
    <cellStyle name="Обычный 2 3" xfId="16"/>
    <cellStyle name="Обычный 3" xfId="7"/>
    <cellStyle name="Обычный 3 2" xfId="12"/>
    <cellStyle name="Обычный 3 3" xfId="20"/>
    <cellStyle name="Обычный 4" xfId="19"/>
    <cellStyle name="Обычный 5" xfId="18"/>
    <cellStyle name="Обычный 7" xfId="11"/>
    <cellStyle name="ჩვეულებრივი 2" xfId="8"/>
    <cellStyle name="ჩვეულებრივი 2 2" xfId="9"/>
    <cellStyle name="ჩვეულებრივი 2 2 2" xfId="10"/>
    <cellStyle name="ჩვეულებრივი 2 3" xfId="13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126</xdr:row>
      <xdr:rowOff>0</xdr:rowOff>
    </xdr:from>
    <xdr:ext cx="109728" cy="173736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676525" y="37719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126</xdr:row>
      <xdr:rowOff>0</xdr:rowOff>
    </xdr:from>
    <xdr:ext cx="109728" cy="173736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676525" y="37719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126</xdr:row>
      <xdr:rowOff>0</xdr:rowOff>
    </xdr:from>
    <xdr:ext cx="85344" cy="173736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438150" y="377190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736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7625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126</xdr:row>
      <xdr:rowOff>0</xdr:rowOff>
    </xdr:from>
    <xdr:ext cx="85344" cy="173736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438150" y="377190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736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7625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126</xdr:row>
      <xdr:rowOff>0</xdr:rowOff>
    </xdr:from>
    <xdr:ext cx="85344" cy="173736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438150" y="377190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736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47625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126</xdr:row>
      <xdr:rowOff>0</xdr:rowOff>
    </xdr:from>
    <xdr:ext cx="85344" cy="173736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438150" y="377190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736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47625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126</xdr:row>
      <xdr:rowOff>0</xdr:rowOff>
    </xdr:from>
    <xdr:ext cx="85344" cy="173736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438150" y="377190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736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47625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126</xdr:row>
      <xdr:rowOff>0</xdr:rowOff>
    </xdr:from>
    <xdr:ext cx="107823" cy="124587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847725" y="3771900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736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47625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126</xdr:row>
      <xdr:rowOff>0</xdr:rowOff>
    </xdr:from>
    <xdr:ext cx="89916" cy="174117"/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485775" y="3771900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126</xdr:row>
      <xdr:rowOff>0</xdr:rowOff>
    </xdr:from>
    <xdr:ext cx="89916" cy="174117"/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485775" y="3771900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126</xdr:row>
      <xdr:rowOff>0</xdr:rowOff>
    </xdr:from>
    <xdr:ext cx="109728" cy="173736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676525" y="37719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126</xdr:row>
      <xdr:rowOff>0</xdr:rowOff>
    </xdr:from>
    <xdr:ext cx="109728" cy="173736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676525" y="37719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126</xdr:row>
      <xdr:rowOff>0</xdr:rowOff>
    </xdr:from>
    <xdr:ext cx="109728" cy="173736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676525" y="37719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126</xdr:row>
      <xdr:rowOff>0</xdr:rowOff>
    </xdr:from>
    <xdr:ext cx="89916" cy="173355"/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485775" y="377190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126</xdr:row>
      <xdr:rowOff>0</xdr:rowOff>
    </xdr:from>
    <xdr:ext cx="89916" cy="173355"/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485775" y="377190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126</xdr:row>
      <xdr:rowOff>0</xdr:rowOff>
    </xdr:from>
    <xdr:ext cx="88392" cy="173736"/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137160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126</xdr:row>
      <xdr:rowOff>0</xdr:rowOff>
    </xdr:from>
    <xdr:ext cx="88392" cy="173736"/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137160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126</xdr:row>
      <xdr:rowOff>0</xdr:rowOff>
    </xdr:from>
    <xdr:ext cx="89916" cy="173355"/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485775" y="377190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126</xdr:row>
      <xdr:rowOff>0</xdr:rowOff>
    </xdr:from>
    <xdr:ext cx="89916" cy="173355"/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485775" y="377190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126</xdr:row>
      <xdr:rowOff>0</xdr:rowOff>
    </xdr:from>
    <xdr:ext cx="109728" cy="173736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676525" y="37719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126</xdr:row>
      <xdr:rowOff>0</xdr:rowOff>
    </xdr:from>
    <xdr:ext cx="109728" cy="173736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676525" y="37719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126</xdr:row>
      <xdr:rowOff>0</xdr:rowOff>
    </xdr:from>
    <xdr:ext cx="85344" cy="173736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438150" y="377190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736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47625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126</xdr:row>
      <xdr:rowOff>0</xdr:rowOff>
    </xdr:from>
    <xdr:ext cx="85344" cy="173736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438150" y="377190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736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47625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126</xdr:row>
      <xdr:rowOff>0</xdr:rowOff>
    </xdr:from>
    <xdr:ext cx="85344" cy="173736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438150" y="377190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736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47625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126</xdr:row>
      <xdr:rowOff>0</xdr:rowOff>
    </xdr:from>
    <xdr:ext cx="85344" cy="173736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438150" y="377190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736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47625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126</xdr:row>
      <xdr:rowOff>0</xdr:rowOff>
    </xdr:from>
    <xdr:ext cx="85344" cy="173736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438150" y="377190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736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47625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126</xdr:row>
      <xdr:rowOff>0</xdr:rowOff>
    </xdr:from>
    <xdr:ext cx="107823" cy="124587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847725" y="3771900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736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47625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126</xdr:row>
      <xdr:rowOff>0</xdr:rowOff>
    </xdr:from>
    <xdr:ext cx="89916" cy="174117"/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485775" y="3771900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36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38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40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44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126</xdr:row>
      <xdr:rowOff>0</xdr:rowOff>
    </xdr:from>
    <xdr:ext cx="89916" cy="174117"/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485775" y="3771900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52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126</xdr:row>
      <xdr:rowOff>0</xdr:rowOff>
    </xdr:from>
    <xdr:ext cx="109728" cy="173736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676525" y="37719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159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126</xdr:row>
      <xdr:rowOff>0</xdr:rowOff>
    </xdr:from>
    <xdr:ext cx="109728" cy="173736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676525" y="37719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161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126</xdr:row>
      <xdr:rowOff>0</xdr:rowOff>
    </xdr:from>
    <xdr:ext cx="109728" cy="173736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676525" y="37719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126</xdr:row>
      <xdr:rowOff>0</xdr:rowOff>
    </xdr:from>
    <xdr:ext cx="89916" cy="173355"/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485775" y="377190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65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67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69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71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126</xdr:row>
      <xdr:rowOff>0</xdr:rowOff>
    </xdr:from>
    <xdr:ext cx="89916" cy="173355"/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485775" y="377190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79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81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83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126</xdr:row>
      <xdr:rowOff>0</xdr:rowOff>
    </xdr:from>
    <xdr:ext cx="88392" cy="173736"/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137160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126</xdr:row>
      <xdr:rowOff>0</xdr:rowOff>
    </xdr:from>
    <xdr:ext cx="88392" cy="173736"/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137160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126</xdr:row>
      <xdr:rowOff>0</xdr:rowOff>
    </xdr:from>
    <xdr:ext cx="89916" cy="173355"/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485775" y="377190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93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96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126</xdr:row>
      <xdr:rowOff>0</xdr:rowOff>
    </xdr:from>
    <xdr:ext cx="89916" cy="173355"/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1390650" y="377190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205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2657475</xdr:colOff>
      <xdr:row>126</xdr:row>
      <xdr:rowOff>0</xdr:rowOff>
    </xdr:from>
    <xdr:ext cx="88392" cy="173355"/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3857625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216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217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221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224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226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227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229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232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5043</xdr:rowOff>
    </xdr:to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5043</xdr:rowOff>
    </xdr:to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5043</xdr:rowOff>
    </xdr:to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5043</xdr:rowOff>
    </xdr:to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5043</xdr:rowOff>
    </xdr:to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5043</xdr:rowOff>
    </xdr:to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5043</xdr:rowOff>
    </xdr:to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5043</xdr:rowOff>
    </xdr:to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5043</xdr:rowOff>
    </xdr:to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5043</xdr:rowOff>
    </xdr:to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5043</xdr:rowOff>
    </xdr:to>
    <xdr:sp macro="" textlink="">
      <xdr:nvSpPr>
        <xdr:cNvPr id="248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5043</xdr:rowOff>
    </xdr:to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5041</xdr:rowOff>
    </xdr:to>
    <xdr:sp macro="" textlink="">
      <xdr:nvSpPr>
        <xdr:cNvPr id="250" name="Text Box 2"/>
        <xdr:cNvSpPr txBox="1">
          <a:spLocks noChangeArrowheads="1"/>
        </xdr:cNvSpPr>
      </xdr:nvSpPr>
      <xdr:spPr bwMode="auto">
        <a:xfrm>
          <a:off x="3295650" y="37719000"/>
          <a:ext cx="501650" cy="166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5041</xdr:rowOff>
    </xdr:to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3295650" y="37719000"/>
          <a:ext cx="501650" cy="166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5041</xdr:rowOff>
    </xdr:to>
    <xdr:sp macro="" textlink="">
      <xdr:nvSpPr>
        <xdr:cNvPr id="252" name="Text Box 2"/>
        <xdr:cNvSpPr txBox="1">
          <a:spLocks noChangeArrowheads="1"/>
        </xdr:cNvSpPr>
      </xdr:nvSpPr>
      <xdr:spPr bwMode="auto">
        <a:xfrm>
          <a:off x="3295650" y="37719000"/>
          <a:ext cx="501650" cy="166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5043</xdr:rowOff>
    </xdr:to>
    <xdr:sp macro="" textlink="">
      <xdr:nvSpPr>
        <xdr:cNvPr id="253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5043</xdr:rowOff>
    </xdr:to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5043</xdr:rowOff>
    </xdr:to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5043</xdr:rowOff>
    </xdr:to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5043</xdr:rowOff>
    </xdr:to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5043</xdr:rowOff>
    </xdr:to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126</xdr:row>
      <xdr:rowOff>0</xdr:rowOff>
    </xdr:from>
    <xdr:to>
      <xdr:col>1</xdr:col>
      <xdr:colOff>310515</xdr:colOff>
      <xdr:row>126</xdr:row>
      <xdr:rowOff>60959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514350" y="37719000"/>
          <a:ext cx="100965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126</xdr:row>
      <xdr:rowOff>0</xdr:rowOff>
    </xdr:from>
    <xdr:to>
      <xdr:col>1</xdr:col>
      <xdr:colOff>310515</xdr:colOff>
      <xdr:row>126</xdr:row>
      <xdr:rowOff>60959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514350" y="37719000"/>
          <a:ext cx="100965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126</xdr:row>
      <xdr:rowOff>0</xdr:rowOff>
    </xdr:from>
    <xdr:to>
      <xdr:col>1</xdr:col>
      <xdr:colOff>310515</xdr:colOff>
      <xdr:row>126</xdr:row>
      <xdr:rowOff>40004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514350" y="37719000"/>
          <a:ext cx="100965" cy="40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126</xdr:row>
      <xdr:rowOff>0</xdr:rowOff>
    </xdr:from>
    <xdr:to>
      <xdr:col>1</xdr:col>
      <xdr:colOff>310515</xdr:colOff>
      <xdr:row>126</xdr:row>
      <xdr:rowOff>40004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514350" y="37719000"/>
          <a:ext cx="100965" cy="40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126</xdr:row>
      <xdr:rowOff>0</xdr:rowOff>
    </xdr:from>
    <xdr:to>
      <xdr:col>1</xdr:col>
      <xdr:colOff>310515</xdr:colOff>
      <xdr:row>126</xdr:row>
      <xdr:rowOff>60959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514350" y="37719000"/>
          <a:ext cx="100965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126</xdr:row>
      <xdr:rowOff>0</xdr:rowOff>
    </xdr:from>
    <xdr:to>
      <xdr:col>1</xdr:col>
      <xdr:colOff>310515</xdr:colOff>
      <xdr:row>126</xdr:row>
      <xdr:rowOff>60959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514350" y="37719000"/>
          <a:ext cx="100965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126</xdr:row>
      <xdr:rowOff>0</xdr:rowOff>
    </xdr:from>
    <xdr:to>
      <xdr:col>1</xdr:col>
      <xdr:colOff>310515</xdr:colOff>
      <xdr:row>126</xdr:row>
      <xdr:rowOff>40004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514350" y="37719000"/>
          <a:ext cx="100965" cy="40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126</xdr:row>
      <xdr:rowOff>0</xdr:rowOff>
    </xdr:from>
    <xdr:to>
      <xdr:col>1</xdr:col>
      <xdr:colOff>310515</xdr:colOff>
      <xdr:row>126</xdr:row>
      <xdr:rowOff>40004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514350" y="37719000"/>
          <a:ext cx="100965" cy="40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280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284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286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288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292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296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300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302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306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316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320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322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324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332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336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340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342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346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348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350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352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295275</xdr:colOff>
      <xdr:row>126</xdr:row>
      <xdr:rowOff>0</xdr:rowOff>
    </xdr:from>
    <xdr:to>
      <xdr:col>2</xdr:col>
      <xdr:colOff>365125</xdr:colOff>
      <xdr:row>129</xdr:row>
      <xdr:rowOff>2661</xdr:rowOff>
    </xdr:to>
    <xdr:sp macro="" textlink="">
      <xdr:nvSpPr>
        <xdr:cNvPr id="354" name="Text Box 2"/>
        <xdr:cNvSpPr txBox="1">
          <a:spLocks noChangeArrowheads="1"/>
        </xdr:cNvSpPr>
      </xdr:nvSpPr>
      <xdr:spPr bwMode="auto">
        <a:xfrm>
          <a:off x="1495425" y="37719000"/>
          <a:ext cx="69850" cy="483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81534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81534</xdr:rowOff>
    </xdr:to>
    <xdr:sp macro="" textlink="">
      <xdr:nvSpPr>
        <xdr:cNvPr id="356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81534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81534</xdr:rowOff>
    </xdr:to>
    <xdr:sp macro="" textlink="">
      <xdr:nvSpPr>
        <xdr:cNvPr id="358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81534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81534</xdr:rowOff>
    </xdr:to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82296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82296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82296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82296</xdr:rowOff>
    </xdr:to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82296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82296</xdr:rowOff>
    </xdr:to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81534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81534</xdr:rowOff>
    </xdr:to>
    <xdr:sp macro="" textlink="">
      <xdr:nvSpPr>
        <xdr:cNvPr id="368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81534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81534</xdr:rowOff>
    </xdr:to>
    <xdr:sp macro="" textlink="">
      <xdr:nvSpPr>
        <xdr:cNvPr id="370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81534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81534</xdr:rowOff>
    </xdr:to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82296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82296</xdr:rowOff>
    </xdr:to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82296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82296</xdr:rowOff>
    </xdr:to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82296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82296</xdr:rowOff>
    </xdr:to>
    <xdr:sp macro="" textlink="">
      <xdr:nvSpPr>
        <xdr:cNvPr id="378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81534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81534</xdr:rowOff>
    </xdr:to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81534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81534</xdr:rowOff>
    </xdr:to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81534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81534</xdr:rowOff>
    </xdr:to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137160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137160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137160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137160</xdr:rowOff>
    </xdr:to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137160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137160</xdr:rowOff>
    </xdr:to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137160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137160</xdr:rowOff>
    </xdr:to>
    <xdr:sp macro="" textlink="">
      <xdr:nvSpPr>
        <xdr:cNvPr id="392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137160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137160</xdr:rowOff>
    </xdr:to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137160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137160</xdr:rowOff>
    </xdr:to>
    <xdr:sp macro="" textlink="">
      <xdr:nvSpPr>
        <xdr:cNvPr id="396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127</xdr:row>
      <xdr:rowOff>9524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676525" y="377190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9524</xdr:rowOff>
    </xdr:to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3295650" y="377190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127</xdr:row>
      <xdr:rowOff>9524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2676525" y="377190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9524</xdr:rowOff>
    </xdr:to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3295650" y="377190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127</xdr:row>
      <xdr:rowOff>9524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2676525" y="377190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9524</xdr:rowOff>
    </xdr:to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3295650" y="377190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127</xdr:row>
      <xdr:rowOff>9524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2676525" y="377190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9524</xdr:rowOff>
    </xdr:to>
    <xdr:sp macro="" textlink="">
      <xdr:nvSpPr>
        <xdr:cNvPr id="404" name="Text Box 2"/>
        <xdr:cNvSpPr txBox="1">
          <a:spLocks noChangeArrowheads="1"/>
        </xdr:cNvSpPr>
      </xdr:nvSpPr>
      <xdr:spPr bwMode="auto">
        <a:xfrm>
          <a:off x="3295650" y="377190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127</xdr:row>
      <xdr:rowOff>9524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676525" y="377190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9524</xdr:rowOff>
    </xdr:to>
    <xdr:sp macro="" textlink="">
      <xdr:nvSpPr>
        <xdr:cNvPr id="406" name="Text Box 2"/>
        <xdr:cNvSpPr txBox="1">
          <a:spLocks noChangeArrowheads="1"/>
        </xdr:cNvSpPr>
      </xdr:nvSpPr>
      <xdr:spPr bwMode="auto">
        <a:xfrm>
          <a:off x="3295650" y="377190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127</xdr:row>
      <xdr:rowOff>9524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676525" y="377190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9524</xdr:rowOff>
    </xdr:to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3295650" y="377190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2097881</xdr:colOff>
      <xdr:row>127</xdr:row>
      <xdr:rowOff>60510</xdr:rowOff>
    </xdr:to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3295650" y="37719000"/>
          <a:ext cx="2381" cy="222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2097881</xdr:colOff>
      <xdr:row>127</xdr:row>
      <xdr:rowOff>60510</xdr:rowOff>
    </xdr:to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3295650" y="37719000"/>
          <a:ext cx="2381" cy="222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2097881</xdr:colOff>
      <xdr:row>127</xdr:row>
      <xdr:rowOff>60510</xdr:rowOff>
    </xdr:to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3295650" y="37719000"/>
          <a:ext cx="2381" cy="222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81534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81534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81534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81534</xdr:rowOff>
    </xdr:to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81534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81534</xdr:rowOff>
    </xdr:to>
    <xdr:sp macro="" textlink="">
      <xdr:nvSpPr>
        <xdr:cNvPr id="417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82296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82296</xdr:rowOff>
    </xdr:to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82296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82296</xdr:rowOff>
    </xdr:to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82296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82296</xdr:rowOff>
    </xdr:to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81534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81534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81534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81534</xdr:rowOff>
    </xdr:to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81534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81534</xdr:rowOff>
    </xdr:to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82296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82296</xdr:rowOff>
    </xdr:to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82296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82296</xdr:rowOff>
    </xdr:to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82296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82296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81534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81534</xdr:rowOff>
    </xdr:to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81534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81534</xdr:rowOff>
    </xdr:to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81534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81534</xdr:rowOff>
    </xdr:to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137160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137160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137160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137160</xdr:rowOff>
    </xdr:to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137160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137160</xdr:rowOff>
    </xdr:to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137160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137160</xdr:rowOff>
    </xdr:to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137160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137160</xdr:rowOff>
    </xdr:to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137160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137160</xdr:rowOff>
    </xdr:to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127</xdr:row>
      <xdr:rowOff>5041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676525" y="37719000"/>
          <a:ext cx="1115187" cy="166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5041</xdr:rowOff>
    </xdr:to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3295650" y="37719000"/>
          <a:ext cx="501650" cy="166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127</xdr:row>
      <xdr:rowOff>5041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676525" y="37719000"/>
          <a:ext cx="1115187" cy="166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5041</xdr:rowOff>
    </xdr:to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3295650" y="37719000"/>
          <a:ext cx="501650" cy="166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127</xdr:row>
      <xdr:rowOff>5041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2676525" y="37719000"/>
          <a:ext cx="1115187" cy="166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5041</xdr:rowOff>
    </xdr:to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3295650" y="37719000"/>
          <a:ext cx="501650" cy="166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127</xdr:row>
      <xdr:rowOff>5041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2676525" y="37719000"/>
          <a:ext cx="1115187" cy="166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5041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3295650" y="37719000"/>
          <a:ext cx="501650" cy="166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127</xdr:row>
      <xdr:rowOff>5041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2676525" y="37719000"/>
          <a:ext cx="1115187" cy="166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5041</xdr:rowOff>
    </xdr:to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3295650" y="37719000"/>
          <a:ext cx="501650" cy="166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127</xdr:row>
      <xdr:rowOff>5041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676525" y="37719000"/>
          <a:ext cx="1115187" cy="166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5041</xdr:rowOff>
    </xdr:to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3295650" y="37719000"/>
          <a:ext cx="501650" cy="166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81534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81534</xdr:rowOff>
    </xdr:to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81534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81534</xdr:rowOff>
    </xdr:to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81534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81534</xdr:rowOff>
    </xdr:to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82296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82296</xdr:rowOff>
    </xdr:to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82296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82296</xdr:rowOff>
    </xdr:to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82296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82296</xdr:rowOff>
    </xdr:to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81534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81534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81534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81534</xdr:rowOff>
    </xdr:to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81534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81534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82296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82296</xdr:rowOff>
    </xdr:to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82296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82296</xdr:rowOff>
    </xdr:to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82296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82296</xdr:rowOff>
    </xdr:to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81534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81534</xdr:rowOff>
    </xdr:to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81534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81534</xdr:rowOff>
    </xdr:to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81534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81534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137160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137160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137160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137160</xdr:rowOff>
    </xdr:to>
    <xdr:sp macro="" textlink="">
      <xdr:nvSpPr>
        <xdr:cNvPr id="499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137160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137160</xdr:rowOff>
    </xdr:to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137160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137160</xdr:rowOff>
    </xdr:to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137160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137160</xdr:rowOff>
    </xdr:to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137160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137160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127</xdr:row>
      <xdr:rowOff>5042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676525" y="37719000"/>
          <a:ext cx="1115187" cy="166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5042</xdr:rowOff>
    </xdr:to>
    <xdr:sp macro="" textlink="">
      <xdr:nvSpPr>
        <xdr:cNvPr id="509" name="Text Box 2"/>
        <xdr:cNvSpPr txBox="1">
          <a:spLocks noChangeArrowheads="1"/>
        </xdr:cNvSpPr>
      </xdr:nvSpPr>
      <xdr:spPr bwMode="auto">
        <a:xfrm>
          <a:off x="3295650" y="37719000"/>
          <a:ext cx="501650" cy="166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127</xdr:row>
      <xdr:rowOff>5042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676525" y="37719000"/>
          <a:ext cx="1115187" cy="166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5042</xdr:rowOff>
    </xdr:to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3295650" y="37719000"/>
          <a:ext cx="501650" cy="166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127</xdr:row>
      <xdr:rowOff>5042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676525" y="37719000"/>
          <a:ext cx="1115187" cy="166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5042</xdr:rowOff>
    </xdr:to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3295650" y="37719000"/>
          <a:ext cx="501650" cy="166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127</xdr:row>
      <xdr:rowOff>5042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676525" y="37719000"/>
          <a:ext cx="1115187" cy="166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5042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3295650" y="37719000"/>
          <a:ext cx="501650" cy="166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127</xdr:row>
      <xdr:rowOff>5042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676525" y="37719000"/>
          <a:ext cx="1115187" cy="166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5042</xdr:rowOff>
    </xdr:to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3295650" y="37719000"/>
          <a:ext cx="501650" cy="166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127</xdr:row>
      <xdr:rowOff>5042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676525" y="37719000"/>
          <a:ext cx="1115187" cy="166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5042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3295650" y="37719000"/>
          <a:ext cx="501650" cy="166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126</xdr:row>
      <xdr:rowOff>0</xdr:rowOff>
    </xdr:from>
    <xdr:to>
      <xdr:col>1</xdr:col>
      <xdr:colOff>644398</xdr:colOff>
      <xdr:row>126</xdr:row>
      <xdr:rowOff>134111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847725" y="37719000"/>
          <a:ext cx="101473" cy="134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21715</xdr:rowOff>
    </xdr:to>
    <xdr:sp macro="" textlink="">
      <xdr:nvSpPr>
        <xdr:cNvPr id="537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53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54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54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54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21715</xdr:rowOff>
    </xdr:to>
    <xdr:sp macro="" textlink="">
      <xdr:nvSpPr>
        <xdr:cNvPr id="549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55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562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56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57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57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57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57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58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58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58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58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58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59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126</xdr:row>
      <xdr:rowOff>0</xdr:rowOff>
    </xdr:from>
    <xdr:to>
      <xdr:col>2</xdr:col>
      <xdr:colOff>259842</xdr:colOff>
      <xdr:row>127</xdr:row>
      <xdr:rowOff>21334</xdr:rowOff>
    </xdr:to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126</xdr:row>
      <xdr:rowOff>0</xdr:rowOff>
    </xdr:from>
    <xdr:to>
      <xdr:col>2</xdr:col>
      <xdr:colOff>259842</xdr:colOff>
      <xdr:row>127</xdr:row>
      <xdr:rowOff>21334</xdr:rowOff>
    </xdr:to>
    <xdr:sp macro="" textlink="">
      <xdr:nvSpPr>
        <xdr:cNvPr id="592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59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60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60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60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60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60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61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61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61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61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62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126</xdr:row>
      <xdr:rowOff>0</xdr:rowOff>
    </xdr:from>
    <xdr:to>
      <xdr:col>1</xdr:col>
      <xdr:colOff>644398</xdr:colOff>
      <xdr:row>126</xdr:row>
      <xdr:rowOff>134111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847725" y="37719000"/>
          <a:ext cx="101473" cy="134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21715</xdr:rowOff>
    </xdr:to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63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63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64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64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64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21715</xdr:rowOff>
    </xdr:to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66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664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66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66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67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67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676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67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67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68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68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68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68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126</xdr:row>
      <xdr:rowOff>0</xdr:rowOff>
    </xdr:from>
    <xdr:to>
      <xdr:col>2</xdr:col>
      <xdr:colOff>259842</xdr:colOff>
      <xdr:row>127</xdr:row>
      <xdr:rowOff>21334</xdr:rowOff>
    </xdr:to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126</xdr:row>
      <xdr:rowOff>0</xdr:rowOff>
    </xdr:from>
    <xdr:to>
      <xdr:col>2</xdr:col>
      <xdr:colOff>259842</xdr:colOff>
      <xdr:row>127</xdr:row>
      <xdr:rowOff>21334</xdr:rowOff>
    </xdr:to>
    <xdr:sp macro="" textlink="">
      <xdr:nvSpPr>
        <xdr:cNvPr id="689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69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69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69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70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702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70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70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70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71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71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71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716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71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72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72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72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73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732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736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742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126</xdr:row>
      <xdr:rowOff>0</xdr:rowOff>
    </xdr:from>
    <xdr:to>
      <xdr:col>1</xdr:col>
      <xdr:colOff>644398</xdr:colOff>
      <xdr:row>126</xdr:row>
      <xdr:rowOff>134111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847725" y="37719000"/>
          <a:ext cx="101473" cy="134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21715</xdr:rowOff>
    </xdr:to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75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75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76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76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76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76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21715</xdr:rowOff>
    </xdr:to>
    <xdr:sp macro="" textlink="">
      <xdr:nvSpPr>
        <xdr:cNvPr id="767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76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77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77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78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78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79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79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797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80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80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80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80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80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126</xdr:row>
      <xdr:rowOff>0</xdr:rowOff>
    </xdr:from>
    <xdr:to>
      <xdr:col>2</xdr:col>
      <xdr:colOff>259842</xdr:colOff>
      <xdr:row>127</xdr:row>
      <xdr:rowOff>21334</xdr:rowOff>
    </xdr:to>
    <xdr:sp macro="" textlink="">
      <xdr:nvSpPr>
        <xdr:cNvPr id="809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126</xdr:row>
      <xdr:rowOff>0</xdr:rowOff>
    </xdr:from>
    <xdr:to>
      <xdr:col>2</xdr:col>
      <xdr:colOff>259842</xdr:colOff>
      <xdr:row>127</xdr:row>
      <xdr:rowOff>21334</xdr:rowOff>
    </xdr:to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811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81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81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81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81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81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823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82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83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83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83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836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83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126</xdr:row>
      <xdr:rowOff>0</xdr:rowOff>
    </xdr:from>
    <xdr:to>
      <xdr:col>1</xdr:col>
      <xdr:colOff>644398</xdr:colOff>
      <xdr:row>126</xdr:row>
      <xdr:rowOff>134111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847725" y="37719000"/>
          <a:ext cx="101473" cy="134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21715</xdr:rowOff>
    </xdr:to>
    <xdr:sp macro="" textlink="">
      <xdr:nvSpPr>
        <xdr:cNvPr id="852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85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85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85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86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86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21715</xdr:rowOff>
    </xdr:to>
    <xdr:sp macro="" textlink="">
      <xdr:nvSpPr>
        <xdr:cNvPr id="864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86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86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87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87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87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882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88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88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88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89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89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894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89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89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90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90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90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90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126</xdr:row>
      <xdr:rowOff>0</xdr:rowOff>
    </xdr:from>
    <xdr:to>
      <xdr:col>2</xdr:col>
      <xdr:colOff>259842</xdr:colOff>
      <xdr:row>127</xdr:row>
      <xdr:rowOff>21334</xdr:rowOff>
    </xdr:to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126</xdr:row>
      <xdr:rowOff>0</xdr:rowOff>
    </xdr:from>
    <xdr:to>
      <xdr:col>2</xdr:col>
      <xdr:colOff>259842</xdr:colOff>
      <xdr:row>127</xdr:row>
      <xdr:rowOff>21334</xdr:rowOff>
    </xdr:to>
    <xdr:sp macro="" textlink="">
      <xdr:nvSpPr>
        <xdr:cNvPr id="907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90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91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91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91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91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91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92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92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92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932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933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935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936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94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942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945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94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94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95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952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953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955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95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95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126</xdr:row>
      <xdr:rowOff>0</xdr:rowOff>
    </xdr:from>
    <xdr:to>
      <xdr:col>1</xdr:col>
      <xdr:colOff>644398</xdr:colOff>
      <xdr:row>126</xdr:row>
      <xdr:rowOff>134111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847725" y="37719000"/>
          <a:ext cx="101473" cy="134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21715</xdr:rowOff>
    </xdr:to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97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97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97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98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98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21715</xdr:rowOff>
    </xdr:to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98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98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99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99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99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99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00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00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00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00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01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01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1015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01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01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02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02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02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126</xdr:row>
      <xdr:rowOff>0</xdr:rowOff>
    </xdr:from>
    <xdr:to>
      <xdr:col>2</xdr:col>
      <xdr:colOff>259842</xdr:colOff>
      <xdr:row>127</xdr:row>
      <xdr:rowOff>21334</xdr:rowOff>
    </xdr:to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126</xdr:row>
      <xdr:rowOff>0</xdr:rowOff>
    </xdr:from>
    <xdr:to>
      <xdr:col>2</xdr:col>
      <xdr:colOff>259842</xdr:colOff>
      <xdr:row>127</xdr:row>
      <xdr:rowOff>21334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03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03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03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03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03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04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04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05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05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126</xdr:row>
      <xdr:rowOff>0</xdr:rowOff>
    </xdr:from>
    <xdr:to>
      <xdr:col>1</xdr:col>
      <xdr:colOff>644398</xdr:colOff>
      <xdr:row>126</xdr:row>
      <xdr:rowOff>134111</xdr:rowOff>
    </xdr:to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847725" y="37719000"/>
          <a:ext cx="101473" cy="134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21715</xdr:rowOff>
    </xdr:to>
    <xdr:sp macro="" textlink="">
      <xdr:nvSpPr>
        <xdr:cNvPr id="1070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07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08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21715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08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08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09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095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09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10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10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10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10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11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11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11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12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126</xdr:row>
      <xdr:rowOff>0</xdr:rowOff>
    </xdr:from>
    <xdr:to>
      <xdr:col>2</xdr:col>
      <xdr:colOff>259842</xdr:colOff>
      <xdr:row>127</xdr:row>
      <xdr:rowOff>21334</xdr:rowOff>
    </xdr:to>
    <xdr:sp macro="" textlink="">
      <xdr:nvSpPr>
        <xdr:cNvPr id="1124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126</xdr:row>
      <xdr:rowOff>0</xdr:rowOff>
    </xdr:from>
    <xdr:to>
      <xdr:col>2</xdr:col>
      <xdr:colOff>259842</xdr:colOff>
      <xdr:row>127</xdr:row>
      <xdr:rowOff>21334</xdr:rowOff>
    </xdr:to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1126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12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13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13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1138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14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14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14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14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14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14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14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15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15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152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156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15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16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162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16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166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16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17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17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17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126</xdr:row>
      <xdr:rowOff>0</xdr:rowOff>
    </xdr:from>
    <xdr:to>
      <xdr:col>1</xdr:col>
      <xdr:colOff>644398</xdr:colOff>
      <xdr:row>126</xdr:row>
      <xdr:rowOff>134111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847725" y="37719000"/>
          <a:ext cx="101473" cy="134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21715</xdr:rowOff>
    </xdr:to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19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19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19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19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20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21715</xdr:rowOff>
    </xdr:to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20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20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20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21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21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216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1221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22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22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22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22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22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22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23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23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23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1233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23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23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23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23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23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24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24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24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126</xdr:row>
      <xdr:rowOff>0</xdr:rowOff>
    </xdr:from>
    <xdr:to>
      <xdr:col>2</xdr:col>
      <xdr:colOff>259842</xdr:colOff>
      <xdr:row>127</xdr:row>
      <xdr:rowOff>21334</xdr:rowOff>
    </xdr:to>
    <xdr:sp macro="" textlink="">
      <xdr:nvSpPr>
        <xdr:cNvPr id="1245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126</xdr:row>
      <xdr:rowOff>0</xdr:rowOff>
    </xdr:from>
    <xdr:to>
      <xdr:col>2</xdr:col>
      <xdr:colOff>259842</xdr:colOff>
      <xdr:row>127</xdr:row>
      <xdr:rowOff>21334</xdr:rowOff>
    </xdr:to>
    <xdr:sp macro="" textlink="">
      <xdr:nvSpPr>
        <xdr:cNvPr id="1246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1247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25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25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25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25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25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26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26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26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26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26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26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27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272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27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126</xdr:row>
      <xdr:rowOff>0</xdr:rowOff>
    </xdr:from>
    <xdr:to>
      <xdr:col>1</xdr:col>
      <xdr:colOff>644398</xdr:colOff>
      <xdr:row>126</xdr:row>
      <xdr:rowOff>134111</xdr:rowOff>
    </xdr:to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847725" y="37719000"/>
          <a:ext cx="101473" cy="134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21715</xdr:rowOff>
    </xdr:to>
    <xdr:sp macro="" textlink="">
      <xdr:nvSpPr>
        <xdr:cNvPr id="1288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29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29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29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29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21715</xdr:rowOff>
    </xdr:to>
    <xdr:sp macro="" textlink="">
      <xdr:nvSpPr>
        <xdr:cNvPr id="1300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30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30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30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30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31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31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31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1318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31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32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32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32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32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32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32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32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32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1330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33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33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33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33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33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33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33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33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33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34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34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126</xdr:row>
      <xdr:rowOff>0</xdr:rowOff>
    </xdr:from>
    <xdr:to>
      <xdr:col>2</xdr:col>
      <xdr:colOff>259842</xdr:colOff>
      <xdr:row>127</xdr:row>
      <xdr:rowOff>21334</xdr:rowOff>
    </xdr:to>
    <xdr:sp macro="" textlink="">
      <xdr:nvSpPr>
        <xdr:cNvPr id="1342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126</xdr:row>
      <xdr:rowOff>0</xdr:rowOff>
    </xdr:from>
    <xdr:to>
      <xdr:col>2</xdr:col>
      <xdr:colOff>259842</xdr:colOff>
      <xdr:row>127</xdr:row>
      <xdr:rowOff>21334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1344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34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34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34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34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34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35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35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35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35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1356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35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36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36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36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36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36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36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37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372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373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37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376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37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37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38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382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38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386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39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39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1392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1393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1394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1395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1396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1398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1400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1402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1404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1405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1406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1408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1409" name="Text Box 2"/>
        <xdr:cNvSpPr txBox="1">
          <a:spLocks noChangeArrowheads="1"/>
        </xdr:cNvSpPr>
      </xdr:nvSpPr>
      <xdr:spPr bwMode="auto">
        <a:xfrm>
          <a:off x="3295650" y="37719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126</xdr:row>
      <xdr:rowOff>0</xdr:rowOff>
    </xdr:from>
    <xdr:ext cx="109728" cy="173736"/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2676525" y="37719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126</xdr:row>
      <xdr:rowOff>0</xdr:rowOff>
    </xdr:from>
    <xdr:ext cx="109728" cy="173736"/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2676525" y="37719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1413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1414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126</xdr:row>
      <xdr:rowOff>0</xdr:rowOff>
    </xdr:from>
    <xdr:ext cx="85344" cy="173736"/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438150" y="377190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736"/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47625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126</xdr:row>
      <xdr:rowOff>0</xdr:rowOff>
    </xdr:from>
    <xdr:ext cx="85344" cy="173736"/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438150" y="377190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736"/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47625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126</xdr:row>
      <xdr:rowOff>0</xdr:rowOff>
    </xdr:from>
    <xdr:ext cx="85344" cy="173736"/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438150" y="377190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736"/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47625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126</xdr:row>
      <xdr:rowOff>0</xdr:rowOff>
    </xdr:from>
    <xdr:ext cx="85344" cy="173736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438150" y="377190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736"/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47625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126</xdr:row>
      <xdr:rowOff>0</xdr:rowOff>
    </xdr:from>
    <xdr:ext cx="85344" cy="173736"/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438150" y="377190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736"/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47625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126</xdr:row>
      <xdr:rowOff>0</xdr:rowOff>
    </xdr:from>
    <xdr:ext cx="107823" cy="124587"/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847725" y="3771900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736"/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47625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126</xdr:row>
      <xdr:rowOff>0</xdr:rowOff>
    </xdr:from>
    <xdr:ext cx="89916" cy="174117"/>
    <xdr:sp macro="" textlink="">
      <xdr:nvSpPr>
        <xdr:cNvPr id="1427" name="Text Box 2"/>
        <xdr:cNvSpPr txBox="1">
          <a:spLocks noChangeArrowheads="1"/>
        </xdr:cNvSpPr>
      </xdr:nvSpPr>
      <xdr:spPr bwMode="auto">
        <a:xfrm>
          <a:off x="485775" y="3771900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430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431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432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434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435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436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437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438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126</xdr:row>
      <xdr:rowOff>0</xdr:rowOff>
    </xdr:from>
    <xdr:ext cx="89916" cy="174117"/>
    <xdr:sp macro="" textlink="">
      <xdr:nvSpPr>
        <xdr:cNvPr id="1439" name="Text Box 2"/>
        <xdr:cNvSpPr txBox="1">
          <a:spLocks noChangeArrowheads="1"/>
        </xdr:cNvSpPr>
      </xdr:nvSpPr>
      <xdr:spPr bwMode="auto">
        <a:xfrm>
          <a:off x="485775" y="3771900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440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441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442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443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444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445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446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447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448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449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450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126</xdr:row>
      <xdr:rowOff>0</xdr:rowOff>
    </xdr:from>
    <xdr:ext cx="109728" cy="173736"/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2676525" y="37719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1452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126</xdr:row>
      <xdr:rowOff>0</xdr:rowOff>
    </xdr:from>
    <xdr:ext cx="109728" cy="173736"/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2676525" y="37719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1454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126</xdr:row>
      <xdr:rowOff>0</xdr:rowOff>
    </xdr:from>
    <xdr:ext cx="109728" cy="173736"/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2676525" y="37719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1456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126</xdr:row>
      <xdr:rowOff>0</xdr:rowOff>
    </xdr:from>
    <xdr:ext cx="89916" cy="173355"/>
    <xdr:sp macro="" textlink="">
      <xdr:nvSpPr>
        <xdr:cNvPr id="1457" name="Text Box 2"/>
        <xdr:cNvSpPr txBox="1">
          <a:spLocks noChangeArrowheads="1"/>
        </xdr:cNvSpPr>
      </xdr:nvSpPr>
      <xdr:spPr bwMode="auto">
        <a:xfrm>
          <a:off x="485775" y="377190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458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459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461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463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464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465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467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126</xdr:row>
      <xdr:rowOff>0</xdr:rowOff>
    </xdr:from>
    <xdr:ext cx="89916" cy="173355"/>
    <xdr:sp macro="" textlink="">
      <xdr:nvSpPr>
        <xdr:cNvPr id="1469" name="Text Box 2"/>
        <xdr:cNvSpPr txBox="1">
          <a:spLocks noChangeArrowheads="1"/>
        </xdr:cNvSpPr>
      </xdr:nvSpPr>
      <xdr:spPr bwMode="auto">
        <a:xfrm>
          <a:off x="485775" y="377190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471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473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475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477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479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480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126</xdr:row>
      <xdr:rowOff>0</xdr:rowOff>
    </xdr:from>
    <xdr:ext cx="88392" cy="173736"/>
    <xdr:sp macro="" textlink="">
      <xdr:nvSpPr>
        <xdr:cNvPr id="1481" name="Text Box 2"/>
        <xdr:cNvSpPr txBox="1">
          <a:spLocks noChangeArrowheads="1"/>
        </xdr:cNvSpPr>
      </xdr:nvSpPr>
      <xdr:spPr bwMode="auto">
        <a:xfrm>
          <a:off x="137160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126</xdr:row>
      <xdr:rowOff>0</xdr:rowOff>
    </xdr:from>
    <xdr:ext cx="88392" cy="173736"/>
    <xdr:sp macro="" textlink="">
      <xdr:nvSpPr>
        <xdr:cNvPr id="1482" name="Text Box 2"/>
        <xdr:cNvSpPr txBox="1">
          <a:spLocks noChangeArrowheads="1"/>
        </xdr:cNvSpPr>
      </xdr:nvSpPr>
      <xdr:spPr bwMode="auto">
        <a:xfrm>
          <a:off x="137160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126</xdr:row>
      <xdr:rowOff>0</xdr:rowOff>
    </xdr:from>
    <xdr:ext cx="89916" cy="173355"/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485775" y="377190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484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485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487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489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491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492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493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494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126</xdr:row>
      <xdr:rowOff>0</xdr:rowOff>
    </xdr:from>
    <xdr:ext cx="89916" cy="173355"/>
    <xdr:sp macro="" textlink="">
      <xdr:nvSpPr>
        <xdr:cNvPr id="1495" name="Text Box 2"/>
        <xdr:cNvSpPr txBox="1">
          <a:spLocks noChangeArrowheads="1"/>
        </xdr:cNvSpPr>
      </xdr:nvSpPr>
      <xdr:spPr bwMode="auto">
        <a:xfrm>
          <a:off x="485775" y="377190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497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498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499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500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501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502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503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504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505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506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126</xdr:row>
      <xdr:rowOff>0</xdr:rowOff>
    </xdr:from>
    <xdr:ext cx="109728" cy="173736"/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2676525" y="37719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1508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126</xdr:row>
      <xdr:rowOff>0</xdr:rowOff>
    </xdr:from>
    <xdr:ext cx="109728" cy="173736"/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2676525" y="37719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1510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1511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126</xdr:row>
      <xdr:rowOff>0</xdr:rowOff>
    </xdr:from>
    <xdr:ext cx="85344" cy="173736"/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438150" y="377190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736"/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47625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126</xdr:row>
      <xdr:rowOff>0</xdr:rowOff>
    </xdr:from>
    <xdr:ext cx="85344" cy="173736"/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438150" y="377190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736"/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47625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126</xdr:row>
      <xdr:rowOff>0</xdr:rowOff>
    </xdr:from>
    <xdr:ext cx="85344" cy="173736"/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438150" y="377190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736"/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47625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126</xdr:row>
      <xdr:rowOff>0</xdr:rowOff>
    </xdr:from>
    <xdr:ext cx="85344" cy="173736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438150" y="377190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736"/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47625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126</xdr:row>
      <xdr:rowOff>0</xdr:rowOff>
    </xdr:from>
    <xdr:ext cx="85344" cy="173736"/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438150" y="377190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736"/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47625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126</xdr:row>
      <xdr:rowOff>0</xdr:rowOff>
    </xdr:from>
    <xdr:ext cx="107823" cy="124587"/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847725" y="3771900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736"/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47625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126</xdr:row>
      <xdr:rowOff>0</xdr:rowOff>
    </xdr:from>
    <xdr:ext cx="89916" cy="174117"/>
    <xdr:sp macro="" textlink="">
      <xdr:nvSpPr>
        <xdr:cNvPr id="1524" name="Text Box 2"/>
        <xdr:cNvSpPr txBox="1">
          <a:spLocks noChangeArrowheads="1"/>
        </xdr:cNvSpPr>
      </xdr:nvSpPr>
      <xdr:spPr bwMode="auto">
        <a:xfrm>
          <a:off x="485775" y="3771900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525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526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527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528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530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531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533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534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535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126</xdr:row>
      <xdr:rowOff>0</xdr:rowOff>
    </xdr:from>
    <xdr:ext cx="89916" cy="174117"/>
    <xdr:sp macro="" textlink="">
      <xdr:nvSpPr>
        <xdr:cNvPr id="1536" name="Text Box 2"/>
        <xdr:cNvSpPr txBox="1">
          <a:spLocks noChangeArrowheads="1"/>
        </xdr:cNvSpPr>
      </xdr:nvSpPr>
      <xdr:spPr bwMode="auto">
        <a:xfrm>
          <a:off x="485775" y="3771900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537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538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539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540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541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542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544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545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546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4117"/>
    <xdr:sp macro="" textlink="">
      <xdr:nvSpPr>
        <xdr:cNvPr id="1547" name="Text Box 2"/>
        <xdr:cNvSpPr txBox="1">
          <a:spLocks noChangeArrowheads="1"/>
        </xdr:cNvSpPr>
      </xdr:nvSpPr>
      <xdr:spPr bwMode="auto">
        <a:xfrm>
          <a:off x="476250" y="377190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126</xdr:row>
      <xdr:rowOff>0</xdr:rowOff>
    </xdr:from>
    <xdr:ext cx="109728" cy="173736"/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2676525" y="37719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1549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126</xdr:row>
      <xdr:rowOff>0</xdr:rowOff>
    </xdr:from>
    <xdr:ext cx="109728" cy="173736"/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2676525" y="37719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1551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126</xdr:row>
      <xdr:rowOff>0</xdr:rowOff>
    </xdr:from>
    <xdr:ext cx="109728" cy="173736"/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2676525" y="37719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126</xdr:row>
      <xdr:rowOff>0</xdr:rowOff>
    </xdr:from>
    <xdr:ext cx="89916" cy="173355"/>
    <xdr:sp macro="" textlink="">
      <xdr:nvSpPr>
        <xdr:cNvPr id="1554" name="Text Box 2"/>
        <xdr:cNvSpPr txBox="1">
          <a:spLocks noChangeArrowheads="1"/>
        </xdr:cNvSpPr>
      </xdr:nvSpPr>
      <xdr:spPr bwMode="auto">
        <a:xfrm>
          <a:off x="485775" y="377190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555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556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557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558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560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561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563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564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565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126</xdr:row>
      <xdr:rowOff>0</xdr:rowOff>
    </xdr:from>
    <xdr:ext cx="89916" cy="173355"/>
    <xdr:sp macro="" textlink="">
      <xdr:nvSpPr>
        <xdr:cNvPr id="1566" name="Text Box 2"/>
        <xdr:cNvSpPr txBox="1">
          <a:spLocks noChangeArrowheads="1"/>
        </xdr:cNvSpPr>
      </xdr:nvSpPr>
      <xdr:spPr bwMode="auto">
        <a:xfrm>
          <a:off x="485775" y="377190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567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568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570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572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573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574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575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576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126</xdr:row>
      <xdr:rowOff>0</xdr:rowOff>
    </xdr:from>
    <xdr:ext cx="88392" cy="173736"/>
    <xdr:sp macro="" textlink="">
      <xdr:nvSpPr>
        <xdr:cNvPr id="1578" name="Text Box 2"/>
        <xdr:cNvSpPr txBox="1">
          <a:spLocks noChangeArrowheads="1"/>
        </xdr:cNvSpPr>
      </xdr:nvSpPr>
      <xdr:spPr bwMode="auto">
        <a:xfrm>
          <a:off x="137160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126</xdr:row>
      <xdr:rowOff>0</xdr:rowOff>
    </xdr:from>
    <xdr:ext cx="88392" cy="173736"/>
    <xdr:sp macro="" textlink="">
      <xdr:nvSpPr>
        <xdr:cNvPr id="1579" name="Text Box 2"/>
        <xdr:cNvSpPr txBox="1">
          <a:spLocks noChangeArrowheads="1"/>
        </xdr:cNvSpPr>
      </xdr:nvSpPr>
      <xdr:spPr bwMode="auto">
        <a:xfrm>
          <a:off x="1371600" y="37719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126</xdr:row>
      <xdr:rowOff>0</xdr:rowOff>
    </xdr:from>
    <xdr:ext cx="89916" cy="173355"/>
    <xdr:sp macro="" textlink="">
      <xdr:nvSpPr>
        <xdr:cNvPr id="1580" name="Text Box 2"/>
        <xdr:cNvSpPr txBox="1">
          <a:spLocks noChangeArrowheads="1"/>
        </xdr:cNvSpPr>
      </xdr:nvSpPr>
      <xdr:spPr bwMode="auto">
        <a:xfrm>
          <a:off x="485775" y="377190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581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582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583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584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585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587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588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589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590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591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126</xdr:row>
      <xdr:rowOff>0</xdr:rowOff>
    </xdr:from>
    <xdr:ext cx="89916" cy="173355"/>
    <xdr:sp macro="" textlink="">
      <xdr:nvSpPr>
        <xdr:cNvPr id="1592" name="Text Box 2"/>
        <xdr:cNvSpPr txBox="1">
          <a:spLocks noChangeArrowheads="1"/>
        </xdr:cNvSpPr>
      </xdr:nvSpPr>
      <xdr:spPr bwMode="auto">
        <a:xfrm>
          <a:off x="1390650" y="377190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593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594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596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598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599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600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601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126</xdr:row>
      <xdr:rowOff>0</xdr:rowOff>
    </xdr:from>
    <xdr:ext cx="88392" cy="173355"/>
    <xdr:sp macro="" textlink="">
      <xdr:nvSpPr>
        <xdr:cNvPr id="1602" name="Text Box 2"/>
        <xdr:cNvSpPr txBox="1">
          <a:spLocks noChangeArrowheads="1"/>
        </xdr:cNvSpPr>
      </xdr:nvSpPr>
      <xdr:spPr bwMode="auto">
        <a:xfrm>
          <a:off x="476250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2657475</xdr:colOff>
      <xdr:row>126</xdr:row>
      <xdr:rowOff>0</xdr:rowOff>
    </xdr:from>
    <xdr:ext cx="88392" cy="173355"/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3857625" y="377190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1604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1606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1608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1609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1610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1611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1612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1613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1614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1616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1617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1618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1619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1620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1621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1622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1623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1624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1625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1626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1627" name="Text Box 2"/>
        <xdr:cNvSpPr txBox="1">
          <a:spLocks noChangeArrowheads="1"/>
        </xdr:cNvSpPr>
      </xdr:nvSpPr>
      <xdr:spPr bwMode="auto">
        <a:xfrm>
          <a:off x="3295650" y="37719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5043</xdr:rowOff>
    </xdr:to>
    <xdr:sp macro="" textlink="">
      <xdr:nvSpPr>
        <xdr:cNvPr id="1628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5043</xdr:rowOff>
    </xdr:to>
    <xdr:sp macro="" textlink="">
      <xdr:nvSpPr>
        <xdr:cNvPr id="1629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5043</xdr:rowOff>
    </xdr:to>
    <xdr:sp macro="" textlink="">
      <xdr:nvSpPr>
        <xdr:cNvPr id="1630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5043</xdr:rowOff>
    </xdr:to>
    <xdr:sp macro="" textlink="">
      <xdr:nvSpPr>
        <xdr:cNvPr id="1631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5043</xdr:rowOff>
    </xdr:to>
    <xdr:sp macro="" textlink="">
      <xdr:nvSpPr>
        <xdr:cNvPr id="1632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5043</xdr:rowOff>
    </xdr:to>
    <xdr:sp macro="" textlink="">
      <xdr:nvSpPr>
        <xdr:cNvPr id="1633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5043</xdr:rowOff>
    </xdr:to>
    <xdr:sp macro="" textlink="">
      <xdr:nvSpPr>
        <xdr:cNvPr id="1634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5043</xdr:rowOff>
    </xdr:to>
    <xdr:sp macro="" textlink="">
      <xdr:nvSpPr>
        <xdr:cNvPr id="1635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5043</xdr:rowOff>
    </xdr:to>
    <xdr:sp macro="" textlink="">
      <xdr:nvSpPr>
        <xdr:cNvPr id="1636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5043</xdr:rowOff>
    </xdr:to>
    <xdr:sp macro="" textlink="">
      <xdr:nvSpPr>
        <xdr:cNvPr id="1637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5043</xdr:rowOff>
    </xdr:to>
    <xdr:sp macro="" textlink="">
      <xdr:nvSpPr>
        <xdr:cNvPr id="1638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5043</xdr:rowOff>
    </xdr:to>
    <xdr:sp macro="" textlink="">
      <xdr:nvSpPr>
        <xdr:cNvPr id="1639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5041</xdr:rowOff>
    </xdr:to>
    <xdr:sp macro="" textlink="">
      <xdr:nvSpPr>
        <xdr:cNvPr id="1640" name="Text Box 2"/>
        <xdr:cNvSpPr txBox="1">
          <a:spLocks noChangeArrowheads="1"/>
        </xdr:cNvSpPr>
      </xdr:nvSpPr>
      <xdr:spPr bwMode="auto">
        <a:xfrm>
          <a:off x="3295650" y="37719000"/>
          <a:ext cx="501650" cy="166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5041</xdr:rowOff>
    </xdr:to>
    <xdr:sp macro="" textlink="">
      <xdr:nvSpPr>
        <xdr:cNvPr id="1641" name="Text Box 2"/>
        <xdr:cNvSpPr txBox="1">
          <a:spLocks noChangeArrowheads="1"/>
        </xdr:cNvSpPr>
      </xdr:nvSpPr>
      <xdr:spPr bwMode="auto">
        <a:xfrm>
          <a:off x="3295650" y="37719000"/>
          <a:ext cx="501650" cy="166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5041</xdr:rowOff>
    </xdr:to>
    <xdr:sp macro="" textlink="">
      <xdr:nvSpPr>
        <xdr:cNvPr id="1642" name="Text Box 2"/>
        <xdr:cNvSpPr txBox="1">
          <a:spLocks noChangeArrowheads="1"/>
        </xdr:cNvSpPr>
      </xdr:nvSpPr>
      <xdr:spPr bwMode="auto">
        <a:xfrm>
          <a:off x="3295650" y="37719000"/>
          <a:ext cx="501650" cy="166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5043</xdr:rowOff>
    </xdr:to>
    <xdr:sp macro="" textlink="">
      <xdr:nvSpPr>
        <xdr:cNvPr id="1643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5043</xdr:rowOff>
    </xdr:to>
    <xdr:sp macro="" textlink="">
      <xdr:nvSpPr>
        <xdr:cNvPr id="1644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5043</xdr:rowOff>
    </xdr:to>
    <xdr:sp macro="" textlink="">
      <xdr:nvSpPr>
        <xdr:cNvPr id="1645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5043</xdr:rowOff>
    </xdr:to>
    <xdr:sp macro="" textlink="">
      <xdr:nvSpPr>
        <xdr:cNvPr id="1646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5043</xdr:rowOff>
    </xdr:to>
    <xdr:sp macro="" textlink="">
      <xdr:nvSpPr>
        <xdr:cNvPr id="1647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5043</xdr:rowOff>
    </xdr:to>
    <xdr:sp macro="" textlink="">
      <xdr:nvSpPr>
        <xdr:cNvPr id="1648" name="Text Box 2"/>
        <xdr:cNvSpPr txBox="1">
          <a:spLocks noChangeArrowheads="1"/>
        </xdr:cNvSpPr>
      </xdr:nvSpPr>
      <xdr:spPr bwMode="auto">
        <a:xfrm>
          <a:off x="3295650" y="37719000"/>
          <a:ext cx="501650" cy="16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126</xdr:row>
      <xdr:rowOff>0</xdr:rowOff>
    </xdr:from>
    <xdr:to>
      <xdr:col>1</xdr:col>
      <xdr:colOff>310515</xdr:colOff>
      <xdr:row>126</xdr:row>
      <xdr:rowOff>60959</xdr:rowOff>
    </xdr:to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514350" y="37719000"/>
          <a:ext cx="100965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126</xdr:row>
      <xdr:rowOff>0</xdr:rowOff>
    </xdr:from>
    <xdr:to>
      <xdr:col>1</xdr:col>
      <xdr:colOff>310515</xdr:colOff>
      <xdr:row>126</xdr:row>
      <xdr:rowOff>60959</xdr:rowOff>
    </xdr:to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514350" y="37719000"/>
          <a:ext cx="100965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126</xdr:row>
      <xdr:rowOff>0</xdr:rowOff>
    </xdr:from>
    <xdr:to>
      <xdr:col>1</xdr:col>
      <xdr:colOff>310515</xdr:colOff>
      <xdr:row>126</xdr:row>
      <xdr:rowOff>40004</xdr:rowOff>
    </xdr:to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514350" y="37719000"/>
          <a:ext cx="100965" cy="40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126</xdr:row>
      <xdr:rowOff>0</xdr:rowOff>
    </xdr:from>
    <xdr:to>
      <xdr:col>1</xdr:col>
      <xdr:colOff>310515</xdr:colOff>
      <xdr:row>126</xdr:row>
      <xdr:rowOff>40004</xdr:rowOff>
    </xdr:to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514350" y="37719000"/>
          <a:ext cx="100965" cy="40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126</xdr:row>
      <xdr:rowOff>0</xdr:rowOff>
    </xdr:from>
    <xdr:to>
      <xdr:col>1</xdr:col>
      <xdr:colOff>310515</xdr:colOff>
      <xdr:row>126</xdr:row>
      <xdr:rowOff>60959</xdr:rowOff>
    </xdr:to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514350" y="37719000"/>
          <a:ext cx="100965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126</xdr:row>
      <xdr:rowOff>0</xdr:rowOff>
    </xdr:from>
    <xdr:to>
      <xdr:col>1</xdr:col>
      <xdr:colOff>310515</xdr:colOff>
      <xdr:row>126</xdr:row>
      <xdr:rowOff>60959</xdr:rowOff>
    </xdr:to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514350" y="37719000"/>
          <a:ext cx="100965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126</xdr:row>
      <xdr:rowOff>0</xdr:rowOff>
    </xdr:from>
    <xdr:to>
      <xdr:col>1</xdr:col>
      <xdr:colOff>310515</xdr:colOff>
      <xdr:row>126</xdr:row>
      <xdr:rowOff>40004</xdr:rowOff>
    </xdr:to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514350" y="37719000"/>
          <a:ext cx="100965" cy="40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126</xdr:row>
      <xdr:rowOff>0</xdr:rowOff>
    </xdr:from>
    <xdr:to>
      <xdr:col>1</xdr:col>
      <xdr:colOff>310515</xdr:colOff>
      <xdr:row>126</xdr:row>
      <xdr:rowOff>40004</xdr:rowOff>
    </xdr:to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514350" y="37719000"/>
          <a:ext cx="100965" cy="40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660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662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664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666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668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672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674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676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680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682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684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686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688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690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692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696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698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700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704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706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708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710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714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716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718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720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722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724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726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728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732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734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736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738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740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742" name="Text Box 2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126</xdr:row>
      <xdr:rowOff>0</xdr:rowOff>
    </xdr:from>
    <xdr:to>
      <xdr:col>2</xdr:col>
      <xdr:colOff>69850</xdr:colOff>
      <xdr:row>129</xdr:row>
      <xdr:rowOff>15995</xdr:rowOff>
    </xdr:to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1200150" y="37719000"/>
          <a:ext cx="69850" cy="501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295275</xdr:colOff>
      <xdr:row>126</xdr:row>
      <xdr:rowOff>0</xdr:rowOff>
    </xdr:from>
    <xdr:to>
      <xdr:col>2</xdr:col>
      <xdr:colOff>365125</xdr:colOff>
      <xdr:row>129</xdr:row>
      <xdr:rowOff>2661</xdr:rowOff>
    </xdr:to>
    <xdr:sp macro="" textlink="">
      <xdr:nvSpPr>
        <xdr:cNvPr id="1744" name="Text Box 2"/>
        <xdr:cNvSpPr txBox="1">
          <a:spLocks noChangeArrowheads="1"/>
        </xdr:cNvSpPr>
      </xdr:nvSpPr>
      <xdr:spPr bwMode="auto">
        <a:xfrm>
          <a:off x="1495425" y="37719000"/>
          <a:ext cx="69850" cy="483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81534</xdr:rowOff>
    </xdr:to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81534</xdr:rowOff>
    </xdr:to>
    <xdr:sp macro="" textlink="">
      <xdr:nvSpPr>
        <xdr:cNvPr id="1746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81534</xdr:rowOff>
    </xdr:to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81534</xdr:rowOff>
    </xdr:to>
    <xdr:sp macro="" textlink="">
      <xdr:nvSpPr>
        <xdr:cNvPr id="1748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81534</xdr:rowOff>
    </xdr:to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81534</xdr:rowOff>
    </xdr:to>
    <xdr:sp macro="" textlink="">
      <xdr:nvSpPr>
        <xdr:cNvPr id="1750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82296</xdr:rowOff>
    </xdr:to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82296</xdr:rowOff>
    </xdr:to>
    <xdr:sp macro="" textlink="">
      <xdr:nvSpPr>
        <xdr:cNvPr id="1752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82296</xdr:rowOff>
    </xdr:to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82296</xdr:rowOff>
    </xdr:to>
    <xdr:sp macro="" textlink="">
      <xdr:nvSpPr>
        <xdr:cNvPr id="1754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82296</xdr:rowOff>
    </xdr:to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82296</xdr:rowOff>
    </xdr:to>
    <xdr:sp macro="" textlink="">
      <xdr:nvSpPr>
        <xdr:cNvPr id="1756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81534</xdr:rowOff>
    </xdr:to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81534</xdr:rowOff>
    </xdr:to>
    <xdr:sp macro="" textlink="">
      <xdr:nvSpPr>
        <xdr:cNvPr id="1758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81534</xdr:rowOff>
    </xdr:to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81534</xdr:rowOff>
    </xdr:to>
    <xdr:sp macro="" textlink="">
      <xdr:nvSpPr>
        <xdr:cNvPr id="1760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81534</xdr:rowOff>
    </xdr:to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81534</xdr:rowOff>
    </xdr:to>
    <xdr:sp macro="" textlink="">
      <xdr:nvSpPr>
        <xdr:cNvPr id="1762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82296</xdr:rowOff>
    </xdr:to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82296</xdr:rowOff>
    </xdr:to>
    <xdr:sp macro="" textlink="">
      <xdr:nvSpPr>
        <xdr:cNvPr id="1764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82296</xdr:rowOff>
    </xdr:to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82296</xdr:rowOff>
    </xdr:to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82296</xdr:rowOff>
    </xdr:to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82296</xdr:rowOff>
    </xdr:to>
    <xdr:sp macro="" textlink="">
      <xdr:nvSpPr>
        <xdr:cNvPr id="1768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81534</xdr:rowOff>
    </xdr:to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81534</xdr:rowOff>
    </xdr:to>
    <xdr:sp macro="" textlink="">
      <xdr:nvSpPr>
        <xdr:cNvPr id="1770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81534</xdr:rowOff>
    </xdr:to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81534</xdr:rowOff>
    </xdr:to>
    <xdr:sp macro="" textlink="">
      <xdr:nvSpPr>
        <xdr:cNvPr id="1772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81534</xdr:rowOff>
    </xdr:to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81534</xdr:rowOff>
    </xdr:to>
    <xdr:sp macro="" textlink="">
      <xdr:nvSpPr>
        <xdr:cNvPr id="1774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137160</xdr:rowOff>
    </xdr:to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137160</xdr:rowOff>
    </xdr:to>
    <xdr:sp macro="" textlink="">
      <xdr:nvSpPr>
        <xdr:cNvPr id="1776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137160</xdr:rowOff>
    </xdr:to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137160</xdr:rowOff>
    </xdr:to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137160</xdr:rowOff>
    </xdr:to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137160</xdr:rowOff>
    </xdr:to>
    <xdr:sp macro="" textlink="">
      <xdr:nvSpPr>
        <xdr:cNvPr id="1780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137160</xdr:rowOff>
    </xdr:to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137160</xdr:rowOff>
    </xdr:to>
    <xdr:sp macro="" textlink="">
      <xdr:nvSpPr>
        <xdr:cNvPr id="1782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137160</xdr:rowOff>
    </xdr:to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137160</xdr:rowOff>
    </xdr:to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137160</xdr:rowOff>
    </xdr:to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137160</xdr:rowOff>
    </xdr:to>
    <xdr:sp macro="" textlink="">
      <xdr:nvSpPr>
        <xdr:cNvPr id="1786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127</xdr:row>
      <xdr:rowOff>9524</xdr:rowOff>
    </xdr:to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2676525" y="377190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9524</xdr:rowOff>
    </xdr:to>
    <xdr:sp macro="" textlink="">
      <xdr:nvSpPr>
        <xdr:cNvPr id="1788" name="Text Box 2"/>
        <xdr:cNvSpPr txBox="1">
          <a:spLocks noChangeArrowheads="1"/>
        </xdr:cNvSpPr>
      </xdr:nvSpPr>
      <xdr:spPr bwMode="auto">
        <a:xfrm>
          <a:off x="3295650" y="377190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127</xdr:row>
      <xdr:rowOff>9524</xdr:rowOff>
    </xdr:to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2676525" y="377190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9524</xdr:rowOff>
    </xdr:to>
    <xdr:sp macro="" textlink="">
      <xdr:nvSpPr>
        <xdr:cNvPr id="1790" name="Text Box 2"/>
        <xdr:cNvSpPr txBox="1">
          <a:spLocks noChangeArrowheads="1"/>
        </xdr:cNvSpPr>
      </xdr:nvSpPr>
      <xdr:spPr bwMode="auto">
        <a:xfrm>
          <a:off x="3295650" y="377190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127</xdr:row>
      <xdr:rowOff>9524</xdr:rowOff>
    </xdr:to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2676525" y="377190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9524</xdr:rowOff>
    </xdr:to>
    <xdr:sp macro="" textlink="">
      <xdr:nvSpPr>
        <xdr:cNvPr id="1792" name="Text Box 2"/>
        <xdr:cNvSpPr txBox="1">
          <a:spLocks noChangeArrowheads="1"/>
        </xdr:cNvSpPr>
      </xdr:nvSpPr>
      <xdr:spPr bwMode="auto">
        <a:xfrm>
          <a:off x="3295650" y="377190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127</xdr:row>
      <xdr:rowOff>9524</xdr:rowOff>
    </xdr:to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2676525" y="377190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9524</xdr:rowOff>
    </xdr:to>
    <xdr:sp macro="" textlink="">
      <xdr:nvSpPr>
        <xdr:cNvPr id="1794" name="Text Box 2"/>
        <xdr:cNvSpPr txBox="1">
          <a:spLocks noChangeArrowheads="1"/>
        </xdr:cNvSpPr>
      </xdr:nvSpPr>
      <xdr:spPr bwMode="auto">
        <a:xfrm>
          <a:off x="3295650" y="377190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127</xdr:row>
      <xdr:rowOff>9524</xdr:rowOff>
    </xdr:to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2676525" y="377190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9524</xdr:rowOff>
    </xdr:to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3295650" y="377190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127</xdr:row>
      <xdr:rowOff>9524</xdr:rowOff>
    </xdr:to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2676525" y="377190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9524</xdr:rowOff>
    </xdr:to>
    <xdr:sp macro="" textlink="">
      <xdr:nvSpPr>
        <xdr:cNvPr id="1798" name="Text Box 2"/>
        <xdr:cNvSpPr txBox="1">
          <a:spLocks noChangeArrowheads="1"/>
        </xdr:cNvSpPr>
      </xdr:nvSpPr>
      <xdr:spPr bwMode="auto">
        <a:xfrm>
          <a:off x="3295650" y="377190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2097881</xdr:colOff>
      <xdr:row>127</xdr:row>
      <xdr:rowOff>60510</xdr:rowOff>
    </xdr:to>
    <xdr:sp macro="" textlink="">
      <xdr:nvSpPr>
        <xdr:cNvPr id="1799" name="Text Box 2"/>
        <xdr:cNvSpPr txBox="1">
          <a:spLocks noChangeArrowheads="1"/>
        </xdr:cNvSpPr>
      </xdr:nvSpPr>
      <xdr:spPr bwMode="auto">
        <a:xfrm>
          <a:off x="3295650" y="37719000"/>
          <a:ext cx="2381" cy="222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2097881</xdr:colOff>
      <xdr:row>127</xdr:row>
      <xdr:rowOff>60510</xdr:rowOff>
    </xdr:to>
    <xdr:sp macro="" textlink="">
      <xdr:nvSpPr>
        <xdr:cNvPr id="1800" name="Text Box 2"/>
        <xdr:cNvSpPr txBox="1">
          <a:spLocks noChangeArrowheads="1"/>
        </xdr:cNvSpPr>
      </xdr:nvSpPr>
      <xdr:spPr bwMode="auto">
        <a:xfrm>
          <a:off x="3295650" y="37719000"/>
          <a:ext cx="2381" cy="222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2097881</xdr:colOff>
      <xdr:row>127</xdr:row>
      <xdr:rowOff>60510</xdr:rowOff>
    </xdr:to>
    <xdr:sp macro="" textlink="">
      <xdr:nvSpPr>
        <xdr:cNvPr id="1801" name="Text Box 2"/>
        <xdr:cNvSpPr txBox="1">
          <a:spLocks noChangeArrowheads="1"/>
        </xdr:cNvSpPr>
      </xdr:nvSpPr>
      <xdr:spPr bwMode="auto">
        <a:xfrm>
          <a:off x="3295650" y="37719000"/>
          <a:ext cx="2381" cy="222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81534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81534</xdr:rowOff>
    </xdr:to>
    <xdr:sp macro="" textlink="">
      <xdr:nvSpPr>
        <xdr:cNvPr id="1803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81534</xdr:rowOff>
    </xdr:to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81534</xdr:rowOff>
    </xdr:to>
    <xdr:sp macro="" textlink="">
      <xdr:nvSpPr>
        <xdr:cNvPr id="1805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81534</xdr:rowOff>
    </xdr:to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81534</xdr:rowOff>
    </xdr:to>
    <xdr:sp macro="" textlink="">
      <xdr:nvSpPr>
        <xdr:cNvPr id="1807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82296</xdr:rowOff>
    </xdr:to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82296</xdr:rowOff>
    </xdr:to>
    <xdr:sp macro="" textlink="">
      <xdr:nvSpPr>
        <xdr:cNvPr id="1809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82296</xdr:rowOff>
    </xdr:to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82296</xdr:rowOff>
    </xdr:to>
    <xdr:sp macro="" textlink="">
      <xdr:nvSpPr>
        <xdr:cNvPr id="1811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82296</xdr:rowOff>
    </xdr:to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82296</xdr:rowOff>
    </xdr:to>
    <xdr:sp macro="" textlink="">
      <xdr:nvSpPr>
        <xdr:cNvPr id="1813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81534</xdr:rowOff>
    </xdr:to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81534</xdr:rowOff>
    </xdr:to>
    <xdr:sp macro="" textlink="">
      <xdr:nvSpPr>
        <xdr:cNvPr id="1815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81534</xdr:rowOff>
    </xdr:to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81534</xdr:rowOff>
    </xdr:to>
    <xdr:sp macro="" textlink="">
      <xdr:nvSpPr>
        <xdr:cNvPr id="1817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81534</xdr:rowOff>
    </xdr:to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81534</xdr:rowOff>
    </xdr:to>
    <xdr:sp macro="" textlink="">
      <xdr:nvSpPr>
        <xdr:cNvPr id="1819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82296</xdr:rowOff>
    </xdr:to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82296</xdr:rowOff>
    </xdr:to>
    <xdr:sp macro="" textlink="">
      <xdr:nvSpPr>
        <xdr:cNvPr id="1821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82296</xdr:rowOff>
    </xdr:to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82296</xdr:rowOff>
    </xdr:to>
    <xdr:sp macro="" textlink="">
      <xdr:nvSpPr>
        <xdr:cNvPr id="1823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82296</xdr:rowOff>
    </xdr:to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82296</xdr:rowOff>
    </xdr:to>
    <xdr:sp macro="" textlink="">
      <xdr:nvSpPr>
        <xdr:cNvPr id="1825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81534</xdr:rowOff>
    </xdr:to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137160</xdr:rowOff>
    </xdr:to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137160</xdr:rowOff>
    </xdr:to>
    <xdr:sp macro="" textlink="">
      <xdr:nvSpPr>
        <xdr:cNvPr id="1828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137160</xdr:rowOff>
    </xdr:to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137160</xdr:rowOff>
    </xdr:to>
    <xdr:sp macro="" textlink="">
      <xdr:nvSpPr>
        <xdr:cNvPr id="1830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137160</xdr:rowOff>
    </xdr:to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137160</xdr:rowOff>
    </xdr:to>
    <xdr:sp macro="" textlink="">
      <xdr:nvSpPr>
        <xdr:cNvPr id="1832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137160</xdr:rowOff>
    </xdr:to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137160</xdr:rowOff>
    </xdr:to>
    <xdr:sp macro="" textlink="">
      <xdr:nvSpPr>
        <xdr:cNvPr id="1834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137160</xdr:rowOff>
    </xdr:to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127</xdr:row>
      <xdr:rowOff>5041</xdr:rowOff>
    </xdr:to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2676525" y="37719000"/>
          <a:ext cx="1115187" cy="166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5041</xdr:rowOff>
    </xdr:to>
    <xdr:sp macro="" textlink="">
      <xdr:nvSpPr>
        <xdr:cNvPr id="1837" name="Text Box 2"/>
        <xdr:cNvSpPr txBox="1">
          <a:spLocks noChangeArrowheads="1"/>
        </xdr:cNvSpPr>
      </xdr:nvSpPr>
      <xdr:spPr bwMode="auto">
        <a:xfrm>
          <a:off x="3295650" y="37719000"/>
          <a:ext cx="501650" cy="166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127</xdr:row>
      <xdr:rowOff>5041</xdr:rowOff>
    </xdr:to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2676525" y="37719000"/>
          <a:ext cx="1115187" cy="166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5041</xdr:rowOff>
    </xdr:to>
    <xdr:sp macro="" textlink="">
      <xdr:nvSpPr>
        <xdr:cNvPr id="1839" name="Text Box 2"/>
        <xdr:cNvSpPr txBox="1">
          <a:spLocks noChangeArrowheads="1"/>
        </xdr:cNvSpPr>
      </xdr:nvSpPr>
      <xdr:spPr bwMode="auto">
        <a:xfrm>
          <a:off x="3295650" y="37719000"/>
          <a:ext cx="501650" cy="166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127</xdr:row>
      <xdr:rowOff>5041</xdr:rowOff>
    </xdr:to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2676525" y="37719000"/>
          <a:ext cx="1115187" cy="166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5041</xdr:rowOff>
    </xdr:to>
    <xdr:sp macro="" textlink="">
      <xdr:nvSpPr>
        <xdr:cNvPr id="1841" name="Text Box 2"/>
        <xdr:cNvSpPr txBox="1">
          <a:spLocks noChangeArrowheads="1"/>
        </xdr:cNvSpPr>
      </xdr:nvSpPr>
      <xdr:spPr bwMode="auto">
        <a:xfrm>
          <a:off x="3295650" y="37719000"/>
          <a:ext cx="501650" cy="166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127</xdr:row>
      <xdr:rowOff>5041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2676525" y="37719000"/>
          <a:ext cx="1115187" cy="166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5041</xdr:rowOff>
    </xdr:to>
    <xdr:sp macro="" textlink="">
      <xdr:nvSpPr>
        <xdr:cNvPr id="1843" name="Text Box 2"/>
        <xdr:cNvSpPr txBox="1">
          <a:spLocks noChangeArrowheads="1"/>
        </xdr:cNvSpPr>
      </xdr:nvSpPr>
      <xdr:spPr bwMode="auto">
        <a:xfrm>
          <a:off x="3295650" y="37719000"/>
          <a:ext cx="501650" cy="166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5041</xdr:rowOff>
    </xdr:to>
    <xdr:sp macro="" textlink="">
      <xdr:nvSpPr>
        <xdr:cNvPr id="1844" name="Text Box 2"/>
        <xdr:cNvSpPr txBox="1">
          <a:spLocks noChangeArrowheads="1"/>
        </xdr:cNvSpPr>
      </xdr:nvSpPr>
      <xdr:spPr bwMode="auto">
        <a:xfrm>
          <a:off x="3295650" y="37719000"/>
          <a:ext cx="501650" cy="166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81534</xdr:rowOff>
    </xdr:to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81534</xdr:rowOff>
    </xdr:to>
    <xdr:sp macro="" textlink="">
      <xdr:nvSpPr>
        <xdr:cNvPr id="1846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81534</xdr:rowOff>
    </xdr:to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81534</xdr:rowOff>
    </xdr:to>
    <xdr:sp macro="" textlink="">
      <xdr:nvSpPr>
        <xdr:cNvPr id="1848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81534</xdr:rowOff>
    </xdr:to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81534</xdr:rowOff>
    </xdr:to>
    <xdr:sp macro="" textlink="">
      <xdr:nvSpPr>
        <xdr:cNvPr id="1850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82296</xdr:rowOff>
    </xdr:to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82296</xdr:rowOff>
    </xdr:to>
    <xdr:sp macro="" textlink="">
      <xdr:nvSpPr>
        <xdr:cNvPr id="1852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82296</xdr:rowOff>
    </xdr:to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82296</xdr:rowOff>
    </xdr:to>
    <xdr:sp macro="" textlink="">
      <xdr:nvSpPr>
        <xdr:cNvPr id="1854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82296</xdr:rowOff>
    </xdr:to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82296</xdr:rowOff>
    </xdr:to>
    <xdr:sp macro="" textlink="">
      <xdr:nvSpPr>
        <xdr:cNvPr id="1856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81534</xdr:rowOff>
    </xdr:to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81534</xdr:rowOff>
    </xdr:to>
    <xdr:sp macro="" textlink="">
      <xdr:nvSpPr>
        <xdr:cNvPr id="1858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81534</xdr:rowOff>
    </xdr:to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81534</xdr:rowOff>
    </xdr:to>
    <xdr:sp macro="" textlink="">
      <xdr:nvSpPr>
        <xdr:cNvPr id="1860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81534</xdr:rowOff>
    </xdr:to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81534</xdr:rowOff>
    </xdr:to>
    <xdr:sp macro="" textlink="">
      <xdr:nvSpPr>
        <xdr:cNvPr id="1862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82296</xdr:rowOff>
    </xdr:to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82296</xdr:rowOff>
    </xdr:to>
    <xdr:sp macro="" textlink="">
      <xdr:nvSpPr>
        <xdr:cNvPr id="1864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82296</xdr:rowOff>
    </xdr:to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82296</xdr:rowOff>
    </xdr:to>
    <xdr:sp macro="" textlink="">
      <xdr:nvSpPr>
        <xdr:cNvPr id="1866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82296</xdr:rowOff>
    </xdr:to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2676525" y="3771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82296</xdr:rowOff>
    </xdr:to>
    <xdr:sp macro="" textlink="">
      <xdr:nvSpPr>
        <xdr:cNvPr id="1868" name="Text Box 2"/>
        <xdr:cNvSpPr txBox="1">
          <a:spLocks noChangeArrowheads="1"/>
        </xdr:cNvSpPr>
      </xdr:nvSpPr>
      <xdr:spPr bwMode="auto">
        <a:xfrm>
          <a:off x="3295650" y="3771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81534</xdr:rowOff>
    </xdr:to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81534</xdr:rowOff>
    </xdr:to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81534</xdr:rowOff>
    </xdr:to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81534</xdr:rowOff>
    </xdr:to>
    <xdr:sp macro="" textlink="">
      <xdr:nvSpPr>
        <xdr:cNvPr id="1872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81534</xdr:rowOff>
    </xdr:to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2676525" y="3771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81534</xdr:rowOff>
    </xdr:to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3295650" y="3771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137160</xdr:rowOff>
    </xdr:to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137160</xdr:rowOff>
    </xdr:to>
    <xdr:sp macro="" textlink="">
      <xdr:nvSpPr>
        <xdr:cNvPr id="1876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137160</xdr:rowOff>
    </xdr:to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137160</xdr:rowOff>
    </xdr:to>
    <xdr:sp macro="" textlink="">
      <xdr:nvSpPr>
        <xdr:cNvPr id="1878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137160</xdr:rowOff>
    </xdr:to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137160</xdr:rowOff>
    </xdr:to>
    <xdr:sp macro="" textlink="">
      <xdr:nvSpPr>
        <xdr:cNvPr id="1880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137160</xdr:rowOff>
    </xdr:to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137160</xdr:rowOff>
    </xdr:to>
    <xdr:sp macro="" textlink="">
      <xdr:nvSpPr>
        <xdr:cNvPr id="1882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137160</xdr:rowOff>
    </xdr:to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137160</xdr:rowOff>
    </xdr:to>
    <xdr:sp macro="" textlink="">
      <xdr:nvSpPr>
        <xdr:cNvPr id="1884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126</xdr:row>
      <xdr:rowOff>137160</xdr:rowOff>
    </xdr:to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2676525" y="3771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126</xdr:row>
      <xdr:rowOff>137160</xdr:rowOff>
    </xdr:to>
    <xdr:sp macro="" textlink="">
      <xdr:nvSpPr>
        <xdr:cNvPr id="1886" name="Text Box 2"/>
        <xdr:cNvSpPr txBox="1">
          <a:spLocks noChangeArrowheads="1"/>
        </xdr:cNvSpPr>
      </xdr:nvSpPr>
      <xdr:spPr bwMode="auto">
        <a:xfrm>
          <a:off x="3295650" y="3771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127</xdr:row>
      <xdr:rowOff>5042</xdr:rowOff>
    </xdr:to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2676525" y="37719000"/>
          <a:ext cx="1115187" cy="166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5042</xdr:rowOff>
    </xdr:to>
    <xdr:sp macro="" textlink="">
      <xdr:nvSpPr>
        <xdr:cNvPr id="1888" name="Text Box 2"/>
        <xdr:cNvSpPr txBox="1">
          <a:spLocks noChangeArrowheads="1"/>
        </xdr:cNvSpPr>
      </xdr:nvSpPr>
      <xdr:spPr bwMode="auto">
        <a:xfrm>
          <a:off x="3295650" y="37719000"/>
          <a:ext cx="501650" cy="166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127</xdr:row>
      <xdr:rowOff>5042</xdr:rowOff>
    </xdr:to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2676525" y="37719000"/>
          <a:ext cx="1115187" cy="166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5042</xdr:rowOff>
    </xdr:to>
    <xdr:sp macro="" textlink="">
      <xdr:nvSpPr>
        <xdr:cNvPr id="1890" name="Text Box 2"/>
        <xdr:cNvSpPr txBox="1">
          <a:spLocks noChangeArrowheads="1"/>
        </xdr:cNvSpPr>
      </xdr:nvSpPr>
      <xdr:spPr bwMode="auto">
        <a:xfrm>
          <a:off x="3295650" y="37719000"/>
          <a:ext cx="501650" cy="166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127</xdr:row>
      <xdr:rowOff>5042</xdr:rowOff>
    </xdr:to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2676525" y="37719000"/>
          <a:ext cx="1115187" cy="166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5042</xdr:rowOff>
    </xdr:to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3295650" y="37719000"/>
          <a:ext cx="501650" cy="166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127</xdr:row>
      <xdr:rowOff>5042</xdr:rowOff>
    </xdr:to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2676525" y="37719000"/>
          <a:ext cx="1115187" cy="166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5042</xdr:rowOff>
    </xdr:to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3295650" y="37719000"/>
          <a:ext cx="501650" cy="166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127</xdr:row>
      <xdr:rowOff>5042</xdr:rowOff>
    </xdr:to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2676525" y="37719000"/>
          <a:ext cx="1115187" cy="166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5042</xdr:rowOff>
    </xdr:to>
    <xdr:sp macro="" textlink="">
      <xdr:nvSpPr>
        <xdr:cNvPr id="1896" name="Text Box 2"/>
        <xdr:cNvSpPr txBox="1">
          <a:spLocks noChangeArrowheads="1"/>
        </xdr:cNvSpPr>
      </xdr:nvSpPr>
      <xdr:spPr bwMode="auto">
        <a:xfrm>
          <a:off x="3295650" y="37719000"/>
          <a:ext cx="501650" cy="166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2591562</xdr:colOff>
      <xdr:row>127</xdr:row>
      <xdr:rowOff>5042</xdr:rowOff>
    </xdr:to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2676525" y="37719000"/>
          <a:ext cx="1115187" cy="166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2597150</xdr:colOff>
      <xdr:row>127</xdr:row>
      <xdr:rowOff>5042</xdr:rowOff>
    </xdr:to>
    <xdr:sp macro="" textlink="">
      <xdr:nvSpPr>
        <xdr:cNvPr id="1898" name="Text Box 2"/>
        <xdr:cNvSpPr txBox="1">
          <a:spLocks noChangeArrowheads="1"/>
        </xdr:cNvSpPr>
      </xdr:nvSpPr>
      <xdr:spPr bwMode="auto">
        <a:xfrm>
          <a:off x="3295650" y="37719000"/>
          <a:ext cx="501650" cy="166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90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902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903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126</xdr:row>
      <xdr:rowOff>0</xdr:rowOff>
    </xdr:from>
    <xdr:to>
      <xdr:col>1</xdr:col>
      <xdr:colOff>644398</xdr:colOff>
      <xdr:row>126</xdr:row>
      <xdr:rowOff>134111</xdr:rowOff>
    </xdr:to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847725" y="37719000"/>
          <a:ext cx="101473" cy="134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21715</xdr:rowOff>
    </xdr:to>
    <xdr:sp macro="" textlink="">
      <xdr:nvSpPr>
        <xdr:cNvPr id="1916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91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91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91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92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92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92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92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92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92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92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92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21715</xdr:rowOff>
    </xdr:to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92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93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93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93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93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93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93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93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93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93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193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94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943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945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94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94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94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95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95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95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95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95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95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95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95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1958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95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96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96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96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96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96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96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96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96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96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126</xdr:row>
      <xdr:rowOff>0</xdr:rowOff>
    </xdr:from>
    <xdr:to>
      <xdr:col>2</xdr:col>
      <xdr:colOff>259842</xdr:colOff>
      <xdr:row>127</xdr:row>
      <xdr:rowOff>21334</xdr:rowOff>
    </xdr:to>
    <xdr:sp macro="" textlink="">
      <xdr:nvSpPr>
        <xdr:cNvPr id="1970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126</xdr:row>
      <xdr:rowOff>0</xdr:rowOff>
    </xdr:from>
    <xdr:to>
      <xdr:col>2</xdr:col>
      <xdr:colOff>259842</xdr:colOff>
      <xdr:row>127</xdr:row>
      <xdr:rowOff>21334</xdr:rowOff>
    </xdr:to>
    <xdr:sp macro="" textlink="">
      <xdr:nvSpPr>
        <xdr:cNvPr id="1971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1972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97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97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97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97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97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97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97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98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98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98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98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1984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98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98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98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98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98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99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99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99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99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99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199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99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199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126</xdr:row>
      <xdr:rowOff>0</xdr:rowOff>
    </xdr:from>
    <xdr:to>
      <xdr:col>1</xdr:col>
      <xdr:colOff>644398</xdr:colOff>
      <xdr:row>126</xdr:row>
      <xdr:rowOff>134111</xdr:rowOff>
    </xdr:to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847725" y="37719000"/>
          <a:ext cx="101473" cy="134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21715</xdr:rowOff>
    </xdr:to>
    <xdr:sp macro="" textlink="">
      <xdr:nvSpPr>
        <xdr:cNvPr id="2013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01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01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01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01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01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02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02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02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02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02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21715</xdr:rowOff>
    </xdr:to>
    <xdr:sp macro="" textlink="">
      <xdr:nvSpPr>
        <xdr:cNvPr id="2025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02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02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02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02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03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03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03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03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03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03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03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03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04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042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2043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04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04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04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04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05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05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05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05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2055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05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05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05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05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06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06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06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06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06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06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126</xdr:row>
      <xdr:rowOff>0</xdr:rowOff>
    </xdr:from>
    <xdr:to>
      <xdr:col>2</xdr:col>
      <xdr:colOff>259842</xdr:colOff>
      <xdr:row>127</xdr:row>
      <xdr:rowOff>21334</xdr:rowOff>
    </xdr:to>
    <xdr:sp macro="" textlink="">
      <xdr:nvSpPr>
        <xdr:cNvPr id="2067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126</xdr:row>
      <xdr:rowOff>0</xdr:rowOff>
    </xdr:from>
    <xdr:to>
      <xdr:col>2</xdr:col>
      <xdr:colOff>259842</xdr:colOff>
      <xdr:row>127</xdr:row>
      <xdr:rowOff>21334</xdr:rowOff>
    </xdr:to>
    <xdr:sp macro="" textlink="">
      <xdr:nvSpPr>
        <xdr:cNvPr id="2068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2069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07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07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07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07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07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07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07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07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07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07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08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2081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08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08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08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08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08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08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08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08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09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09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09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093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09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095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096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09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09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09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10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10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102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103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10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105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106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10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10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10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11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11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112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113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11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115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116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11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12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12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2123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2127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2129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2130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2131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126</xdr:row>
      <xdr:rowOff>0</xdr:rowOff>
    </xdr:from>
    <xdr:to>
      <xdr:col>1</xdr:col>
      <xdr:colOff>644398</xdr:colOff>
      <xdr:row>126</xdr:row>
      <xdr:rowOff>134111</xdr:rowOff>
    </xdr:to>
    <xdr:sp macro="" textlink="">
      <xdr:nvSpPr>
        <xdr:cNvPr id="2132" name="Text Box 1"/>
        <xdr:cNvSpPr txBox="1">
          <a:spLocks noChangeArrowheads="1"/>
        </xdr:cNvSpPr>
      </xdr:nvSpPr>
      <xdr:spPr bwMode="auto">
        <a:xfrm>
          <a:off x="847725" y="37719000"/>
          <a:ext cx="101473" cy="134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2133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21715</xdr:rowOff>
    </xdr:to>
    <xdr:sp macro="" textlink="">
      <xdr:nvSpPr>
        <xdr:cNvPr id="2134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13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13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13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13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14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14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14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14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14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21715</xdr:rowOff>
    </xdr:to>
    <xdr:sp macro="" textlink="">
      <xdr:nvSpPr>
        <xdr:cNvPr id="2146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14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14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14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15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15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15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15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15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15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15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15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15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2160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16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163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2164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16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16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16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16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16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17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17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17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17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17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17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2176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17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17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17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18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18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18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18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18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18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18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126</xdr:row>
      <xdr:rowOff>0</xdr:rowOff>
    </xdr:from>
    <xdr:to>
      <xdr:col>2</xdr:col>
      <xdr:colOff>259842</xdr:colOff>
      <xdr:row>127</xdr:row>
      <xdr:rowOff>21334</xdr:rowOff>
    </xdr:to>
    <xdr:sp macro="" textlink="">
      <xdr:nvSpPr>
        <xdr:cNvPr id="2188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126</xdr:row>
      <xdr:rowOff>0</xdr:rowOff>
    </xdr:from>
    <xdr:to>
      <xdr:col>2</xdr:col>
      <xdr:colOff>259842</xdr:colOff>
      <xdr:row>127</xdr:row>
      <xdr:rowOff>21334</xdr:rowOff>
    </xdr:to>
    <xdr:sp macro="" textlink="">
      <xdr:nvSpPr>
        <xdr:cNvPr id="2189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2190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19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19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19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19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19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19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19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19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20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20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2202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20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20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20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20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20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20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21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21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21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21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215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21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21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2219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2221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2223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2225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2227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2228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126</xdr:row>
      <xdr:rowOff>0</xdr:rowOff>
    </xdr:from>
    <xdr:to>
      <xdr:col>1</xdr:col>
      <xdr:colOff>644398</xdr:colOff>
      <xdr:row>126</xdr:row>
      <xdr:rowOff>134111</xdr:rowOff>
    </xdr:to>
    <xdr:sp macro="" textlink="">
      <xdr:nvSpPr>
        <xdr:cNvPr id="2229" name="Text Box 1"/>
        <xdr:cNvSpPr txBox="1">
          <a:spLocks noChangeArrowheads="1"/>
        </xdr:cNvSpPr>
      </xdr:nvSpPr>
      <xdr:spPr bwMode="auto">
        <a:xfrm>
          <a:off x="847725" y="37719000"/>
          <a:ext cx="101473" cy="134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21715</xdr:rowOff>
    </xdr:to>
    <xdr:sp macro="" textlink="">
      <xdr:nvSpPr>
        <xdr:cNvPr id="2231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23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23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23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23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23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23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23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24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24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24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21715</xdr:rowOff>
    </xdr:to>
    <xdr:sp macro="" textlink="">
      <xdr:nvSpPr>
        <xdr:cNvPr id="2243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24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24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24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24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24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24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25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25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25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25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2255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256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2257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25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2259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26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2261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26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26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26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26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26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26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26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26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27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27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27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2273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27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27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27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27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27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27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28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28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28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28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28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126</xdr:row>
      <xdr:rowOff>0</xdr:rowOff>
    </xdr:from>
    <xdr:to>
      <xdr:col>2</xdr:col>
      <xdr:colOff>259842</xdr:colOff>
      <xdr:row>127</xdr:row>
      <xdr:rowOff>21334</xdr:rowOff>
    </xdr:to>
    <xdr:sp macro="" textlink="">
      <xdr:nvSpPr>
        <xdr:cNvPr id="2285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126</xdr:row>
      <xdr:rowOff>0</xdr:rowOff>
    </xdr:from>
    <xdr:to>
      <xdr:col>2</xdr:col>
      <xdr:colOff>259842</xdr:colOff>
      <xdr:row>127</xdr:row>
      <xdr:rowOff>21334</xdr:rowOff>
    </xdr:to>
    <xdr:sp macro="" textlink="">
      <xdr:nvSpPr>
        <xdr:cNvPr id="2286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2287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28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28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29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29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29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29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29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29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29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29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29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2299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30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30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30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30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30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30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30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30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30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30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31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31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312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313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31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315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316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31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31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31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32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32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322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323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32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325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326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32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32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32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33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33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332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333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33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336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33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33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126</xdr:row>
      <xdr:rowOff>0</xdr:rowOff>
    </xdr:from>
    <xdr:to>
      <xdr:col>1</xdr:col>
      <xdr:colOff>644398</xdr:colOff>
      <xdr:row>126</xdr:row>
      <xdr:rowOff>134111</xdr:rowOff>
    </xdr:to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847725" y="37719000"/>
          <a:ext cx="101473" cy="134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21715</xdr:rowOff>
    </xdr:to>
    <xdr:sp macro="" textlink="">
      <xdr:nvSpPr>
        <xdr:cNvPr id="2352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35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35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35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35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35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35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35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36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36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36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21715</xdr:rowOff>
    </xdr:to>
    <xdr:sp macro="" textlink="">
      <xdr:nvSpPr>
        <xdr:cNvPr id="2364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36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36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36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36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36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37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37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37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37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37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37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37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37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38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38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38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38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38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38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38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38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39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39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39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39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2394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39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39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39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39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40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40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40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40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40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40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126</xdr:row>
      <xdr:rowOff>0</xdr:rowOff>
    </xdr:from>
    <xdr:to>
      <xdr:col>2</xdr:col>
      <xdr:colOff>259842</xdr:colOff>
      <xdr:row>127</xdr:row>
      <xdr:rowOff>21334</xdr:rowOff>
    </xdr:to>
    <xdr:sp macro="" textlink="">
      <xdr:nvSpPr>
        <xdr:cNvPr id="2406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126</xdr:row>
      <xdr:rowOff>0</xdr:rowOff>
    </xdr:from>
    <xdr:to>
      <xdr:col>2</xdr:col>
      <xdr:colOff>259842</xdr:colOff>
      <xdr:row>127</xdr:row>
      <xdr:rowOff>21334</xdr:rowOff>
    </xdr:to>
    <xdr:sp macro="" textlink="">
      <xdr:nvSpPr>
        <xdr:cNvPr id="2407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2408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40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41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41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41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41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41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41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41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41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41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2420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42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42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42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42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42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42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42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42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43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43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433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435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436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126</xdr:row>
      <xdr:rowOff>0</xdr:rowOff>
    </xdr:from>
    <xdr:to>
      <xdr:col>1</xdr:col>
      <xdr:colOff>644398</xdr:colOff>
      <xdr:row>126</xdr:row>
      <xdr:rowOff>134111</xdr:rowOff>
    </xdr:to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847725" y="37719000"/>
          <a:ext cx="101473" cy="134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21715</xdr:rowOff>
    </xdr:to>
    <xdr:sp macro="" textlink="">
      <xdr:nvSpPr>
        <xdr:cNvPr id="2449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45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45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45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45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45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45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45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45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45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46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21715</xdr:rowOff>
    </xdr:to>
    <xdr:sp macro="" textlink="">
      <xdr:nvSpPr>
        <xdr:cNvPr id="2461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46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46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46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46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46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46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46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46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47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47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47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47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476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47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2479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48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48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48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48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48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48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48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48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48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49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2491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49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49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49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49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49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49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49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50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50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50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126</xdr:row>
      <xdr:rowOff>0</xdr:rowOff>
    </xdr:from>
    <xdr:to>
      <xdr:col>2</xdr:col>
      <xdr:colOff>259842</xdr:colOff>
      <xdr:row>127</xdr:row>
      <xdr:rowOff>21334</xdr:rowOff>
    </xdr:to>
    <xdr:sp macro="" textlink="">
      <xdr:nvSpPr>
        <xdr:cNvPr id="2503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126</xdr:row>
      <xdr:rowOff>0</xdr:rowOff>
    </xdr:from>
    <xdr:to>
      <xdr:col>2</xdr:col>
      <xdr:colOff>259842</xdr:colOff>
      <xdr:row>127</xdr:row>
      <xdr:rowOff>21334</xdr:rowOff>
    </xdr:to>
    <xdr:sp macro="" textlink="">
      <xdr:nvSpPr>
        <xdr:cNvPr id="2504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2505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50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50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50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50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51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51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51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51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51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51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51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2517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51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51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52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52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52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52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52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52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52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52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52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52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53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53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532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533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53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535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536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53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53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53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54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54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542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543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54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545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546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54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54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54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55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55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55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556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55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126</xdr:row>
      <xdr:rowOff>0</xdr:rowOff>
    </xdr:from>
    <xdr:to>
      <xdr:col>1</xdr:col>
      <xdr:colOff>644398</xdr:colOff>
      <xdr:row>126</xdr:row>
      <xdr:rowOff>134111</xdr:rowOff>
    </xdr:to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847725" y="37719000"/>
          <a:ext cx="101473" cy="134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21715</xdr:rowOff>
    </xdr:to>
    <xdr:sp macro="" textlink="">
      <xdr:nvSpPr>
        <xdr:cNvPr id="2570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57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57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57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57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57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57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57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57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57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58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58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21715</xdr:rowOff>
    </xdr:to>
    <xdr:sp macro="" textlink="">
      <xdr:nvSpPr>
        <xdr:cNvPr id="2582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58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58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58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58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58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58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58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59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59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59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59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595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59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59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2600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60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60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60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60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60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60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60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60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60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61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61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2612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61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61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61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61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61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61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61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62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62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62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62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126</xdr:row>
      <xdr:rowOff>0</xdr:rowOff>
    </xdr:from>
    <xdr:to>
      <xdr:col>2</xdr:col>
      <xdr:colOff>259842</xdr:colOff>
      <xdr:row>127</xdr:row>
      <xdr:rowOff>21334</xdr:rowOff>
    </xdr:to>
    <xdr:sp macro="" textlink="">
      <xdr:nvSpPr>
        <xdr:cNvPr id="2624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126</xdr:row>
      <xdr:rowOff>0</xdr:rowOff>
    </xdr:from>
    <xdr:to>
      <xdr:col>2</xdr:col>
      <xdr:colOff>259842</xdr:colOff>
      <xdr:row>127</xdr:row>
      <xdr:rowOff>21334</xdr:rowOff>
    </xdr:to>
    <xdr:sp macro="" textlink="">
      <xdr:nvSpPr>
        <xdr:cNvPr id="2625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2626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62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62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62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63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63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63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63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63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63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63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63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2638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63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64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64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64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64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64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64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64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64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64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64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65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653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65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126</xdr:row>
      <xdr:rowOff>0</xdr:rowOff>
    </xdr:from>
    <xdr:to>
      <xdr:col>1</xdr:col>
      <xdr:colOff>218694</xdr:colOff>
      <xdr:row>127</xdr:row>
      <xdr:rowOff>21334</xdr:rowOff>
    </xdr:to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438150" y="37719000"/>
          <a:ext cx="85344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126</xdr:row>
      <xdr:rowOff>0</xdr:rowOff>
    </xdr:from>
    <xdr:to>
      <xdr:col>1</xdr:col>
      <xdr:colOff>644398</xdr:colOff>
      <xdr:row>126</xdr:row>
      <xdr:rowOff>134111</xdr:rowOff>
    </xdr:to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847725" y="37719000"/>
          <a:ext cx="101473" cy="134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21334</xdr:rowOff>
    </xdr:to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47625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21715</xdr:rowOff>
    </xdr:to>
    <xdr:sp macro="" textlink="">
      <xdr:nvSpPr>
        <xdr:cNvPr id="2667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66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66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67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67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67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67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67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67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67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67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21715</xdr:rowOff>
    </xdr:to>
    <xdr:sp macro="" textlink="">
      <xdr:nvSpPr>
        <xdr:cNvPr id="2679" name="Text Box 2"/>
        <xdr:cNvSpPr txBox="1">
          <a:spLocks noChangeArrowheads="1"/>
        </xdr:cNvSpPr>
      </xdr:nvSpPr>
      <xdr:spPr bwMode="auto">
        <a:xfrm>
          <a:off x="485775" y="37719000"/>
          <a:ext cx="89916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68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681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682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683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684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685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686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687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688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689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21715</xdr:rowOff>
    </xdr:to>
    <xdr:sp macro="" textlink="">
      <xdr:nvSpPr>
        <xdr:cNvPr id="2690" name="Text Box 2"/>
        <xdr:cNvSpPr txBox="1">
          <a:spLocks noChangeArrowheads="1"/>
        </xdr:cNvSpPr>
      </xdr:nvSpPr>
      <xdr:spPr bwMode="auto">
        <a:xfrm>
          <a:off x="476250" y="37719000"/>
          <a:ext cx="88392" cy="18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692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69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126</xdr:row>
      <xdr:rowOff>0</xdr:rowOff>
    </xdr:from>
    <xdr:to>
      <xdr:col>2</xdr:col>
      <xdr:colOff>1586103</xdr:colOff>
      <xdr:row>127</xdr:row>
      <xdr:rowOff>21334</xdr:rowOff>
    </xdr:to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2676525" y="37719000"/>
          <a:ext cx="109728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696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2697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69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69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70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70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70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70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70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70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70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70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70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2709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71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71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71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71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71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71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71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71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71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72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126</xdr:row>
      <xdr:rowOff>0</xdr:rowOff>
    </xdr:from>
    <xdr:to>
      <xdr:col>2</xdr:col>
      <xdr:colOff>259842</xdr:colOff>
      <xdr:row>127</xdr:row>
      <xdr:rowOff>21334</xdr:rowOff>
    </xdr:to>
    <xdr:sp macro="" textlink="">
      <xdr:nvSpPr>
        <xdr:cNvPr id="2721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126</xdr:row>
      <xdr:rowOff>0</xdr:rowOff>
    </xdr:from>
    <xdr:to>
      <xdr:col>2</xdr:col>
      <xdr:colOff>259842</xdr:colOff>
      <xdr:row>127</xdr:row>
      <xdr:rowOff>21334</xdr:rowOff>
    </xdr:to>
    <xdr:sp macro="" textlink="">
      <xdr:nvSpPr>
        <xdr:cNvPr id="2722" name="Text Box 2"/>
        <xdr:cNvSpPr txBox="1">
          <a:spLocks noChangeArrowheads="1"/>
        </xdr:cNvSpPr>
      </xdr:nvSpPr>
      <xdr:spPr bwMode="auto">
        <a:xfrm>
          <a:off x="1371600" y="37719000"/>
          <a:ext cx="88392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2723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72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72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72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72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72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72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73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73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73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73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73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126</xdr:row>
      <xdr:rowOff>0</xdr:rowOff>
    </xdr:from>
    <xdr:to>
      <xdr:col>1</xdr:col>
      <xdr:colOff>270891</xdr:colOff>
      <xdr:row>127</xdr:row>
      <xdr:rowOff>20953</xdr:rowOff>
    </xdr:to>
    <xdr:sp macro="" textlink="">
      <xdr:nvSpPr>
        <xdr:cNvPr id="2735" name="Text Box 2"/>
        <xdr:cNvSpPr txBox="1">
          <a:spLocks noChangeArrowheads="1"/>
        </xdr:cNvSpPr>
      </xdr:nvSpPr>
      <xdr:spPr bwMode="auto">
        <a:xfrm>
          <a:off x="485775" y="37719000"/>
          <a:ext cx="89916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73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737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738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739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740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741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742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743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744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745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126</xdr:row>
      <xdr:rowOff>0</xdr:rowOff>
    </xdr:from>
    <xdr:to>
      <xdr:col>1</xdr:col>
      <xdr:colOff>259842</xdr:colOff>
      <xdr:row>127</xdr:row>
      <xdr:rowOff>20953</xdr:rowOff>
    </xdr:to>
    <xdr:sp macro="" textlink="">
      <xdr:nvSpPr>
        <xdr:cNvPr id="2746" name="Text Box 2"/>
        <xdr:cNvSpPr txBox="1">
          <a:spLocks noChangeArrowheads="1"/>
        </xdr:cNvSpPr>
      </xdr:nvSpPr>
      <xdr:spPr bwMode="auto">
        <a:xfrm>
          <a:off x="476250" y="37719000"/>
          <a:ext cx="88392" cy="182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74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74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74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75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752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753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75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755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756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75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75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75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76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761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762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763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764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765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766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767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768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769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126</xdr:row>
      <xdr:rowOff>0</xdr:rowOff>
    </xdr:from>
    <xdr:to>
      <xdr:col>2</xdr:col>
      <xdr:colOff>2152650</xdr:colOff>
      <xdr:row>127</xdr:row>
      <xdr:rowOff>21334</xdr:rowOff>
    </xdr:to>
    <xdr:sp macro="" textlink="">
      <xdr:nvSpPr>
        <xdr:cNvPr id="2770" name="Text Box 2"/>
        <xdr:cNvSpPr txBox="1">
          <a:spLocks noChangeArrowheads="1"/>
        </xdr:cNvSpPr>
      </xdr:nvSpPr>
      <xdr:spPr bwMode="auto">
        <a:xfrm>
          <a:off x="3295650" y="37719000"/>
          <a:ext cx="57150" cy="18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136"/>
  <sheetViews>
    <sheetView tabSelected="1" topLeftCell="A103" zoomScale="90" zoomScaleNormal="90" zoomScaleSheetLayoutView="100" workbookViewId="0">
      <selection activeCell="A137" sqref="A137:XFD137"/>
    </sheetView>
  </sheetViews>
  <sheetFormatPr defaultColWidth="7" defaultRowHeight="13.5" customHeight="1"/>
  <cols>
    <col min="1" max="1" width="4.5703125" style="8" bestFit="1" customWidth="1"/>
    <col min="2" max="2" width="13.42578125" style="44" customWidth="1"/>
    <col min="3" max="3" width="64" style="45" customWidth="1"/>
    <col min="4" max="4" width="9.42578125" style="44" customWidth="1"/>
    <col min="5" max="5" width="9.140625" style="44" customWidth="1"/>
    <col min="6" max="6" width="11.5703125" style="44" customWidth="1"/>
    <col min="7" max="7" width="8.85546875" style="44" customWidth="1"/>
    <col min="8" max="8" width="10.28515625" style="46" customWidth="1"/>
    <col min="9" max="9" width="8.85546875" style="44" customWidth="1"/>
    <col min="10" max="10" width="12.140625" style="46" customWidth="1"/>
    <col min="11" max="11" width="8.85546875" style="44" customWidth="1"/>
    <col min="12" max="12" width="11.28515625" style="46" customWidth="1"/>
    <col min="13" max="13" width="12" style="46" customWidth="1"/>
    <col min="14" max="14" width="14" style="41" customWidth="1"/>
    <col min="15" max="228" width="9.140625" style="41" customWidth="1"/>
    <col min="229" max="229" width="2.5703125" style="41" customWidth="1"/>
    <col min="230" max="230" width="9.140625" style="41" customWidth="1"/>
    <col min="231" max="231" width="47.85546875" style="41" customWidth="1"/>
    <col min="232" max="232" width="6.7109375" style="41" customWidth="1"/>
    <col min="233" max="233" width="7.42578125" style="41" customWidth="1"/>
    <col min="234" max="234" width="7" style="41" customWidth="1"/>
    <col min="235" max="235" width="8.5703125" style="41" customWidth="1"/>
    <col min="236" max="236" width="12" style="41" customWidth="1"/>
    <col min="237" max="237" width="4.7109375" style="41" customWidth="1"/>
    <col min="238" max="238" width="9.140625" style="41" customWidth="1"/>
    <col min="239" max="239" width="11.7109375" style="41" customWidth="1"/>
    <col min="240" max="16384" width="7" style="41"/>
  </cols>
  <sheetData>
    <row r="1" spans="1:240" ht="13.5" customHeight="1">
      <c r="M1" s="46" t="s">
        <v>119</v>
      </c>
    </row>
    <row r="2" spans="1:240" s="3" customFormat="1" ht="45" customHeight="1">
      <c r="A2" s="153" t="s">
        <v>112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240" s="3" customFormat="1" ht="18" customHeight="1">
      <c r="A3" s="154" t="s">
        <v>113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1:240" s="5" customFormat="1" ht="12.75">
      <c r="A4" s="4"/>
      <c r="C4" s="6"/>
      <c r="D4" s="4"/>
      <c r="E4" s="4"/>
      <c r="F4" s="4"/>
      <c r="G4" s="4"/>
      <c r="H4" s="35"/>
      <c r="I4" s="4"/>
      <c r="J4" s="33"/>
      <c r="K4" s="35"/>
      <c r="L4" s="35"/>
      <c r="M4" s="4"/>
    </row>
    <row r="5" spans="1:240" s="2" customFormat="1" ht="28.5" customHeight="1">
      <c r="A5" s="156" t="s">
        <v>1</v>
      </c>
      <c r="B5" s="156" t="s">
        <v>2</v>
      </c>
      <c r="C5" s="155" t="s">
        <v>3</v>
      </c>
      <c r="D5" s="155" t="s">
        <v>4</v>
      </c>
      <c r="E5" s="156" t="s">
        <v>5</v>
      </c>
      <c r="F5" s="156"/>
      <c r="G5" s="155" t="s">
        <v>6</v>
      </c>
      <c r="H5" s="155"/>
      <c r="I5" s="155" t="s">
        <v>7</v>
      </c>
      <c r="J5" s="155"/>
      <c r="K5" s="156" t="s">
        <v>8</v>
      </c>
      <c r="L5" s="156"/>
      <c r="M5" s="156" t="s">
        <v>9</v>
      </c>
    </row>
    <row r="6" spans="1:240" s="2" customFormat="1" ht="12.75">
      <c r="A6" s="156"/>
      <c r="B6" s="156"/>
      <c r="C6" s="155"/>
      <c r="D6" s="155"/>
      <c r="E6" s="36" t="s">
        <v>10</v>
      </c>
      <c r="F6" s="36" t="s">
        <v>11</v>
      </c>
      <c r="G6" s="36" t="s">
        <v>10</v>
      </c>
      <c r="H6" s="36" t="s">
        <v>11</v>
      </c>
      <c r="I6" s="36" t="s">
        <v>10</v>
      </c>
      <c r="J6" s="36" t="s">
        <v>11</v>
      </c>
      <c r="K6" s="36" t="s">
        <v>10</v>
      </c>
      <c r="L6" s="36" t="s">
        <v>11</v>
      </c>
      <c r="M6" s="156"/>
    </row>
    <row r="7" spans="1:240" s="7" customFormat="1" ht="13.5" customHeight="1">
      <c r="A7" s="29">
        <v>1</v>
      </c>
      <c r="B7" s="29">
        <v>2</v>
      </c>
      <c r="C7" s="30">
        <v>3</v>
      </c>
      <c r="D7" s="31">
        <v>4</v>
      </c>
      <c r="E7" s="32">
        <v>5</v>
      </c>
      <c r="F7" s="31">
        <v>6</v>
      </c>
      <c r="G7" s="31">
        <v>7</v>
      </c>
      <c r="H7" s="30">
        <v>8</v>
      </c>
      <c r="I7" s="31">
        <v>9</v>
      </c>
      <c r="J7" s="30">
        <v>10</v>
      </c>
      <c r="K7" s="31">
        <v>11</v>
      </c>
      <c r="L7" s="30">
        <v>12</v>
      </c>
      <c r="M7" s="30">
        <v>13</v>
      </c>
    </row>
    <row r="8" spans="1:240" s="7" customFormat="1" ht="25.5">
      <c r="A8" s="24"/>
      <c r="B8" s="66"/>
      <c r="C8" s="148" t="s">
        <v>115</v>
      </c>
      <c r="D8" s="24"/>
      <c r="E8" s="9"/>
      <c r="F8" s="9"/>
      <c r="G8" s="9"/>
      <c r="H8" s="9"/>
      <c r="I8" s="9"/>
      <c r="J8" s="9"/>
      <c r="K8" s="9"/>
      <c r="L8" s="9"/>
      <c r="M8" s="9"/>
    </row>
    <row r="9" spans="1:240" s="11" customFormat="1" ht="12.75">
      <c r="A9" s="68"/>
      <c r="B9" s="69"/>
      <c r="C9" s="70"/>
      <c r="D9" s="68"/>
      <c r="E9" s="10"/>
      <c r="F9" s="10"/>
      <c r="G9" s="10"/>
      <c r="H9" s="10"/>
      <c r="I9" s="10"/>
      <c r="J9" s="10"/>
      <c r="K9" s="10"/>
      <c r="L9" s="10"/>
      <c r="M9" s="10"/>
    </row>
    <row r="10" spans="1:240" s="72" customFormat="1" ht="12.75">
      <c r="A10" s="12">
        <v>2</v>
      </c>
      <c r="B10" s="13" t="s">
        <v>25</v>
      </c>
      <c r="C10" s="71" t="s">
        <v>26</v>
      </c>
      <c r="D10" s="14" t="s">
        <v>15</v>
      </c>
      <c r="E10" s="15"/>
      <c r="F10" s="15">
        <f>0.4*0.4*25</f>
        <v>4.0000000000000009</v>
      </c>
      <c r="G10" s="18"/>
      <c r="H10" s="18"/>
      <c r="I10" s="18"/>
      <c r="J10" s="18"/>
      <c r="K10" s="18"/>
      <c r="L10" s="34"/>
      <c r="M10" s="34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</row>
    <row r="11" spans="1:240" s="11" customFormat="1" ht="12.75">
      <c r="A11" s="14"/>
      <c r="B11" s="20"/>
      <c r="C11" s="21"/>
      <c r="D11" s="19" t="s">
        <v>27</v>
      </c>
      <c r="E11" s="18"/>
      <c r="F11" s="73">
        <f>F10/1000</f>
        <v>4.000000000000001E-3</v>
      </c>
      <c r="G11" s="18"/>
      <c r="H11" s="18"/>
      <c r="I11" s="18"/>
      <c r="J11" s="18"/>
      <c r="K11" s="18"/>
      <c r="L11" s="34"/>
      <c r="M11" s="34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</row>
    <row r="12" spans="1:240" s="7" customFormat="1" ht="12.75">
      <c r="A12" s="12"/>
      <c r="B12" s="23"/>
      <c r="C12" s="74" t="s">
        <v>20</v>
      </c>
      <c r="D12" s="17" t="s">
        <v>16</v>
      </c>
      <c r="E12" s="18">
        <v>60.8</v>
      </c>
      <c r="F12" s="18">
        <f>E12*F11</f>
        <v>0.24320000000000006</v>
      </c>
      <c r="G12" s="18"/>
      <c r="H12" s="18"/>
      <c r="I12" s="18"/>
      <c r="J12" s="18"/>
      <c r="K12" s="18"/>
      <c r="L12" s="18"/>
      <c r="M12" s="18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</row>
    <row r="13" spans="1:240" s="7" customFormat="1" ht="12.75">
      <c r="A13" s="12"/>
      <c r="B13" s="23" t="s">
        <v>28</v>
      </c>
      <c r="C13" s="75" t="s">
        <v>29</v>
      </c>
      <c r="D13" s="17" t="s">
        <v>19</v>
      </c>
      <c r="E13" s="18">
        <v>143</v>
      </c>
      <c r="F13" s="18">
        <f>E13*F11</f>
        <v>0.57200000000000017</v>
      </c>
      <c r="G13" s="18"/>
      <c r="H13" s="18"/>
      <c r="I13" s="18"/>
      <c r="J13" s="18"/>
      <c r="K13" s="18"/>
      <c r="L13" s="18"/>
      <c r="M13" s="18"/>
      <c r="N13" s="22"/>
      <c r="O13" s="2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</row>
    <row r="14" spans="1:240" s="7" customFormat="1" ht="12.75">
      <c r="A14" s="12"/>
      <c r="B14" s="23"/>
      <c r="C14" s="75" t="s">
        <v>21</v>
      </c>
      <c r="D14" s="19" t="s">
        <v>0</v>
      </c>
      <c r="E14" s="18">
        <v>6.89</v>
      </c>
      <c r="F14" s="18">
        <f>E14*F11</f>
        <v>2.7560000000000005E-2</v>
      </c>
      <c r="G14" s="18"/>
      <c r="H14" s="18"/>
      <c r="I14" s="18"/>
      <c r="J14" s="18"/>
      <c r="K14" s="18"/>
      <c r="L14" s="18"/>
      <c r="M14" s="18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</row>
    <row r="15" spans="1:240" s="11" customFormat="1" ht="12.75">
      <c r="A15" s="14"/>
      <c r="B15" s="20"/>
      <c r="C15" s="76"/>
      <c r="D15" s="19"/>
      <c r="E15" s="18"/>
      <c r="F15" s="18"/>
      <c r="G15" s="18"/>
      <c r="H15" s="18"/>
      <c r="I15" s="18"/>
      <c r="J15" s="18"/>
      <c r="K15" s="18"/>
      <c r="L15" s="18"/>
      <c r="M15" s="18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</row>
    <row r="16" spans="1:240" s="72" customFormat="1" ht="12.75">
      <c r="A16" s="12">
        <v>3</v>
      </c>
      <c r="B16" s="13" t="s">
        <v>30</v>
      </c>
      <c r="C16" s="71" t="s">
        <v>31</v>
      </c>
      <c r="D16" s="14" t="s">
        <v>17</v>
      </c>
      <c r="E16" s="18">
        <v>1.85</v>
      </c>
      <c r="F16" s="15">
        <f>F10*E16</f>
        <v>7.4000000000000021</v>
      </c>
      <c r="G16" s="15"/>
      <c r="H16" s="15"/>
      <c r="I16" s="15"/>
      <c r="J16" s="15"/>
      <c r="K16" s="9"/>
      <c r="L16" s="15"/>
      <c r="M16" s="15"/>
      <c r="N16" s="77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</row>
    <row r="17" spans="1:256" s="11" customFormat="1" ht="12.75">
      <c r="A17" s="14"/>
      <c r="B17" s="20"/>
      <c r="C17" s="21"/>
      <c r="D17" s="19"/>
      <c r="E17" s="18"/>
      <c r="F17" s="18"/>
      <c r="G17" s="18"/>
      <c r="H17" s="18"/>
      <c r="I17" s="18"/>
      <c r="J17" s="18"/>
      <c r="K17" s="10"/>
      <c r="L17" s="18"/>
      <c r="M17" s="18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</row>
    <row r="18" spans="1:256" s="11" customFormat="1" ht="12.75">
      <c r="A18" s="14"/>
      <c r="B18" s="20"/>
      <c r="C18" s="78" t="s">
        <v>22</v>
      </c>
      <c r="D18" s="19" t="s">
        <v>17</v>
      </c>
      <c r="E18" s="18">
        <v>1</v>
      </c>
      <c r="F18" s="18">
        <f>E18*F16</f>
        <v>7.4000000000000021</v>
      </c>
      <c r="G18" s="18"/>
      <c r="H18" s="18"/>
      <c r="I18" s="18"/>
      <c r="J18" s="18"/>
      <c r="K18" s="18"/>
      <c r="L18" s="18"/>
      <c r="M18" s="18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</row>
    <row r="19" spans="1:256" s="11" customFormat="1" ht="12.75">
      <c r="A19" s="14"/>
      <c r="B19" s="20"/>
      <c r="C19" s="78"/>
      <c r="D19" s="19"/>
      <c r="E19" s="18"/>
      <c r="F19" s="18"/>
      <c r="G19" s="18"/>
      <c r="H19" s="18"/>
      <c r="I19" s="18"/>
      <c r="J19" s="18"/>
      <c r="K19" s="10"/>
      <c r="L19" s="18"/>
      <c r="M19" s="18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</row>
    <row r="20" spans="1:256" s="7" customFormat="1" ht="12.75">
      <c r="A20" s="12">
        <v>4</v>
      </c>
      <c r="B20" s="13" t="s">
        <v>32</v>
      </c>
      <c r="C20" s="71" t="s">
        <v>33</v>
      </c>
      <c r="D20" s="14" t="s">
        <v>15</v>
      </c>
      <c r="E20" s="15"/>
      <c r="F20" s="28">
        <f>0.4*0.1*25</f>
        <v>1.0000000000000002</v>
      </c>
      <c r="G20" s="15"/>
      <c r="H20" s="15"/>
      <c r="I20" s="15"/>
      <c r="J20" s="15"/>
      <c r="K20" s="15"/>
      <c r="L20" s="15"/>
      <c r="M20" s="15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</row>
    <row r="21" spans="1:256" s="11" customFormat="1" ht="12.75">
      <c r="A21" s="47"/>
      <c r="B21" s="79"/>
      <c r="C21" s="80"/>
      <c r="D21" s="47" t="s">
        <v>34</v>
      </c>
      <c r="E21" s="38"/>
      <c r="F21" s="73">
        <f>F20/10</f>
        <v>0.10000000000000002</v>
      </c>
      <c r="G21" s="38"/>
      <c r="H21" s="38"/>
      <c r="I21" s="38"/>
      <c r="J21" s="38"/>
      <c r="K21" s="38"/>
      <c r="L21" s="38"/>
      <c r="M21" s="38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</row>
    <row r="22" spans="1:256" s="7" customFormat="1" ht="12.75">
      <c r="A22" s="42"/>
      <c r="B22" s="37"/>
      <c r="C22" s="74" t="s">
        <v>35</v>
      </c>
      <c r="D22" s="17" t="s">
        <v>16</v>
      </c>
      <c r="E22" s="18">
        <v>17.8</v>
      </c>
      <c r="F22" s="38">
        <f>E22*F21</f>
        <v>1.7800000000000005</v>
      </c>
      <c r="G22" s="38"/>
      <c r="H22" s="38"/>
      <c r="I22" s="18"/>
      <c r="J22" s="18"/>
      <c r="K22" s="18"/>
      <c r="L22" s="18"/>
      <c r="M22" s="1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</row>
    <row r="23" spans="1:256" s="7" customFormat="1" ht="12.75">
      <c r="A23" s="42"/>
      <c r="B23" s="23" t="s">
        <v>36</v>
      </c>
      <c r="C23" s="43" t="s">
        <v>37</v>
      </c>
      <c r="D23" s="47" t="s">
        <v>15</v>
      </c>
      <c r="E23" s="18">
        <v>11</v>
      </c>
      <c r="F23" s="26">
        <f>E23*F21</f>
        <v>1.1000000000000003</v>
      </c>
      <c r="G23" s="10"/>
      <c r="H23" s="38"/>
      <c r="I23" s="38"/>
      <c r="J23" s="38"/>
      <c r="K23" s="38"/>
      <c r="L23" s="38"/>
      <c r="M23" s="3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</row>
    <row r="24" spans="1:256" s="11" customFormat="1" ht="12.75">
      <c r="A24" s="47"/>
      <c r="B24" s="79"/>
      <c r="C24" s="80"/>
      <c r="D24" s="47"/>
      <c r="E24" s="18"/>
      <c r="F24" s="26"/>
      <c r="G24" s="10"/>
      <c r="H24" s="38"/>
      <c r="I24" s="38"/>
      <c r="J24" s="38"/>
      <c r="K24" s="38"/>
      <c r="L24" s="38"/>
      <c r="M24" s="38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</row>
    <row r="25" spans="1:256" s="7" customFormat="1" ht="12.75">
      <c r="A25" s="14">
        <v>5</v>
      </c>
      <c r="B25" s="13" t="s">
        <v>38</v>
      </c>
      <c r="C25" s="82" t="s">
        <v>39</v>
      </c>
      <c r="D25" s="14" t="s">
        <v>15</v>
      </c>
      <c r="E25" s="15"/>
      <c r="F25" s="15">
        <f>1.1*0.12*25</f>
        <v>3.3000000000000003</v>
      </c>
      <c r="G25" s="15"/>
      <c r="H25" s="15"/>
      <c r="I25" s="15"/>
      <c r="J25" s="15"/>
      <c r="K25" s="15"/>
      <c r="L25" s="15"/>
      <c r="M25" s="15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</row>
    <row r="26" spans="1:256" s="83" customFormat="1" ht="12.75">
      <c r="A26" s="19"/>
      <c r="B26" s="20"/>
      <c r="C26" s="21"/>
      <c r="D26" s="19" t="s">
        <v>23</v>
      </c>
      <c r="E26" s="18"/>
      <c r="F26" s="25">
        <f>F25/100</f>
        <v>3.3000000000000002E-2</v>
      </c>
      <c r="G26" s="18"/>
      <c r="H26" s="18"/>
      <c r="I26" s="18"/>
      <c r="J26" s="18"/>
      <c r="K26" s="18"/>
      <c r="L26" s="18"/>
      <c r="M26" s="18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72" customFormat="1" ht="12.75">
      <c r="A27" s="14"/>
      <c r="B27" s="23"/>
      <c r="C27" s="74" t="s">
        <v>35</v>
      </c>
      <c r="D27" s="17" t="s">
        <v>16</v>
      </c>
      <c r="E27" s="18">
        <v>1120</v>
      </c>
      <c r="F27" s="18">
        <f>E27*F26</f>
        <v>36.96</v>
      </c>
      <c r="G27" s="18"/>
      <c r="H27" s="18"/>
      <c r="I27" s="18"/>
      <c r="J27" s="18"/>
      <c r="K27" s="18"/>
      <c r="L27" s="18"/>
      <c r="M27" s="18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72" customFormat="1" ht="12.75">
      <c r="A28" s="14"/>
      <c r="B28" s="84"/>
      <c r="C28" s="85" t="s">
        <v>40</v>
      </c>
      <c r="D28" s="19" t="s">
        <v>0</v>
      </c>
      <c r="E28" s="18">
        <v>79</v>
      </c>
      <c r="F28" s="18">
        <f>E28*F26</f>
        <v>2.6070000000000002</v>
      </c>
      <c r="G28" s="18"/>
      <c r="H28" s="18"/>
      <c r="I28" s="18"/>
      <c r="J28" s="18"/>
      <c r="K28" s="18"/>
      <c r="L28" s="18"/>
      <c r="M28" s="18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72" customFormat="1" ht="12.75">
      <c r="A29" s="14"/>
      <c r="B29" s="84" t="s">
        <v>41</v>
      </c>
      <c r="C29" s="75" t="s">
        <v>42</v>
      </c>
      <c r="D29" s="19" t="s">
        <v>17</v>
      </c>
      <c r="E29" s="18" t="s">
        <v>24</v>
      </c>
      <c r="F29" s="86">
        <f>0.0011*12</f>
        <v>1.32E-2</v>
      </c>
      <c r="G29" s="27"/>
      <c r="H29" s="18"/>
      <c r="I29" s="18"/>
      <c r="J29" s="18"/>
      <c r="K29" s="18"/>
      <c r="L29" s="18"/>
      <c r="M29" s="18"/>
      <c r="N29" s="2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87"/>
      <c r="IJ29" s="87"/>
      <c r="IK29" s="87"/>
      <c r="IL29" s="87"/>
      <c r="IM29" s="87"/>
      <c r="IN29" s="87"/>
      <c r="IO29" s="87"/>
      <c r="IP29" s="87"/>
      <c r="IQ29" s="87"/>
      <c r="IR29" s="87"/>
      <c r="IS29" s="87"/>
      <c r="IT29" s="87"/>
      <c r="IU29" s="87"/>
      <c r="IV29" s="87"/>
    </row>
    <row r="30" spans="1:256" s="72" customFormat="1" ht="12.75">
      <c r="A30" s="14"/>
      <c r="B30" s="84" t="s">
        <v>43</v>
      </c>
      <c r="C30" s="75" t="s">
        <v>44</v>
      </c>
      <c r="D30" s="19" t="s">
        <v>17</v>
      </c>
      <c r="E30" s="18" t="s">
        <v>24</v>
      </c>
      <c r="F30" s="86">
        <f>0.0252*12</f>
        <v>0.3024</v>
      </c>
      <c r="G30" s="27"/>
      <c r="H30" s="18"/>
      <c r="I30" s="18"/>
      <c r="J30" s="18"/>
      <c r="K30" s="18"/>
      <c r="L30" s="18"/>
      <c r="M30" s="18"/>
      <c r="N30" s="2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87"/>
      <c r="FY30" s="87"/>
      <c r="FZ30" s="87"/>
      <c r="GA30" s="87"/>
      <c r="GB30" s="87"/>
      <c r="GC30" s="87"/>
      <c r="GD30" s="87"/>
      <c r="GE30" s="87"/>
      <c r="GF30" s="87"/>
      <c r="GG30" s="87"/>
      <c r="GH30" s="87"/>
      <c r="GI30" s="87"/>
      <c r="GJ30" s="87"/>
      <c r="GK30" s="87"/>
      <c r="GL30" s="87"/>
      <c r="GM30" s="87"/>
      <c r="GN30" s="87"/>
      <c r="GO30" s="87"/>
      <c r="GP30" s="87"/>
      <c r="GQ30" s="87"/>
      <c r="GR30" s="87"/>
      <c r="GS30" s="87"/>
      <c r="GT30" s="87"/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/>
      <c r="HI30" s="87"/>
      <c r="HJ30" s="87"/>
      <c r="HK30" s="87"/>
      <c r="HL30" s="87"/>
      <c r="HM30" s="87"/>
      <c r="HN30" s="87"/>
      <c r="HO30" s="87"/>
      <c r="HP30" s="87"/>
      <c r="HQ30" s="87"/>
      <c r="HR30" s="87"/>
      <c r="HS30" s="87"/>
      <c r="HT30" s="87"/>
      <c r="HU30" s="87"/>
      <c r="HV30" s="87"/>
      <c r="HW30" s="87"/>
      <c r="HX30" s="87"/>
      <c r="HY30" s="87"/>
      <c r="HZ30" s="87"/>
      <c r="IA30" s="87"/>
      <c r="IB30" s="87"/>
      <c r="IC30" s="87"/>
      <c r="ID30" s="87"/>
      <c r="IE30" s="87"/>
      <c r="IF30" s="87"/>
      <c r="IG30" s="87"/>
      <c r="IH30" s="87"/>
      <c r="II30" s="87"/>
      <c r="IJ30" s="87"/>
      <c r="IK30" s="87"/>
      <c r="IL30" s="87"/>
      <c r="IM30" s="87"/>
      <c r="IN30" s="87"/>
      <c r="IO30" s="87"/>
      <c r="IP30" s="87"/>
      <c r="IQ30" s="87"/>
      <c r="IR30" s="87"/>
      <c r="IS30" s="87"/>
      <c r="IT30" s="87"/>
      <c r="IU30" s="87"/>
      <c r="IV30" s="87"/>
    </row>
    <row r="31" spans="1:256" s="72" customFormat="1" ht="12.75">
      <c r="A31" s="14"/>
      <c r="B31" s="23" t="s">
        <v>45</v>
      </c>
      <c r="C31" s="85" t="s">
        <v>46</v>
      </c>
      <c r="D31" s="19" t="s">
        <v>15</v>
      </c>
      <c r="E31" s="18">
        <v>101.5</v>
      </c>
      <c r="F31" s="18">
        <f>E31*F26</f>
        <v>3.3495000000000004</v>
      </c>
      <c r="G31" s="18"/>
      <c r="H31" s="18"/>
      <c r="I31" s="18"/>
      <c r="J31" s="18"/>
      <c r="K31" s="18"/>
      <c r="L31" s="18"/>
      <c r="M31" s="18"/>
      <c r="N31" s="88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72" customFormat="1" ht="12.75">
      <c r="A32" s="14"/>
      <c r="B32" s="89" t="s">
        <v>47</v>
      </c>
      <c r="C32" s="85" t="s">
        <v>48</v>
      </c>
      <c r="D32" s="19" t="s">
        <v>15</v>
      </c>
      <c r="E32" s="18">
        <f>0.45+6.16+4.88</f>
        <v>11.49</v>
      </c>
      <c r="F32" s="18">
        <f>E32*F26</f>
        <v>0.37917000000000001</v>
      </c>
      <c r="G32" s="18"/>
      <c r="H32" s="18"/>
      <c r="I32" s="18"/>
      <c r="J32" s="18"/>
      <c r="K32" s="18"/>
      <c r="L32" s="18"/>
      <c r="M32" s="18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72" customFormat="1" ht="12.75">
      <c r="A33" s="14"/>
      <c r="B33" s="84"/>
      <c r="C33" s="90" t="s">
        <v>49</v>
      </c>
      <c r="D33" s="17" t="s">
        <v>0</v>
      </c>
      <c r="E33" s="18">
        <v>228</v>
      </c>
      <c r="F33" s="91">
        <f>E33*F26</f>
        <v>7.524</v>
      </c>
      <c r="G33" s="10"/>
      <c r="H33" s="18"/>
      <c r="I33" s="18"/>
      <c r="J33" s="18"/>
      <c r="K33" s="18"/>
      <c r="L33" s="27"/>
      <c r="M33" s="18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87"/>
      <c r="GB33" s="87"/>
      <c r="GC33" s="87"/>
      <c r="GD33" s="87"/>
      <c r="GE33" s="87"/>
      <c r="GF33" s="87"/>
      <c r="GG33" s="87"/>
      <c r="GH33" s="87"/>
      <c r="GI33" s="87"/>
      <c r="GJ33" s="87"/>
      <c r="GK33" s="87"/>
      <c r="GL33" s="87"/>
      <c r="GM33" s="87"/>
      <c r="GN33" s="87"/>
      <c r="GO33" s="87"/>
      <c r="GP33" s="87"/>
      <c r="GQ33" s="87"/>
      <c r="GR33" s="87"/>
      <c r="GS33" s="87"/>
      <c r="GT33" s="87"/>
      <c r="GU33" s="87"/>
      <c r="GV33" s="87"/>
      <c r="GW33" s="87"/>
      <c r="GX33" s="87"/>
      <c r="GY33" s="87"/>
      <c r="GZ33" s="87"/>
      <c r="HA33" s="87"/>
      <c r="HB33" s="87"/>
      <c r="HC33" s="87"/>
      <c r="HD33" s="87"/>
      <c r="HE33" s="87"/>
      <c r="HF33" s="87"/>
      <c r="HG33" s="87"/>
      <c r="HH33" s="87"/>
      <c r="HI33" s="87"/>
      <c r="HJ33" s="87"/>
      <c r="HK33" s="87"/>
      <c r="HL33" s="87"/>
      <c r="HM33" s="87"/>
      <c r="HN33" s="87"/>
      <c r="HO33" s="87"/>
      <c r="HP33" s="87"/>
      <c r="HQ33" s="87"/>
      <c r="HR33" s="87"/>
      <c r="HS33" s="87"/>
      <c r="HT33" s="87"/>
      <c r="HU33" s="87"/>
      <c r="HV33" s="87"/>
      <c r="HW33" s="87"/>
      <c r="HX33" s="87"/>
      <c r="HY33" s="87"/>
      <c r="HZ33" s="87"/>
      <c r="IA33" s="87"/>
      <c r="IB33" s="87"/>
      <c r="IC33" s="87"/>
      <c r="ID33" s="87"/>
      <c r="IE33" s="87"/>
      <c r="IF33" s="87"/>
      <c r="IG33" s="87"/>
      <c r="IH33" s="87"/>
      <c r="II33" s="87"/>
      <c r="IJ33" s="87"/>
      <c r="IK33" s="87"/>
      <c r="IL33" s="87"/>
      <c r="IM33" s="87"/>
      <c r="IN33" s="87"/>
      <c r="IO33" s="87"/>
      <c r="IP33" s="87"/>
      <c r="IQ33" s="87"/>
      <c r="IR33" s="87"/>
      <c r="IS33" s="87"/>
      <c r="IT33" s="87"/>
      <c r="IU33" s="87"/>
      <c r="IV33" s="87"/>
    </row>
    <row r="34" spans="1:256" s="83" customFormat="1" ht="12.75">
      <c r="A34" s="19"/>
      <c r="B34" s="84"/>
      <c r="C34" s="90"/>
      <c r="D34" s="17"/>
      <c r="E34" s="19"/>
      <c r="F34" s="91"/>
      <c r="G34" s="18"/>
      <c r="H34" s="18"/>
      <c r="I34" s="18"/>
      <c r="J34" s="18"/>
      <c r="K34" s="18"/>
      <c r="L34" s="27"/>
      <c r="M34" s="18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  <c r="GQ34" s="87"/>
      <c r="GR34" s="87"/>
      <c r="GS34" s="87"/>
      <c r="GT34" s="87"/>
      <c r="GU34" s="87"/>
      <c r="GV34" s="87"/>
      <c r="GW34" s="87"/>
      <c r="GX34" s="87"/>
      <c r="GY34" s="87"/>
      <c r="GZ34" s="87"/>
      <c r="HA34" s="87"/>
      <c r="HB34" s="87"/>
      <c r="HC34" s="87"/>
      <c r="HD34" s="87"/>
      <c r="HE34" s="87"/>
      <c r="HF34" s="87"/>
      <c r="HG34" s="87"/>
      <c r="HH34" s="87"/>
      <c r="HI34" s="87"/>
      <c r="HJ34" s="87"/>
      <c r="HK34" s="87"/>
      <c r="HL34" s="87"/>
      <c r="HM34" s="87"/>
      <c r="HN34" s="87"/>
      <c r="HO34" s="87"/>
      <c r="HP34" s="87"/>
      <c r="HQ34" s="87"/>
      <c r="HR34" s="87"/>
      <c r="HS34" s="87"/>
      <c r="HT34" s="87"/>
      <c r="HU34" s="87"/>
      <c r="HV34" s="87"/>
      <c r="HW34" s="87"/>
      <c r="HX34" s="87"/>
      <c r="HY34" s="87"/>
      <c r="HZ34" s="87"/>
      <c r="IA34" s="87"/>
      <c r="IB34" s="87"/>
      <c r="IC34" s="87"/>
      <c r="ID34" s="87"/>
      <c r="IE34" s="87"/>
      <c r="IF34" s="87"/>
      <c r="IG34" s="87"/>
      <c r="IH34" s="87"/>
      <c r="II34" s="87"/>
      <c r="IJ34" s="87"/>
      <c r="IK34" s="87"/>
      <c r="IL34" s="87"/>
      <c r="IM34" s="87"/>
      <c r="IN34" s="87"/>
      <c r="IO34" s="87"/>
      <c r="IP34" s="87"/>
      <c r="IQ34" s="87"/>
      <c r="IR34" s="87"/>
      <c r="IS34" s="87"/>
      <c r="IT34" s="87"/>
      <c r="IU34" s="87"/>
      <c r="IV34" s="87"/>
    </row>
    <row r="35" spans="1:256" s="7" customFormat="1" ht="12.75">
      <c r="A35" s="12">
        <v>6</v>
      </c>
      <c r="B35" s="13" t="s">
        <v>50</v>
      </c>
      <c r="C35" s="71" t="s">
        <v>51</v>
      </c>
      <c r="D35" s="14" t="s">
        <v>17</v>
      </c>
      <c r="E35" s="15"/>
      <c r="F35" s="92">
        <f>SUM(F39:F41)</f>
        <v>3.1200000000000006</v>
      </c>
      <c r="G35" s="9"/>
      <c r="H35" s="15"/>
      <c r="I35" s="9"/>
      <c r="J35" s="15"/>
      <c r="K35" s="15"/>
      <c r="L35" s="9"/>
      <c r="M35" s="9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</row>
    <row r="36" spans="1:256" s="72" customFormat="1" ht="12.75">
      <c r="A36" s="12"/>
      <c r="B36" s="13"/>
      <c r="C36" s="71"/>
      <c r="D36" s="19" t="s">
        <v>18</v>
      </c>
      <c r="E36" s="19"/>
      <c r="F36" s="25">
        <f>F35</f>
        <v>3.1200000000000006</v>
      </c>
      <c r="G36" s="93"/>
      <c r="H36" s="15"/>
      <c r="I36" s="93"/>
      <c r="J36" s="15"/>
      <c r="K36" s="15"/>
      <c r="L36" s="93"/>
      <c r="M36" s="18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  <c r="FF36" s="94"/>
      <c r="FG36" s="94"/>
      <c r="FH36" s="94"/>
      <c r="FI36" s="94"/>
      <c r="FJ36" s="94"/>
      <c r="FK36" s="94"/>
      <c r="FL36" s="94"/>
      <c r="FM36" s="94"/>
      <c r="FN36" s="94"/>
      <c r="FO36" s="94"/>
      <c r="FP36" s="94"/>
      <c r="FQ36" s="94"/>
      <c r="FR36" s="94"/>
      <c r="FS36" s="94"/>
      <c r="FT36" s="94"/>
      <c r="FU36" s="94"/>
      <c r="FV36" s="94"/>
      <c r="FW36" s="94"/>
      <c r="FX36" s="94"/>
      <c r="FY36" s="94"/>
      <c r="FZ36" s="94"/>
      <c r="GA36" s="94"/>
      <c r="GB36" s="94"/>
      <c r="GC36" s="94"/>
      <c r="GD36" s="94"/>
      <c r="GE36" s="94"/>
      <c r="GF36" s="94"/>
      <c r="GG36" s="94"/>
      <c r="GH36" s="94"/>
      <c r="GI36" s="94"/>
      <c r="GJ36" s="94"/>
      <c r="GK36" s="94"/>
      <c r="GL36" s="94"/>
      <c r="GM36" s="94"/>
      <c r="GN36" s="94"/>
      <c r="GO36" s="94"/>
      <c r="GP36" s="94"/>
      <c r="GQ36" s="94"/>
      <c r="GR36" s="94"/>
      <c r="GS36" s="94"/>
      <c r="GT36" s="94"/>
      <c r="GU36" s="94"/>
      <c r="GV36" s="94"/>
      <c r="GW36" s="94"/>
      <c r="GX36" s="94"/>
      <c r="GY36" s="94"/>
      <c r="GZ36" s="94"/>
      <c r="HA36" s="94"/>
      <c r="HB36" s="94"/>
      <c r="HC36" s="94"/>
      <c r="HD36" s="94"/>
      <c r="HE36" s="94"/>
      <c r="HF36" s="94"/>
      <c r="HG36" s="94"/>
      <c r="HH36" s="94"/>
      <c r="HI36" s="94"/>
      <c r="HJ36" s="94"/>
      <c r="HK36" s="94"/>
      <c r="HL36" s="94"/>
      <c r="HM36" s="94"/>
      <c r="HN36" s="94"/>
      <c r="HO36" s="94"/>
      <c r="HP36" s="94"/>
      <c r="HQ36" s="94"/>
      <c r="HR36" s="94"/>
      <c r="HS36" s="94"/>
      <c r="HT36" s="94"/>
      <c r="HU36" s="94"/>
      <c r="HV36" s="94"/>
      <c r="HW36" s="94"/>
      <c r="HX36" s="94"/>
      <c r="HY36" s="94"/>
      <c r="HZ36" s="94"/>
      <c r="IA36" s="94"/>
      <c r="IB36" s="94"/>
      <c r="IC36" s="94"/>
      <c r="ID36" s="94"/>
      <c r="IE36" s="94"/>
      <c r="IF36" s="94"/>
      <c r="IG36" s="94"/>
      <c r="IH36" s="94"/>
      <c r="II36" s="94"/>
      <c r="IJ36" s="94"/>
      <c r="IK36" s="94"/>
      <c r="IL36" s="94"/>
      <c r="IM36" s="94"/>
      <c r="IN36" s="94"/>
      <c r="IO36" s="94"/>
      <c r="IP36" s="94"/>
      <c r="IQ36" s="94"/>
      <c r="IR36" s="94"/>
      <c r="IS36" s="94"/>
      <c r="IT36" s="94"/>
      <c r="IU36" s="94"/>
      <c r="IV36" s="94"/>
    </row>
    <row r="37" spans="1:256" s="72" customFormat="1" ht="12.75">
      <c r="A37" s="12"/>
      <c r="B37" s="23"/>
      <c r="C37" s="74" t="s">
        <v>35</v>
      </c>
      <c r="D37" s="17" t="s">
        <v>16</v>
      </c>
      <c r="E37" s="18">
        <v>34.9</v>
      </c>
      <c r="F37" s="18">
        <f>E37*F36</f>
        <v>108.88800000000002</v>
      </c>
      <c r="G37" s="18"/>
      <c r="H37" s="18"/>
      <c r="I37" s="18"/>
      <c r="J37" s="18"/>
      <c r="K37" s="18"/>
      <c r="L37" s="18"/>
      <c r="M37" s="18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  <c r="GD37" s="87"/>
      <c r="GE37" s="87"/>
      <c r="GF37" s="87"/>
      <c r="GG37" s="87"/>
      <c r="GH37" s="87"/>
      <c r="GI37" s="87"/>
      <c r="GJ37" s="87"/>
      <c r="GK37" s="87"/>
      <c r="GL37" s="87"/>
      <c r="GM37" s="87"/>
      <c r="GN37" s="87"/>
      <c r="GO37" s="87"/>
      <c r="GP37" s="87"/>
      <c r="GQ37" s="87"/>
      <c r="GR37" s="87"/>
      <c r="GS37" s="87"/>
      <c r="GT37" s="87"/>
      <c r="GU37" s="87"/>
      <c r="GV37" s="87"/>
      <c r="GW37" s="87"/>
      <c r="GX37" s="87"/>
      <c r="GY37" s="87"/>
      <c r="GZ37" s="87"/>
      <c r="HA37" s="87"/>
      <c r="HB37" s="87"/>
      <c r="HC37" s="87"/>
      <c r="HD37" s="87"/>
      <c r="HE37" s="87"/>
      <c r="HF37" s="87"/>
      <c r="HG37" s="87"/>
      <c r="HH37" s="87"/>
      <c r="HI37" s="87"/>
      <c r="HJ37" s="87"/>
      <c r="HK37" s="87"/>
      <c r="HL37" s="87"/>
      <c r="HM37" s="87"/>
      <c r="HN37" s="87"/>
      <c r="HO37" s="87"/>
      <c r="HP37" s="87"/>
      <c r="HQ37" s="87"/>
      <c r="HR37" s="87"/>
      <c r="HS37" s="87"/>
      <c r="HT37" s="87"/>
      <c r="HU37" s="87"/>
      <c r="HV37" s="87"/>
      <c r="HW37" s="87"/>
      <c r="HX37" s="87"/>
      <c r="HY37" s="87"/>
      <c r="HZ37" s="87"/>
      <c r="IA37" s="87"/>
      <c r="IB37" s="87"/>
      <c r="IC37" s="87"/>
      <c r="ID37" s="87"/>
      <c r="IE37" s="87"/>
      <c r="IF37" s="87"/>
      <c r="IG37" s="87"/>
      <c r="IH37" s="87"/>
      <c r="II37" s="87"/>
      <c r="IJ37" s="87"/>
      <c r="IK37" s="87"/>
      <c r="IL37" s="87"/>
      <c r="IM37" s="87"/>
      <c r="IN37" s="87"/>
      <c r="IO37" s="87"/>
      <c r="IP37" s="87"/>
      <c r="IQ37" s="87"/>
      <c r="IR37" s="87"/>
      <c r="IS37" s="87"/>
      <c r="IT37" s="87"/>
      <c r="IU37" s="87"/>
      <c r="IV37" s="87"/>
    </row>
    <row r="38" spans="1:256" s="72" customFormat="1" ht="12.75">
      <c r="A38" s="12"/>
      <c r="B38" s="23"/>
      <c r="C38" s="85" t="s">
        <v>40</v>
      </c>
      <c r="D38" s="19" t="s">
        <v>0</v>
      </c>
      <c r="E38" s="18">
        <v>4.07</v>
      </c>
      <c r="F38" s="18">
        <f>E38*F36</f>
        <v>12.698400000000003</v>
      </c>
      <c r="G38" s="18"/>
      <c r="H38" s="18"/>
      <c r="I38" s="18"/>
      <c r="J38" s="18"/>
      <c r="K38" s="18"/>
      <c r="L38" s="18"/>
      <c r="M38" s="18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  <c r="FO38" s="87"/>
      <c r="FP38" s="87"/>
      <c r="FQ38" s="87"/>
      <c r="FR38" s="87"/>
      <c r="FS38" s="87"/>
      <c r="FT38" s="87"/>
      <c r="FU38" s="87"/>
      <c r="FV38" s="87"/>
      <c r="FW38" s="87"/>
      <c r="FX38" s="87"/>
      <c r="FY38" s="87"/>
      <c r="FZ38" s="87"/>
      <c r="GA38" s="87"/>
      <c r="GB38" s="87"/>
      <c r="GC38" s="87"/>
      <c r="GD38" s="87"/>
      <c r="GE38" s="87"/>
      <c r="GF38" s="87"/>
      <c r="GG38" s="87"/>
      <c r="GH38" s="87"/>
      <c r="GI38" s="87"/>
      <c r="GJ38" s="87"/>
      <c r="GK38" s="87"/>
      <c r="GL38" s="87"/>
      <c r="GM38" s="87"/>
      <c r="GN38" s="87"/>
      <c r="GO38" s="87"/>
      <c r="GP38" s="87"/>
      <c r="GQ38" s="87"/>
      <c r="GR38" s="87"/>
      <c r="GS38" s="87"/>
      <c r="GT38" s="87"/>
      <c r="GU38" s="87"/>
      <c r="GV38" s="87"/>
      <c r="GW38" s="87"/>
      <c r="GX38" s="87"/>
      <c r="GY38" s="87"/>
      <c r="GZ38" s="87"/>
      <c r="HA38" s="87"/>
      <c r="HB38" s="87"/>
      <c r="HC38" s="87"/>
      <c r="HD38" s="87"/>
      <c r="HE38" s="87"/>
      <c r="HF38" s="87"/>
      <c r="HG38" s="87"/>
      <c r="HH38" s="87"/>
      <c r="HI38" s="87"/>
      <c r="HJ38" s="87"/>
      <c r="HK38" s="87"/>
      <c r="HL38" s="87"/>
      <c r="HM38" s="87"/>
      <c r="HN38" s="87"/>
      <c r="HO38" s="87"/>
      <c r="HP38" s="87"/>
      <c r="HQ38" s="87"/>
      <c r="HR38" s="87"/>
      <c r="HS38" s="87"/>
      <c r="HT38" s="87"/>
      <c r="HU38" s="87"/>
      <c r="HV38" s="87"/>
      <c r="HW38" s="87"/>
      <c r="HX38" s="87"/>
      <c r="HY38" s="87"/>
      <c r="HZ38" s="87"/>
      <c r="IA38" s="87"/>
      <c r="IB38" s="87"/>
      <c r="IC38" s="87"/>
      <c r="ID38" s="87"/>
      <c r="IE38" s="87"/>
      <c r="IF38" s="87"/>
      <c r="IG38" s="87"/>
      <c r="IH38" s="87"/>
      <c r="II38" s="87"/>
      <c r="IJ38" s="87"/>
      <c r="IK38" s="87"/>
      <c r="IL38" s="87"/>
      <c r="IM38" s="87"/>
      <c r="IN38" s="87"/>
      <c r="IO38" s="87"/>
      <c r="IP38" s="87"/>
      <c r="IQ38" s="87"/>
      <c r="IR38" s="87"/>
      <c r="IS38" s="87"/>
      <c r="IT38" s="87"/>
      <c r="IU38" s="87"/>
      <c r="IV38" s="87"/>
    </row>
    <row r="39" spans="1:256" s="72" customFormat="1" ht="12.75">
      <c r="A39" s="12"/>
      <c r="B39" s="23" t="s">
        <v>52</v>
      </c>
      <c r="C39" s="85" t="s">
        <v>53</v>
      </c>
      <c r="D39" s="19" t="s">
        <v>17</v>
      </c>
      <c r="E39" s="19" t="s">
        <v>24</v>
      </c>
      <c r="F39" s="95">
        <f>0.025*12</f>
        <v>0.30000000000000004</v>
      </c>
      <c r="G39" s="18"/>
      <c r="H39" s="18"/>
      <c r="I39" s="18"/>
      <c r="J39" s="18"/>
      <c r="K39" s="18"/>
      <c r="L39" s="18"/>
      <c r="M39" s="18"/>
      <c r="N39" s="2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87"/>
      <c r="FV39" s="87"/>
      <c r="FW39" s="87"/>
      <c r="FX39" s="87"/>
      <c r="FY39" s="87"/>
      <c r="FZ39" s="87"/>
      <c r="GA39" s="87"/>
      <c r="GB39" s="87"/>
      <c r="GC39" s="87"/>
      <c r="GD39" s="87"/>
      <c r="GE39" s="87"/>
      <c r="GF39" s="87"/>
      <c r="GG39" s="87"/>
      <c r="GH39" s="87"/>
      <c r="GI39" s="87"/>
      <c r="GJ39" s="87"/>
      <c r="GK39" s="87"/>
      <c r="GL39" s="87"/>
      <c r="GM39" s="87"/>
      <c r="GN39" s="87"/>
      <c r="GO39" s="87"/>
      <c r="GP39" s="87"/>
      <c r="GQ39" s="87"/>
      <c r="GR39" s="87"/>
      <c r="GS39" s="87"/>
      <c r="GT39" s="87"/>
      <c r="GU39" s="87"/>
      <c r="GV39" s="87"/>
      <c r="GW39" s="87"/>
      <c r="GX39" s="87"/>
      <c r="GY39" s="87"/>
      <c r="GZ39" s="87"/>
      <c r="HA39" s="87"/>
      <c r="HB39" s="87"/>
      <c r="HC39" s="87"/>
      <c r="HD39" s="87"/>
      <c r="HE39" s="87"/>
      <c r="HF39" s="87"/>
      <c r="HG39" s="87"/>
      <c r="HH39" s="87"/>
      <c r="HI39" s="87"/>
      <c r="HJ39" s="87"/>
      <c r="HK39" s="87"/>
      <c r="HL39" s="87"/>
      <c r="HM39" s="87"/>
      <c r="HN39" s="87"/>
      <c r="HO39" s="87"/>
      <c r="HP39" s="87"/>
      <c r="HQ39" s="87"/>
      <c r="HR39" s="87"/>
      <c r="HS39" s="87"/>
      <c r="HT39" s="87"/>
      <c r="HU39" s="87"/>
      <c r="HV39" s="87"/>
      <c r="HW39" s="87"/>
      <c r="HX39" s="87"/>
      <c r="HY39" s="87"/>
      <c r="HZ39" s="87"/>
      <c r="IA39" s="87"/>
      <c r="IB39" s="87"/>
      <c r="IC39" s="87"/>
      <c r="ID39" s="87"/>
      <c r="IE39" s="87"/>
      <c r="IF39" s="87"/>
      <c r="IG39" s="87"/>
      <c r="IH39" s="87"/>
      <c r="II39" s="87"/>
      <c r="IJ39" s="87"/>
      <c r="IK39" s="87"/>
      <c r="IL39" s="87"/>
      <c r="IM39" s="87"/>
      <c r="IN39" s="87"/>
      <c r="IO39" s="87"/>
      <c r="IP39" s="87"/>
      <c r="IQ39" s="87"/>
      <c r="IR39" s="87"/>
      <c r="IS39" s="87"/>
      <c r="IT39" s="87"/>
      <c r="IU39" s="87"/>
      <c r="IV39" s="87"/>
    </row>
    <row r="40" spans="1:256" s="72" customFormat="1" ht="12.75">
      <c r="A40" s="14"/>
      <c r="B40" s="84" t="s">
        <v>43</v>
      </c>
      <c r="C40" s="75" t="s">
        <v>54</v>
      </c>
      <c r="D40" s="19" t="s">
        <v>17</v>
      </c>
      <c r="E40" s="18" t="s">
        <v>24</v>
      </c>
      <c r="F40" s="95">
        <f>0.035*12</f>
        <v>0.42000000000000004</v>
      </c>
      <c r="G40" s="27"/>
      <c r="H40" s="18"/>
      <c r="I40" s="18"/>
      <c r="J40" s="18"/>
      <c r="K40" s="18"/>
      <c r="L40" s="18"/>
      <c r="M40" s="18"/>
      <c r="N40" s="2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7"/>
      <c r="FK40" s="87"/>
      <c r="FL40" s="87"/>
      <c r="FM40" s="87"/>
      <c r="FN40" s="87"/>
      <c r="FO40" s="87"/>
      <c r="FP40" s="87"/>
      <c r="FQ40" s="87"/>
      <c r="FR40" s="87"/>
      <c r="FS40" s="87"/>
      <c r="FT40" s="87"/>
      <c r="FU40" s="87"/>
      <c r="FV40" s="87"/>
      <c r="FW40" s="87"/>
      <c r="FX40" s="87"/>
      <c r="FY40" s="87"/>
      <c r="FZ40" s="87"/>
      <c r="GA40" s="87"/>
      <c r="GB40" s="87"/>
      <c r="GC40" s="87"/>
      <c r="GD40" s="87"/>
      <c r="GE40" s="87"/>
      <c r="GF40" s="87"/>
      <c r="GG40" s="87"/>
      <c r="GH40" s="87"/>
      <c r="GI40" s="87"/>
      <c r="GJ40" s="87"/>
      <c r="GK40" s="87"/>
      <c r="GL40" s="87"/>
      <c r="GM40" s="87"/>
      <c r="GN40" s="87"/>
      <c r="GO40" s="87"/>
      <c r="GP40" s="87"/>
      <c r="GQ40" s="87"/>
      <c r="GR40" s="87"/>
      <c r="GS40" s="87"/>
      <c r="GT40" s="87"/>
      <c r="GU40" s="87"/>
      <c r="GV40" s="87"/>
      <c r="GW40" s="87"/>
      <c r="GX40" s="87"/>
      <c r="GY40" s="87"/>
      <c r="GZ40" s="87"/>
      <c r="HA40" s="87"/>
      <c r="HB40" s="87"/>
      <c r="HC40" s="87"/>
      <c r="HD40" s="87"/>
      <c r="HE40" s="87"/>
      <c r="HF40" s="87"/>
      <c r="HG40" s="87"/>
      <c r="HH40" s="87"/>
      <c r="HI40" s="87"/>
      <c r="HJ40" s="87"/>
      <c r="HK40" s="87"/>
      <c r="HL40" s="87"/>
      <c r="HM40" s="87"/>
      <c r="HN40" s="87"/>
      <c r="HO40" s="87"/>
      <c r="HP40" s="87"/>
      <c r="HQ40" s="87"/>
      <c r="HR40" s="87"/>
      <c r="HS40" s="87"/>
      <c r="HT40" s="87"/>
      <c r="HU40" s="87"/>
      <c r="HV40" s="87"/>
      <c r="HW40" s="87"/>
      <c r="HX40" s="87"/>
      <c r="HY40" s="87"/>
      <c r="HZ40" s="87"/>
      <c r="IA40" s="87"/>
      <c r="IB40" s="87"/>
      <c r="IC40" s="87"/>
      <c r="ID40" s="87"/>
      <c r="IE40" s="87"/>
      <c r="IF40" s="87"/>
      <c r="IG40" s="87"/>
      <c r="IH40" s="87"/>
      <c r="II40" s="87"/>
      <c r="IJ40" s="87"/>
      <c r="IK40" s="87"/>
      <c r="IL40" s="87"/>
      <c r="IM40" s="87"/>
      <c r="IN40" s="87"/>
      <c r="IO40" s="87"/>
      <c r="IP40" s="87"/>
      <c r="IQ40" s="87"/>
      <c r="IR40" s="87"/>
      <c r="IS40" s="87"/>
      <c r="IT40" s="87"/>
      <c r="IU40" s="87"/>
      <c r="IV40" s="87"/>
    </row>
    <row r="41" spans="1:256" s="72" customFormat="1" ht="12.75">
      <c r="A41" s="14"/>
      <c r="B41" s="84" t="s">
        <v>55</v>
      </c>
      <c r="C41" s="85" t="s">
        <v>56</v>
      </c>
      <c r="D41" s="19" t="s">
        <v>17</v>
      </c>
      <c r="E41" s="18" t="s">
        <v>24</v>
      </c>
      <c r="F41" s="95">
        <f>0.2*12</f>
        <v>2.4000000000000004</v>
      </c>
      <c r="G41" s="27"/>
      <c r="H41" s="18"/>
      <c r="I41" s="18"/>
      <c r="J41" s="18"/>
      <c r="K41" s="18"/>
      <c r="L41" s="18"/>
      <c r="M41" s="18"/>
      <c r="N41" s="2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7"/>
      <c r="FK41" s="87"/>
      <c r="FL41" s="87"/>
      <c r="FM41" s="87"/>
      <c r="FN41" s="87"/>
      <c r="FO41" s="87"/>
      <c r="FP41" s="87"/>
      <c r="FQ41" s="87"/>
      <c r="FR41" s="87"/>
      <c r="FS41" s="87"/>
      <c r="FT41" s="87"/>
      <c r="FU41" s="87"/>
      <c r="FV41" s="87"/>
      <c r="FW41" s="87"/>
      <c r="FX41" s="87"/>
      <c r="FY41" s="87"/>
      <c r="FZ41" s="87"/>
      <c r="GA41" s="87"/>
      <c r="GB41" s="87"/>
      <c r="GC41" s="87"/>
      <c r="GD41" s="87"/>
      <c r="GE41" s="87"/>
      <c r="GF41" s="87"/>
      <c r="GG41" s="87"/>
      <c r="GH41" s="87"/>
      <c r="GI41" s="87"/>
      <c r="GJ41" s="87"/>
      <c r="GK41" s="87"/>
      <c r="GL41" s="87"/>
      <c r="GM41" s="87"/>
      <c r="GN41" s="87"/>
      <c r="GO41" s="87"/>
      <c r="GP41" s="87"/>
      <c r="GQ41" s="87"/>
      <c r="GR41" s="87"/>
      <c r="GS41" s="87"/>
      <c r="GT41" s="87"/>
      <c r="GU41" s="87"/>
      <c r="GV41" s="87"/>
      <c r="GW41" s="87"/>
      <c r="GX41" s="87"/>
      <c r="GY41" s="87"/>
      <c r="GZ41" s="87"/>
      <c r="HA41" s="87"/>
      <c r="HB41" s="87"/>
      <c r="HC41" s="87"/>
      <c r="HD41" s="87"/>
      <c r="HE41" s="87"/>
      <c r="HF41" s="87"/>
      <c r="HG41" s="87"/>
      <c r="HH41" s="87"/>
      <c r="HI41" s="87"/>
      <c r="HJ41" s="87"/>
      <c r="HK41" s="87"/>
      <c r="HL41" s="87"/>
      <c r="HM41" s="87"/>
      <c r="HN41" s="87"/>
      <c r="HO41" s="87"/>
      <c r="HP41" s="87"/>
      <c r="HQ41" s="87"/>
      <c r="HR41" s="87"/>
      <c r="HS41" s="87"/>
      <c r="HT41" s="87"/>
      <c r="HU41" s="87"/>
      <c r="HV41" s="87"/>
      <c r="HW41" s="87"/>
      <c r="HX41" s="87"/>
      <c r="HY41" s="87"/>
      <c r="HZ41" s="87"/>
      <c r="IA41" s="87"/>
      <c r="IB41" s="87"/>
      <c r="IC41" s="87"/>
      <c r="ID41" s="87"/>
      <c r="IE41" s="87"/>
      <c r="IF41" s="87"/>
      <c r="IG41" s="87"/>
      <c r="IH41" s="87"/>
      <c r="II41" s="87"/>
      <c r="IJ41" s="87"/>
      <c r="IK41" s="87"/>
      <c r="IL41" s="87"/>
      <c r="IM41" s="87"/>
      <c r="IN41" s="87"/>
      <c r="IO41" s="87"/>
      <c r="IP41" s="87"/>
      <c r="IQ41" s="87"/>
      <c r="IR41" s="87"/>
      <c r="IS41" s="87"/>
      <c r="IT41" s="87"/>
      <c r="IU41" s="87"/>
      <c r="IV41" s="87"/>
    </row>
    <row r="42" spans="1:256" s="72" customFormat="1" ht="12.75">
      <c r="A42" s="12"/>
      <c r="B42" s="23" t="s">
        <v>57</v>
      </c>
      <c r="C42" s="85" t="s">
        <v>58</v>
      </c>
      <c r="D42" s="18" t="s">
        <v>59</v>
      </c>
      <c r="E42" s="18">
        <v>15.02</v>
      </c>
      <c r="F42" s="18">
        <f>E42*F36</f>
        <v>46.862400000000008</v>
      </c>
      <c r="G42" s="18"/>
      <c r="H42" s="18"/>
      <c r="I42" s="18"/>
      <c r="J42" s="18"/>
      <c r="K42" s="18"/>
      <c r="L42" s="18"/>
      <c r="M42" s="18"/>
      <c r="N42" s="96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  <c r="EN42" s="87"/>
      <c r="EO42" s="87"/>
      <c r="EP42" s="87"/>
      <c r="EQ42" s="87"/>
      <c r="ER42" s="87"/>
      <c r="ES42" s="87"/>
      <c r="ET42" s="87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87"/>
      <c r="FJ42" s="87"/>
      <c r="FK42" s="87"/>
      <c r="FL42" s="87"/>
      <c r="FM42" s="87"/>
      <c r="FN42" s="87"/>
      <c r="FO42" s="87"/>
      <c r="FP42" s="87"/>
      <c r="FQ42" s="87"/>
      <c r="FR42" s="87"/>
      <c r="FS42" s="87"/>
      <c r="FT42" s="87"/>
      <c r="FU42" s="87"/>
      <c r="FV42" s="87"/>
      <c r="FW42" s="87"/>
      <c r="FX42" s="87"/>
      <c r="FY42" s="87"/>
      <c r="FZ42" s="87"/>
      <c r="GA42" s="87"/>
      <c r="GB42" s="87"/>
      <c r="GC42" s="87"/>
      <c r="GD42" s="87"/>
      <c r="GE42" s="87"/>
      <c r="GF42" s="87"/>
      <c r="GG42" s="87"/>
      <c r="GH42" s="87"/>
      <c r="GI42" s="87"/>
      <c r="GJ42" s="87"/>
      <c r="GK42" s="87"/>
      <c r="GL42" s="87"/>
      <c r="GM42" s="87"/>
      <c r="GN42" s="87"/>
      <c r="GO42" s="87"/>
      <c r="GP42" s="87"/>
      <c r="GQ42" s="87"/>
      <c r="GR42" s="87"/>
      <c r="GS42" s="87"/>
      <c r="GT42" s="87"/>
      <c r="GU42" s="87"/>
      <c r="GV42" s="87"/>
      <c r="GW42" s="87"/>
      <c r="GX42" s="87"/>
      <c r="GY42" s="87"/>
      <c r="GZ42" s="87"/>
      <c r="HA42" s="87"/>
      <c r="HB42" s="87"/>
      <c r="HC42" s="87"/>
      <c r="HD42" s="87"/>
      <c r="HE42" s="87"/>
      <c r="HF42" s="87"/>
      <c r="HG42" s="87"/>
      <c r="HH42" s="87"/>
      <c r="HI42" s="87"/>
      <c r="HJ42" s="87"/>
      <c r="HK42" s="87"/>
      <c r="HL42" s="87"/>
      <c r="HM42" s="87"/>
      <c r="HN42" s="87"/>
      <c r="HO42" s="87"/>
      <c r="HP42" s="87"/>
      <c r="HQ42" s="87"/>
      <c r="HR42" s="87"/>
      <c r="HS42" s="87"/>
      <c r="HT42" s="87"/>
      <c r="HU42" s="87"/>
      <c r="HV42" s="87"/>
      <c r="HW42" s="87"/>
      <c r="HX42" s="87"/>
      <c r="HY42" s="87"/>
      <c r="HZ42" s="87"/>
      <c r="IA42" s="87"/>
      <c r="IB42" s="87"/>
      <c r="IC42" s="87"/>
      <c r="ID42" s="87"/>
      <c r="IE42" s="87"/>
      <c r="IF42" s="87"/>
      <c r="IG42" s="87"/>
      <c r="IH42" s="87"/>
      <c r="II42" s="87"/>
      <c r="IJ42" s="87"/>
      <c r="IK42" s="87"/>
      <c r="IL42" s="87"/>
      <c r="IM42" s="87"/>
      <c r="IN42" s="87"/>
      <c r="IO42" s="87"/>
      <c r="IP42" s="87"/>
      <c r="IQ42" s="87"/>
      <c r="IR42" s="87"/>
      <c r="IS42" s="87"/>
      <c r="IT42" s="87"/>
      <c r="IU42" s="87"/>
      <c r="IV42" s="87"/>
    </row>
    <row r="43" spans="1:256" s="72" customFormat="1" ht="12.75">
      <c r="A43" s="12"/>
      <c r="B43" s="23"/>
      <c r="C43" s="90" t="s">
        <v>49</v>
      </c>
      <c r="D43" s="17" t="s">
        <v>0</v>
      </c>
      <c r="E43" s="18">
        <v>2.78</v>
      </c>
      <c r="F43" s="91">
        <f>E43*F36</f>
        <v>8.6736000000000004</v>
      </c>
      <c r="G43" s="10"/>
      <c r="H43" s="18"/>
      <c r="I43" s="18"/>
      <c r="J43" s="18"/>
      <c r="K43" s="18"/>
      <c r="L43" s="27"/>
      <c r="M43" s="18"/>
      <c r="N43" s="96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7"/>
      <c r="FK43" s="87"/>
      <c r="FL43" s="87"/>
      <c r="FM43" s="87"/>
      <c r="FN43" s="87"/>
      <c r="FO43" s="87"/>
      <c r="FP43" s="87"/>
      <c r="FQ43" s="87"/>
      <c r="FR43" s="87"/>
      <c r="FS43" s="87"/>
      <c r="FT43" s="87"/>
      <c r="FU43" s="87"/>
      <c r="FV43" s="87"/>
      <c r="FW43" s="87"/>
      <c r="FX43" s="87"/>
      <c r="FY43" s="87"/>
      <c r="FZ43" s="87"/>
      <c r="GA43" s="87"/>
      <c r="GB43" s="87"/>
      <c r="GC43" s="87"/>
      <c r="GD43" s="87"/>
      <c r="GE43" s="87"/>
      <c r="GF43" s="87"/>
      <c r="GG43" s="87"/>
      <c r="GH43" s="87"/>
      <c r="GI43" s="87"/>
      <c r="GJ43" s="87"/>
      <c r="GK43" s="87"/>
      <c r="GL43" s="87"/>
      <c r="GM43" s="87"/>
      <c r="GN43" s="87"/>
      <c r="GO43" s="87"/>
      <c r="GP43" s="87"/>
      <c r="GQ43" s="87"/>
      <c r="GR43" s="87"/>
      <c r="GS43" s="87"/>
      <c r="GT43" s="87"/>
      <c r="GU43" s="87"/>
      <c r="GV43" s="87"/>
      <c r="GW43" s="87"/>
      <c r="GX43" s="87"/>
      <c r="GY43" s="87"/>
      <c r="GZ43" s="87"/>
      <c r="HA43" s="87"/>
      <c r="HB43" s="87"/>
      <c r="HC43" s="87"/>
      <c r="HD43" s="87"/>
      <c r="HE43" s="87"/>
      <c r="HF43" s="87"/>
      <c r="HG43" s="87"/>
      <c r="HH43" s="87"/>
      <c r="HI43" s="87"/>
      <c r="HJ43" s="87"/>
      <c r="HK43" s="87"/>
      <c r="HL43" s="87"/>
      <c r="HM43" s="87"/>
      <c r="HN43" s="87"/>
      <c r="HO43" s="87"/>
      <c r="HP43" s="87"/>
      <c r="HQ43" s="87"/>
      <c r="HR43" s="87"/>
      <c r="HS43" s="87"/>
      <c r="HT43" s="87"/>
      <c r="HU43" s="87"/>
      <c r="HV43" s="87"/>
      <c r="HW43" s="87"/>
      <c r="HX43" s="87"/>
      <c r="HY43" s="87"/>
      <c r="HZ43" s="87"/>
      <c r="IA43" s="87"/>
      <c r="IB43" s="87"/>
      <c r="IC43" s="87"/>
      <c r="ID43" s="87"/>
      <c r="IE43" s="87"/>
      <c r="IF43" s="87"/>
      <c r="IG43" s="87"/>
      <c r="IH43" s="87"/>
      <c r="II43" s="87"/>
      <c r="IJ43" s="87"/>
      <c r="IK43" s="87"/>
      <c r="IL43" s="87"/>
      <c r="IM43" s="87"/>
      <c r="IN43" s="87"/>
      <c r="IO43" s="87"/>
      <c r="IP43" s="87"/>
      <c r="IQ43" s="87"/>
      <c r="IR43" s="87"/>
      <c r="IS43" s="87"/>
      <c r="IT43" s="87"/>
      <c r="IU43" s="87"/>
      <c r="IV43" s="87"/>
    </row>
    <row r="44" spans="1:256" s="11" customFormat="1" ht="12.75">
      <c r="A44" s="19"/>
      <c r="B44" s="20"/>
      <c r="C44" s="76"/>
      <c r="D44" s="19"/>
      <c r="E44" s="18"/>
      <c r="F44" s="18"/>
      <c r="G44" s="10"/>
      <c r="H44" s="18"/>
      <c r="I44" s="18"/>
      <c r="J44" s="18"/>
      <c r="K44" s="18"/>
      <c r="L44" s="18"/>
      <c r="M44" s="18"/>
      <c r="N44" s="96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</row>
    <row r="45" spans="1:256" s="7" customFormat="1" ht="24.75" customHeight="1">
      <c r="A45" s="24"/>
      <c r="B45" s="66"/>
      <c r="C45" s="67" t="s">
        <v>116</v>
      </c>
      <c r="D45" s="24"/>
      <c r="E45" s="9"/>
      <c r="F45" s="9"/>
      <c r="G45" s="9"/>
      <c r="H45" s="9"/>
      <c r="I45" s="9"/>
      <c r="J45" s="9"/>
      <c r="K45" s="9"/>
      <c r="L45" s="9"/>
      <c r="M45" s="9"/>
    </row>
    <row r="46" spans="1:256" s="11" customFormat="1" ht="13.5" customHeight="1">
      <c r="A46" s="68"/>
      <c r="B46" s="69"/>
      <c r="C46" s="70"/>
      <c r="D46" s="68"/>
      <c r="E46" s="10"/>
      <c r="F46" s="10"/>
      <c r="G46" s="10"/>
      <c r="H46" s="10"/>
      <c r="I46" s="10"/>
      <c r="J46" s="10"/>
      <c r="K46" s="10"/>
      <c r="L46" s="10"/>
      <c r="M46" s="10"/>
    </row>
    <row r="47" spans="1:256" s="72" customFormat="1" ht="12.75">
      <c r="A47" s="12">
        <v>2</v>
      </c>
      <c r="B47" s="13" t="s">
        <v>25</v>
      </c>
      <c r="C47" s="71" t="s">
        <v>26</v>
      </c>
      <c r="D47" s="14" t="s">
        <v>15</v>
      </c>
      <c r="E47" s="15"/>
      <c r="F47" s="15">
        <f>0.3*0.3*500</f>
        <v>45</v>
      </c>
      <c r="G47" s="18"/>
      <c r="H47" s="18"/>
      <c r="I47" s="18"/>
      <c r="J47" s="18"/>
      <c r="K47" s="18"/>
      <c r="L47" s="34"/>
      <c r="M47" s="34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</row>
    <row r="48" spans="1:256" s="11" customFormat="1" ht="12.75">
      <c r="A48" s="14"/>
      <c r="B48" s="20"/>
      <c r="C48" s="21"/>
      <c r="D48" s="19" t="s">
        <v>27</v>
      </c>
      <c r="E48" s="18"/>
      <c r="F48" s="73">
        <f>F47/1000</f>
        <v>4.4999999999999998E-2</v>
      </c>
      <c r="G48" s="18"/>
      <c r="H48" s="18"/>
      <c r="I48" s="18"/>
      <c r="J48" s="18"/>
      <c r="K48" s="18"/>
      <c r="L48" s="34"/>
      <c r="M48" s="34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</row>
    <row r="49" spans="1:256" s="7" customFormat="1" ht="12.75">
      <c r="A49" s="12"/>
      <c r="B49" s="23"/>
      <c r="C49" s="74" t="s">
        <v>20</v>
      </c>
      <c r="D49" s="17" t="s">
        <v>16</v>
      </c>
      <c r="E49" s="18">
        <v>60.8</v>
      </c>
      <c r="F49" s="18">
        <f>E49*F48</f>
        <v>2.7359999999999998</v>
      </c>
      <c r="G49" s="18"/>
      <c r="H49" s="18"/>
      <c r="I49" s="18"/>
      <c r="J49" s="18"/>
      <c r="K49" s="18"/>
      <c r="L49" s="18"/>
      <c r="M49" s="18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</row>
    <row r="50" spans="1:256" s="7" customFormat="1" ht="12.75">
      <c r="A50" s="12"/>
      <c r="B50" s="23" t="s">
        <v>28</v>
      </c>
      <c r="C50" s="75" t="s">
        <v>29</v>
      </c>
      <c r="D50" s="17" t="s">
        <v>19</v>
      </c>
      <c r="E50" s="18">
        <v>143</v>
      </c>
      <c r="F50" s="18">
        <f>E50*F48</f>
        <v>6.4349999999999996</v>
      </c>
      <c r="G50" s="18"/>
      <c r="H50" s="18"/>
      <c r="I50" s="18"/>
      <c r="J50" s="18"/>
      <c r="K50" s="18"/>
      <c r="L50" s="18"/>
      <c r="M50" s="18"/>
      <c r="N50" s="22"/>
      <c r="O50" s="2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</row>
    <row r="51" spans="1:256" s="7" customFormat="1" ht="12.75">
      <c r="A51" s="12"/>
      <c r="B51" s="23"/>
      <c r="C51" s="75" t="s">
        <v>21</v>
      </c>
      <c r="D51" s="19" t="s">
        <v>0</v>
      </c>
      <c r="E51" s="18">
        <v>6.89</v>
      </c>
      <c r="F51" s="18">
        <f>E51*F48</f>
        <v>0.31004999999999999</v>
      </c>
      <c r="G51" s="18"/>
      <c r="H51" s="18"/>
      <c r="I51" s="18"/>
      <c r="J51" s="18"/>
      <c r="K51" s="18"/>
      <c r="L51" s="18"/>
      <c r="M51" s="18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</row>
    <row r="52" spans="1:256" s="11" customFormat="1" ht="12.75">
      <c r="A52" s="14"/>
      <c r="B52" s="20"/>
      <c r="C52" s="76"/>
      <c r="D52" s="19"/>
      <c r="E52" s="18"/>
      <c r="F52" s="18"/>
      <c r="G52" s="18"/>
      <c r="H52" s="18"/>
      <c r="I52" s="18"/>
      <c r="J52" s="18"/>
      <c r="K52" s="18"/>
      <c r="L52" s="18"/>
      <c r="M52" s="18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</row>
    <row r="53" spans="1:256" s="72" customFormat="1" ht="12.75">
      <c r="A53" s="12">
        <v>3</v>
      </c>
      <c r="B53" s="13" t="s">
        <v>30</v>
      </c>
      <c r="C53" s="71" t="s">
        <v>31</v>
      </c>
      <c r="D53" s="14" t="s">
        <v>17</v>
      </c>
      <c r="E53" s="18">
        <v>1.85</v>
      </c>
      <c r="F53" s="15">
        <f>F47*E53</f>
        <v>83.25</v>
      </c>
      <c r="G53" s="15"/>
      <c r="H53" s="15"/>
      <c r="I53" s="15"/>
      <c r="J53" s="15"/>
      <c r="K53" s="9"/>
      <c r="L53" s="15"/>
      <c r="M53" s="15"/>
      <c r="N53" s="77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</row>
    <row r="54" spans="1:256" s="11" customFormat="1" ht="12.75">
      <c r="A54" s="14"/>
      <c r="B54" s="20"/>
      <c r="C54" s="21"/>
      <c r="D54" s="19"/>
      <c r="E54" s="18"/>
      <c r="F54" s="18"/>
      <c r="G54" s="18"/>
      <c r="H54" s="18"/>
      <c r="I54" s="18"/>
      <c r="J54" s="18"/>
      <c r="K54" s="10"/>
      <c r="L54" s="18"/>
      <c r="M54" s="18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</row>
    <row r="55" spans="1:256" s="11" customFormat="1" ht="12.75">
      <c r="A55" s="14"/>
      <c r="B55" s="20"/>
      <c r="C55" s="78" t="s">
        <v>22</v>
      </c>
      <c r="D55" s="19" t="s">
        <v>17</v>
      </c>
      <c r="E55" s="18">
        <v>1</v>
      </c>
      <c r="F55" s="18">
        <f>E55*F53</f>
        <v>83.25</v>
      </c>
      <c r="G55" s="18"/>
      <c r="H55" s="18"/>
      <c r="I55" s="18"/>
      <c r="J55" s="18"/>
      <c r="K55" s="18"/>
      <c r="L55" s="18"/>
      <c r="M55" s="18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</row>
    <row r="56" spans="1:256" s="11" customFormat="1" ht="12.75">
      <c r="A56" s="14"/>
      <c r="B56" s="20"/>
      <c r="C56" s="78"/>
      <c r="D56" s="19"/>
      <c r="E56" s="18"/>
      <c r="F56" s="18"/>
      <c r="G56" s="18"/>
      <c r="H56" s="18"/>
      <c r="I56" s="18"/>
      <c r="J56" s="18"/>
      <c r="K56" s="10"/>
      <c r="L56" s="18"/>
      <c r="M56" s="18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</row>
    <row r="57" spans="1:256" s="7" customFormat="1" ht="12.75">
      <c r="A57" s="12">
        <v>4</v>
      </c>
      <c r="B57" s="13" t="s">
        <v>32</v>
      </c>
      <c r="C57" s="71" t="s">
        <v>33</v>
      </c>
      <c r="D57" s="14" t="s">
        <v>15</v>
      </c>
      <c r="E57" s="15"/>
      <c r="F57" s="28">
        <f>0.3*0.1*500</f>
        <v>15</v>
      </c>
      <c r="G57" s="15"/>
      <c r="H57" s="15"/>
      <c r="I57" s="15"/>
      <c r="J57" s="15"/>
      <c r="K57" s="15"/>
      <c r="L57" s="15"/>
      <c r="M57" s="15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</row>
    <row r="58" spans="1:256" s="11" customFormat="1" ht="12.75">
      <c r="A58" s="47"/>
      <c r="B58" s="79"/>
      <c r="C58" s="80"/>
      <c r="D58" s="47" t="s">
        <v>34</v>
      </c>
      <c r="E58" s="38"/>
      <c r="F58" s="73">
        <f>F57/10</f>
        <v>1.5</v>
      </c>
      <c r="G58" s="38"/>
      <c r="H58" s="38"/>
      <c r="I58" s="38"/>
      <c r="J58" s="38"/>
      <c r="K58" s="38"/>
      <c r="L58" s="38"/>
      <c r="M58" s="38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  <c r="EN58" s="81"/>
      <c r="EO58" s="81"/>
      <c r="EP58" s="81"/>
      <c r="EQ58" s="81"/>
      <c r="ER58" s="81"/>
      <c r="ES58" s="81"/>
      <c r="ET58" s="81"/>
      <c r="EU58" s="81"/>
      <c r="EV58" s="81"/>
      <c r="EW58" s="81"/>
      <c r="EX58" s="81"/>
      <c r="EY58" s="81"/>
      <c r="EZ58" s="81"/>
      <c r="FA58" s="81"/>
      <c r="FB58" s="81"/>
      <c r="FC58" s="81"/>
      <c r="FD58" s="81"/>
      <c r="FE58" s="81"/>
      <c r="FF58" s="81"/>
      <c r="FG58" s="81"/>
      <c r="FH58" s="81"/>
      <c r="FI58" s="81"/>
      <c r="FJ58" s="81"/>
      <c r="FK58" s="81"/>
      <c r="FL58" s="81"/>
      <c r="FM58" s="81"/>
      <c r="FN58" s="81"/>
      <c r="FO58" s="81"/>
      <c r="FP58" s="81"/>
      <c r="FQ58" s="81"/>
      <c r="FR58" s="81"/>
      <c r="FS58" s="81"/>
      <c r="FT58" s="81"/>
      <c r="FU58" s="81"/>
      <c r="FV58" s="81"/>
      <c r="FW58" s="81"/>
      <c r="FX58" s="81"/>
      <c r="FY58" s="81"/>
      <c r="FZ58" s="81"/>
      <c r="GA58" s="81"/>
      <c r="GB58" s="81"/>
      <c r="GC58" s="81"/>
      <c r="GD58" s="81"/>
      <c r="GE58" s="81"/>
      <c r="GF58" s="81"/>
      <c r="GG58" s="81"/>
      <c r="GH58" s="81"/>
      <c r="GI58" s="81"/>
      <c r="GJ58" s="81"/>
      <c r="GK58" s="81"/>
      <c r="GL58" s="81"/>
      <c r="GM58" s="81"/>
      <c r="GN58" s="81"/>
      <c r="GO58" s="81"/>
      <c r="GP58" s="81"/>
      <c r="GQ58" s="81"/>
      <c r="GR58" s="81"/>
      <c r="GS58" s="81"/>
      <c r="GT58" s="81"/>
      <c r="GU58" s="81"/>
      <c r="GV58" s="81"/>
      <c r="GW58" s="81"/>
      <c r="GX58" s="81"/>
      <c r="GY58" s="81"/>
      <c r="GZ58" s="81"/>
      <c r="HA58" s="81"/>
      <c r="HB58" s="81"/>
      <c r="HC58" s="81"/>
      <c r="HD58" s="81"/>
      <c r="HE58" s="81"/>
      <c r="HF58" s="81"/>
      <c r="HG58" s="81"/>
      <c r="HH58" s="81"/>
      <c r="HI58" s="81"/>
      <c r="HJ58" s="81"/>
      <c r="HK58" s="81"/>
      <c r="HL58" s="81"/>
      <c r="HM58" s="81"/>
      <c r="HN58" s="81"/>
      <c r="HO58" s="81"/>
      <c r="HP58" s="81"/>
      <c r="HQ58" s="81"/>
      <c r="HR58" s="81"/>
      <c r="HS58" s="81"/>
      <c r="HT58" s="81"/>
      <c r="HU58" s="81"/>
      <c r="HV58" s="81"/>
      <c r="HW58" s="81"/>
      <c r="HX58" s="81"/>
      <c r="HY58" s="81"/>
      <c r="HZ58" s="81"/>
      <c r="IA58" s="81"/>
      <c r="IB58" s="81"/>
      <c r="IC58" s="81"/>
      <c r="ID58" s="81"/>
      <c r="IE58" s="81"/>
      <c r="IF58" s="81"/>
    </row>
    <row r="59" spans="1:256" s="7" customFormat="1" ht="12.75">
      <c r="A59" s="42"/>
      <c r="B59" s="37"/>
      <c r="C59" s="74" t="s">
        <v>35</v>
      </c>
      <c r="D59" s="17" t="s">
        <v>16</v>
      </c>
      <c r="E59" s="18">
        <v>17.8</v>
      </c>
      <c r="F59" s="38">
        <f>E59*F58</f>
        <v>26.700000000000003</v>
      </c>
      <c r="G59" s="38"/>
      <c r="H59" s="38"/>
      <c r="I59" s="18"/>
      <c r="J59" s="18"/>
      <c r="K59" s="18"/>
      <c r="L59" s="18"/>
      <c r="M59" s="1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  <c r="HY59" s="48"/>
      <c r="HZ59" s="48"/>
      <c r="IA59" s="48"/>
      <c r="IB59" s="48"/>
      <c r="IC59" s="48"/>
      <c r="ID59" s="48"/>
      <c r="IE59" s="48"/>
      <c r="IF59" s="48"/>
    </row>
    <row r="60" spans="1:256" s="7" customFormat="1" ht="12.75">
      <c r="A60" s="42"/>
      <c r="B60" s="23" t="s">
        <v>36</v>
      </c>
      <c r="C60" s="43" t="s">
        <v>37</v>
      </c>
      <c r="D60" s="47" t="s">
        <v>15</v>
      </c>
      <c r="E60" s="18">
        <v>11</v>
      </c>
      <c r="F60" s="26">
        <f>E60*F58</f>
        <v>16.5</v>
      </c>
      <c r="G60" s="10"/>
      <c r="H60" s="38"/>
      <c r="I60" s="38"/>
      <c r="J60" s="38"/>
      <c r="K60" s="38"/>
      <c r="L60" s="38"/>
      <c r="M60" s="3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I60" s="48"/>
      <c r="HJ60" s="48"/>
      <c r="HK60" s="48"/>
      <c r="HL60" s="48"/>
      <c r="HM60" s="48"/>
      <c r="HN60" s="48"/>
      <c r="HO60" s="48"/>
      <c r="HP60" s="48"/>
      <c r="HQ60" s="48"/>
      <c r="HR60" s="48"/>
      <c r="HS60" s="48"/>
      <c r="HT60" s="48"/>
      <c r="HU60" s="48"/>
      <c r="HV60" s="48"/>
      <c r="HW60" s="48"/>
      <c r="HX60" s="48"/>
      <c r="HY60" s="48"/>
      <c r="HZ60" s="48"/>
      <c r="IA60" s="48"/>
      <c r="IB60" s="48"/>
      <c r="IC60" s="48"/>
      <c r="ID60" s="48"/>
      <c r="IE60" s="48"/>
      <c r="IF60" s="48"/>
    </row>
    <row r="61" spans="1:256" s="11" customFormat="1" ht="12.75">
      <c r="A61" s="47"/>
      <c r="B61" s="79"/>
      <c r="C61" s="80"/>
      <c r="D61" s="47"/>
      <c r="E61" s="18"/>
      <c r="F61" s="26"/>
      <c r="G61" s="10"/>
      <c r="H61" s="38"/>
      <c r="I61" s="38"/>
      <c r="J61" s="38"/>
      <c r="K61" s="38"/>
      <c r="L61" s="38"/>
      <c r="M61" s="38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1"/>
      <c r="FF61" s="81"/>
      <c r="FG61" s="81"/>
      <c r="FH61" s="81"/>
      <c r="FI61" s="81"/>
      <c r="FJ61" s="81"/>
      <c r="FK61" s="81"/>
      <c r="FL61" s="81"/>
      <c r="FM61" s="81"/>
      <c r="FN61" s="81"/>
      <c r="FO61" s="81"/>
      <c r="FP61" s="81"/>
      <c r="FQ61" s="81"/>
      <c r="FR61" s="81"/>
      <c r="FS61" s="81"/>
      <c r="FT61" s="81"/>
      <c r="FU61" s="81"/>
      <c r="FV61" s="81"/>
      <c r="FW61" s="81"/>
      <c r="FX61" s="81"/>
      <c r="FY61" s="81"/>
      <c r="FZ61" s="81"/>
      <c r="GA61" s="81"/>
      <c r="GB61" s="81"/>
      <c r="GC61" s="81"/>
      <c r="GD61" s="81"/>
      <c r="GE61" s="81"/>
      <c r="GF61" s="81"/>
      <c r="GG61" s="81"/>
      <c r="GH61" s="81"/>
      <c r="GI61" s="81"/>
      <c r="GJ61" s="81"/>
      <c r="GK61" s="81"/>
      <c r="GL61" s="81"/>
      <c r="GM61" s="81"/>
      <c r="GN61" s="81"/>
      <c r="GO61" s="81"/>
      <c r="GP61" s="81"/>
      <c r="GQ61" s="81"/>
      <c r="GR61" s="81"/>
      <c r="GS61" s="81"/>
      <c r="GT61" s="81"/>
      <c r="GU61" s="81"/>
      <c r="GV61" s="81"/>
      <c r="GW61" s="81"/>
      <c r="GX61" s="81"/>
      <c r="GY61" s="81"/>
      <c r="GZ61" s="81"/>
      <c r="HA61" s="81"/>
      <c r="HB61" s="81"/>
      <c r="HC61" s="81"/>
      <c r="HD61" s="81"/>
      <c r="HE61" s="81"/>
      <c r="HF61" s="81"/>
      <c r="HG61" s="81"/>
      <c r="HH61" s="81"/>
      <c r="HI61" s="81"/>
      <c r="HJ61" s="81"/>
      <c r="HK61" s="81"/>
      <c r="HL61" s="81"/>
      <c r="HM61" s="81"/>
      <c r="HN61" s="81"/>
      <c r="HO61" s="81"/>
      <c r="HP61" s="81"/>
      <c r="HQ61" s="81"/>
      <c r="HR61" s="81"/>
      <c r="HS61" s="81"/>
      <c r="HT61" s="81"/>
      <c r="HU61" s="81"/>
      <c r="HV61" s="81"/>
      <c r="HW61" s="81"/>
      <c r="HX61" s="81"/>
      <c r="HY61" s="81"/>
      <c r="HZ61" s="81"/>
      <c r="IA61" s="81"/>
      <c r="IB61" s="81"/>
      <c r="IC61" s="81"/>
      <c r="ID61" s="81"/>
      <c r="IE61" s="81"/>
      <c r="IF61" s="81"/>
    </row>
    <row r="62" spans="1:256" s="7" customFormat="1" ht="12.75">
      <c r="A62" s="14">
        <v>5</v>
      </c>
      <c r="B62" s="13" t="s">
        <v>38</v>
      </c>
      <c r="C62" s="82" t="s">
        <v>39</v>
      </c>
      <c r="D62" s="14" t="s">
        <v>15</v>
      </c>
      <c r="E62" s="15"/>
      <c r="F62" s="15">
        <f>0.8*0.12*500</f>
        <v>48</v>
      </c>
      <c r="G62" s="15"/>
      <c r="H62" s="15"/>
      <c r="I62" s="15"/>
      <c r="J62" s="15"/>
      <c r="K62" s="15"/>
      <c r="L62" s="15"/>
      <c r="M62" s="15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</row>
    <row r="63" spans="1:256" s="83" customFormat="1" ht="12.75">
      <c r="A63" s="19"/>
      <c r="B63" s="20"/>
      <c r="C63" s="21"/>
      <c r="D63" s="19" t="s">
        <v>23</v>
      </c>
      <c r="E63" s="18"/>
      <c r="F63" s="25">
        <f>F62/100</f>
        <v>0.48</v>
      </c>
      <c r="G63" s="18"/>
      <c r="H63" s="18"/>
      <c r="I63" s="18"/>
      <c r="J63" s="18"/>
      <c r="K63" s="18"/>
      <c r="L63" s="18"/>
      <c r="M63" s="18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spans="1:256" s="72" customFormat="1" ht="12.75">
      <c r="A64" s="14"/>
      <c r="B64" s="23"/>
      <c r="C64" s="74" t="s">
        <v>35</v>
      </c>
      <c r="D64" s="17" t="s">
        <v>16</v>
      </c>
      <c r="E64" s="18">
        <v>1120</v>
      </c>
      <c r="F64" s="18">
        <f>E64*F63</f>
        <v>537.6</v>
      </c>
      <c r="G64" s="18"/>
      <c r="H64" s="18"/>
      <c r="I64" s="18"/>
      <c r="J64" s="18"/>
      <c r="K64" s="18"/>
      <c r="L64" s="18"/>
      <c r="M64" s="18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72" customFormat="1" ht="12.75">
      <c r="A65" s="14"/>
      <c r="B65" s="84"/>
      <c r="C65" s="85" t="s">
        <v>40</v>
      </c>
      <c r="D65" s="19" t="s">
        <v>0</v>
      </c>
      <c r="E65" s="18">
        <v>79</v>
      </c>
      <c r="F65" s="18">
        <f>E65*F63</f>
        <v>37.92</v>
      </c>
      <c r="G65" s="18"/>
      <c r="H65" s="18"/>
      <c r="I65" s="18"/>
      <c r="J65" s="18"/>
      <c r="K65" s="18"/>
      <c r="L65" s="18"/>
      <c r="M65" s="18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72" customFormat="1" ht="12.75">
      <c r="A66" s="14"/>
      <c r="B66" s="84" t="s">
        <v>41</v>
      </c>
      <c r="C66" s="75" t="s">
        <v>42</v>
      </c>
      <c r="D66" s="19" t="s">
        <v>17</v>
      </c>
      <c r="E66" s="18" t="s">
        <v>24</v>
      </c>
      <c r="F66" s="86">
        <f>0.001*258</f>
        <v>0.25800000000000001</v>
      </c>
      <c r="G66" s="27"/>
      <c r="H66" s="18"/>
      <c r="I66" s="18"/>
      <c r="J66" s="18"/>
      <c r="K66" s="18"/>
      <c r="L66" s="18"/>
      <c r="M66" s="18"/>
      <c r="N66" s="2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X66" s="87"/>
      <c r="FY66" s="87"/>
      <c r="FZ66" s="87"/>
      <c r="GA66" s="87"/>
      <c r="GB66" s="87"/>
      <c r="GC66" s="87"/>
      <c r="GD66" s="87"/>
      <c r="GE66" s="87"/>
      <c r="GF66" s="87"/>
      <c r="GG66" s="87"/>
      <c r="GH66" s="87"/>
      <c r="GI66" s="87"/>
      <c r="GJ66" s="87"/>
      <c r="GK66" s="87"/>
      <c r="GL66" s="87"/>
      <c r="GM66" s="87"/>
      <c r="GN66" s="87"/>
      <c r="GO66" s="87"/>
      <c r="GP66" s="87"/>
      <c r="GQ66" s="87"/>
      <c r="GR66" s="87"/>
      <c r="GS66" s="87"/>
      <c r="GT66" s="87"/>
      <c r="GU66" s="87"/>
      <c r="GV66" s="87"/>
      <c r="GW66" s="87"/>
      <c r="GX66" s="87"/>
      <c r="GY66" s="87"/>
      <c r="GZ66" s="87"/>
      <c r="HA66" s="87"/>
      <c r="HB66" s="87"/>
      <c r="HC66" s="87"/>
      <c r="HD66" s="87"/>
      <c r="HE66" s="87"/>
      <c r="HF66" s="87"/>
      <c r="HG66" s="87"/>
      <c r="HH66" s="87"/>
      <c r="HI66" s="87"/>
      <c r="HJ66" s="87"/>
      <c r="HK66" s="87"/>
      <c r="HL66" s="87"/>
      <c r="HM66" s="87"/>
      <c r="HN66" s="87"/>
      <c r="HO66" s="87"/>
      <c r="HP66" s="87"/>
      <c r="HQ66" s="87"/>
      <c r="HR66" s="87"/>
      <c r="HS66" s="87"/>
      <c r="HT66" s="87"/>
      <c r="HU66" s="87"/>
      <c r="HV66" s="87"/>
      <c r="HW66" s="87"/>
      <c r="HX66" s="87"/>
      <c r="HY66" s="87"/>
      <c r="HZ66" s="87"/>
      <c r="IA66" s="87"/>
      <c r="IB66" s="87"/>
      <c r="IC66" s="87"/>
      <c r="ID66" s="87"/>
      <c r="IE66" s="87"/>
      <c r="IF66" s="87"/>
      <c r="IG66" s="87"/>
      <c r="IH66" s="87"/>
      <c r="II66" s="87"/>
      <c r="IJ66" s="87"/>
      <c r="IK66" s="87"/>
      <c r="IL66" s="87"/>
      <c r="IM66" s="87"/>
      <c r="IN66" s="87"/>
      <c r="IO66" s="87"/>
      <c r="IP66" s="87"/>
      <c r="IQ66" s="87"/>
      <c r="IR66" s="87"/>
      <c r="IS66" s="87"/>
      <c r="IT66" s="87"/>
      <c r="IU66" s="87"/>
      <c r="IV66" s="87"/>
    </row>
    <row r="67" spans="1:256" s="72" customFormat="1" ht="12.75">
      <c r="A67" s="14"/>
      <c r="B67" s="84" t="s">
        <v>43</v>
      </c>
      <c r="C67" s="75" t="s">
        <v>44</v>
      </c>
      <c r="D67" s="19" t="s">
        <v>17</v>
      </c>
      <c r="E67" s="18" t="s">
        <v>24</v>
      </c>
      <c r="F67" s="86">
        <f>0.012*258</f>
        <v>3.0960000000000001</v>
      </c>
      <c r="G67" s="27"/>
      <c r="H67" s="18"/>
      <c r="I67" s="18"/>
      <c r="J67" s="18"/>
      <c r="K67" s="18"/>
      <c r="L67" s="18"/>
      <c r="M67" s="18"/>
      <c r="N67" s="2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7"/>
      <c r="EH67" s="87"/>
      <c r="EI67" s="87"/>
      <c r="EJ67" s="87"/>
      <c r="EK67" s="87"/>
      <c r="EL67" s="87"/>
      <c r="EM67" s="87"/>
      <c r="EN67" s="87"/>
      <c r="EO67" s="87"/>
      <c r="EP67" s="87"/>
      <c r="EQ67" s="87"/>
      <c r="ER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  <c r="FF67" s="87"/>
      <c r="FG67" s="87"/>
      <c r="FH67" s="87"/>
      <c r="FI67" s="87"/>
      <c r="FJ67" s="87"/>
      <c r="FK67" s="87"/>
      <c r="FL67" s="87"/>
      <c r="FM67" s="87"/>
      <c r="FN67" s="87"/>
      <c r="FO67" s="87"/>
      <c r="FP67" s="87"/>
      <c r="FQ67" s="87"/>
      <c r="FR67" s="87"/>
      <c r="FS67" s="87"/>
      <c r="FT67" s="87"/>
      <c r="FU67" s="87"/>
      <c r="FV67" s="87"/>
      <c r="FW67" s="87"/>
      <c r="FX67" s="87"/>
      <c r="FY67" s="87"/>
      <c r="FZ67" s="87"/>
      <c r="GA67" s="87"/>
      <c r="GB67" s="87"/>
      <c r="GC67" s="87"/>
      <c r="GD67" s="87"/>
      <c r="GE67" s="87"/>
      <c r="GF67" s="87"/>
      <c r="GG67" s="87"/>
      <c r="GH67" s="87"/>
      <c r="GI67" s="87"/>
      <c r="GJ67" s="87"/>
      <c r="GK67" s="87"/>
      <c r="GL67" s="87"/>
      <c r="GM67" s="87"/>
      <c r="GN67" s="87"/>
      <c r="GO67" s="87"/>
      <c r="GP67" s="87"/>
      <c r="GQ67" s="87"/>
      <c r="GR67" s="87"/>
      <c r="GS67" s="87"/>
      <c r="GT67" s="87"/>
      <c r="GU67" s="87"/>
      <c r="GV67" s="87"/>
      <c r="GW67" s="87"/>
      <c r="GX67" s="87"/>
      <c r="GY67" s="87"/>
      <c r="GZ67" s="87"/>
      <c r="HA67" s="87"/>
      <c r="HB67" s="87"/>
      <c r="HC67" s="87"/>
      <c r="HD67" s="87"/>
      <c r="HE67" s="87"/>
      <c r="HF67" s="87"/>
      <c r="HG67" s="87"/>
      <c r="HH67" s="87"/>
      <c r="HI67" s="87"/>
      <c r="HJ67" s="87"/>
      <c r="HK67" s="87"/>
      <c r="HL67" s="87"/>
      <c r="HM67" s="87"/>
      <c r="HN67" s="87"/>
      <c r="HO67" s="87"/>
      <c r="HP67" s="87"/>
      <c r="HQ67" s="87"/>
      <c r="HR67" s="87"/>
      <c r="HS67" s="87"/>
      <c r="HT67" s="87"/>
      <c r="HU67" s="87"/>
      <c r="HV67" s="87"/>
      <c r="HW67" s="87"/>
      <c r="HX67" s="87"/>
      <c r="HY67" s="87"/>
      <c r="HZ67" s="87"/>
      <c r="IA67" s="87"/>
      <c r="IB67" s="87"/>
      <c r="IC67" s="87"/>
      <c r="ID67" s="87"/>
      <c r="IE67" s="87"/>
      <c r="IF67" s="87"/>
      <c r="IG67" s="87"/>
      <c r="IH67" s="87"/>
      <c r="II67" s="87"/>
      <c r="IJ67" s="87"/>
      <c r="IK67" s="87"/>
      <c r="IL67" s="87"/>
      <c r="IM67" s="87"/>
      <c r="IN67" s="87"/>
      <c r="IO67" s="87"/>
      <c r="IP67" s="87"/>
      <c r="IQ67" s="87"/>
      <c r="IR67" s="87"/>
      <c r="IS67" s="87"/>
      <c r="IT67" s="87"/>
      <c r="IU67" s="87"/>
      <c r="IV67" s="87"/>
    </row>
    <row r="68" spans="1:256" s="72" customFormat="1" ht="12.75">
      <c r="A68" s="14"/>
      <c r="B68" s="23" t="s">
        <v>45</v>
      </c>
      <c r="C68" s="85" t="s">
        <v>46</v>
      </c>
      <c r="D68" s="19" t="s">
        <v>15</v>
      </c>
      <c r="E68" s="18">
        <v>101.5</v>
      </c>
      <c r="F68" s="18">
        <f>E68*F63</f>
        <v>48.72</v>
      </c>
      <c r="G68" s="18"/>
      <c r="H68" s="18"/>
      <c r="I68" s="18"/>
      <c r="J68" s="18"/>
      <c r="K68" s="18"/>
      <c r="L68" s="18"/>
      <c r="M68" s="18"/>
      <c r="N68" s="88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72" customFormat="1" ht="12.75">
      <c r="A69" s="14"/>
      <c r="B69" s="89" t="s">
        <v>47</v>
      </c>
      <c r="C69" s="85" t="s">
        <v>48</v>
      </c>
      <c r="D69" s="19" t="s">
        <v>15</v>
      </c>
      <c r="E69" s="18">
        <f>0.45+6.16+4.88</f>
        <v>11.49</v>
      </c>
      <c r="F69" s="18">
        <f>E69*F63</f>
        <v>5.5152000000000001</v>
      </c>
      <c r="G69" s="18"/>
      <c r="H69" s="18"/>
      <c r="I69" s="18"/>
      <c r="J69" s="18"/>
      <c r="K69" s="18"/>
      <c r="L69" s="18"/>
      <c r="M69" s="18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s="72" customFormat="1" ht="12.75">
      <c r="A70" s="14"/>
      <c r="B70" s="84"/>
      <c r="C70" s="90" t="s">
        <v>49</v>
      </c>
      <c r="D70" s="17" t="s">
        <v>0</v>
      </c>
      <c r="E70" s="18">
        <v>228</v>
      </c>
      <c r="F70" s="91">
        <f>E70*F63</f>
        <v>109.44</v>
      </c>
      <c r="G70" s="10"/>
      <c r="H70" s="18"/>
      <c r="I70" s="18"/>
      <c r="J70" s="18"/>
      <c r="K70" s="18"/>
      <c r="L70" s="27"/>
      <c r="M70" s="18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  <c r="DO70" s="87"/>
      <c r="DP70" s="87"/>
      <c r="DQ70" s="87"/>
      <c r="DR70" s="87"/>
      <c r="DS70" s="87"/>
      <c r="DT70" s="87"/>
      <c r="DU70" s="87"/>
      <c r="DV70" s="87"/>
      <c r="DW70" s="87"/>
      <c r="DX70" s="87"/>
      <c r="DY70" s="87"/>
      <c r="DZ70" s="87"/>
      <c r="EA70" s="87"/>
      <c r="EB70" s="87"/>
      <c r="EC70" s="87"/>
      <c r="ED70" s="87"/>
      <c r="EE70" s="87"/>
      <c r="EF70" s="87"/>
      <c r="EG70" s="87"/>
      <c r="EH70" s="87"/>
      <c r="EI70" s="87"/>
      <c r="EJ70" s="87"/>
      <c r="EK70" s="87"/>
      <c r="EL70" s="87"/>
      <c r="EM70" s="87"/>
      <c r="EN70" s="87"/>
      <c r="EO70" s="87"/>
      <c r="EP70" s="87"/>
      <c r="EQ70" s="87"/>
      <c r="ER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  <c r="FF70" s="87"/>
      <c r="FG70" s="87"/>
      <c r="FH70" s="87"/>
      <c r="FI70" s="87"/>
      <c r="FJ70" s="87"/>
      <c r="FK70" s="87"/>
      <c r="FL70" s="87"/>
      <c r="FM70" s="87"/>
      <c r="FN70" s="87"/>
      <c r="FO70" s="87"/>
      <c r="FP70" s="87"/>
      <c r="FQ70" s="87"/>
      <c r="FR70" s="87"/>
      <c r="FS70" s="87"/>
      <c r="FT70" s="87"/>
      <c r="FU70" s="87"/>
      <c r="FV70" s="87"/>
      <c r="FW70" s="87"/>
      <c r="FX70" s="87"/>
      <c r="FY70" s="87"/>
      <c r="FZ70" s="87"/>
      <c r="GA70" s="87"/>
      <c r="GB70" s="87"/>
      <c r="GC70" s="87"/>
      <c r="GD70" s="87"/>
      <c r="GE70" s="87"/>
      <c r="GF70" s="87"/>
      <c r="GG70" s="87"/>
      <c r="GH70" s="87"/>
      <c r="GI70" s="87"/>
      <c r="GJ70" s="87"/>
      <c r="GK70" s="87"/>
      <c r="GL70" s="87"/>
      <c r="GM70" s="87"/>
      <c r="GN70" s="87"/>
      <c r="GO70" s="87"/>
      <c r="GP70" s="87"/>
      <c r="GQ70" s="87"/>
      <c r="GR70" s="87"/>
      <c r="GS70" s="87"/>
      <c r="GT70" s="87"/>
      <c r="GU70" s="87"/>
      <c r="GV70" s="87"/>
      <c r="GW70" s="87"/>
      <c r="GX70" s="87"/>
      <c r="GY70" s="87"/>
      <c r="GZ70" s="87"/>
      <c r="HA70" s="87"/>
      <c r="HB70" s="87"/>
      <c r="HC70" s="87"/>
      <c r="HD70" s="87"/>
      <c r="HE70" s="87"/>
      <c r="HF70" s="87"/>
      <c r="HG70" s="87"/>
      <c r="HH70" s="87"/>
      <c r="HI70" s="87"/>
      <c r="HJ70" s="87"/>
      <c r="HK70" s="87"/>
      <c r="HL70" s="87"/>
      <c r="HM70" s="87"/>
      <c r="HN70" s="87"/>
      <c r="HO70" s="87"/>
      <c r="HP70" s="87"/>
      <c r="HQ70" s="87"/>
      <c r="HR70" s="87"/>
      <c r="HS70" s="87"/>
      <c r="HT70" s="87"/>
      <c r="HU70" s="87"/>
      <c r="HV70" s="87"/>
      <c r="HW70" s="87"/>
      <c r="HX70" s="87"/>
      <c r="HY70" s="87"/>
      <c r="HZ70" s="87"/>
      <c r="IA70" s="87"/>
      <c r="IB70" s="87"/>
      <c r="IC70" s="87"/>
      <c r="ID70" s="87"/>
      <c r="IE70" s="87"/>
      <c r="IF70" s="87"/>
      <c r="IG70" s="87"/>
      <c r="IH70" s="87"/>
      <c r="II70" s="87"/>
      <c r="IJ70" s="87"/>
      <c r="IK70" s="87"/>
      <c r="IL70" s="87"/>
      <c r="IM70" s="87"/>
      <c r="IN70" s="87"/>
      <c r="IO70" s="87"/>
      <c r="IP70" s="87"/>
      <c r="IQ70" s="87"/>
      <c r="IR70" s="87"/>
      <c r="IS70" s="87"/>
      <c r="IT70" s="87"/>
      <c r="IU70" s="87"/>
      <c r="IV70" s="87"/>
    </row>
    <row r="71" spans="1:256" s="11" customFormat="1" ht="29.25" customHeight="1">
      <c r="A71" s="68"/>
      <c r="B71" s="68"/>
      <c r="C71" s="145" t="s">
        <v>117</v>
      </c>
      <c r="D71" s="68"/>
      <c r="E71" s="10"/>
      <c r="F71" s="10"/>
      <c r="G71" s="10"/>
      <c r="H71" s="10"/>
      <c r="I71" s="10"/>
      <c r="J71" s="10"/>
      <c r="K71" s="10"/>
      <c r="L71" s="10"/>
      <c r="M71" s="10"/>
    </row>
    <row r="72" spans="1:256" s="7" customFormat="1" ht="25.5">
      <c r="A72" s="14">
        <v>1</v>
      </c>
      <c r="B72" s="98" t="s">
        <v>60</v>
      </c>
      <c r="C72" s="99" t="s">
        <v>61</v>
      </c>
      <c r="D72" s="14" t="s">
        <v>15</v>
      </c>
      <c r="E72" s="15"/>
      <c r="F72" s="15">
        <f>400*1*1.4</f>
        <v>560</v>
      </c>
      <c r="G72" s="15"/>
      <c r="H72" s="15"/>
      <c r="I72" s="15"/>
      <c r="J72" s="15"/>
      <c r="K72" s="15"/>
      <c r="L72" s="15"/>
      <c r="M72" s="15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0"/>
      <c r="BT72" s="100"/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CK72" s="100"/>
      <c r="CL72" s="100"/>
      <c r="CM72" s="100"/>
      <c r="CN72" s="100"/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  <c r="DD72" s="100"/>
      <c r="DE72" s="100"/>
      <c r="DF72" s="100"/>
      <c r="DG72" s="100"/>
      <c r="DH72" s="100"/>
      <c r="DI72" s="100"/>
      <c r="DJ72" s="100"/>
      <c r="DK72" s="100"/>
      <c r="DL72" s="100"/>
      <c r="DM72" s="100"/>
      <c r="DN72" s="100"/>
      <c r="DO72" s="100"/>
      <c r="DP72" s="100"/>
      <c r="DQ72" s="100"/>
      <c r="DR72" s="100"/>
      <c r="DS72" s="100"/>
      <c r="DT72" s="100"/>
      <c r="DU72" s="100"/>
      <c r="DV72" s="100"/>
      <c r="DW72" s="100"/>
      <c r="DX72" s="100"/>
      <c r="DY72" s="100"/>
      <c r="DZ72" s="100"/>
      <c r="EA72" s="100"/>
      <c r="EB72" s="100"/>
      <c r="EC72" s="100"/>
      <c r="ED72" s="100"/>
      <c r="EE72" s="100"/>
      <c r="EF72" s="100"/>
      <c r="EG72" s="100"/>
      <c r="EH72" s="100"/>
      <c r="EI72" s="100"/>
      <c r="EJ72" s="100"/>
      <c r="EK72" s="100"/>
      <c r="EL72" s="100"/>
      <c r="EM72" s="100"/>
      <c r="EN72" s="100"/>
      <c r="EO72" s="100"/>
      <c r="EP72" s="100"/>
      <c r="EQ72" s="100"/>
      <c r="ER72" s="100"/>
      <c r="ES72" s="100"/>
      <c r="ET72" s="100"/>
      <c r="EU72" s="100"/>
      <c r="EV72" s="100"/>
      <c r="EW72" s="100"/>
      <c r="EX72" s="100"/>
      <c r="EY72" s="100"/>
      <c r="EZ72" s="100"/>
      <c r="FA72" s="100"/>
      <c r="FB72" s="100"/>
      <c r="FC72" s="100"/>
      <c r="FD72" s="100"/>
      <c r="FE72" s="100"/>
      <c r="FF72" s="100"/>
      <c r="FG72" s="100"/>
      <c r="FH72" s="100"/>
      <c r="FI72" s="100"/>
      <c r="FJ72" s="100"/>
      <c r="FK72" s="100"/>
      <c r="FL72" s="100"/>
      <c r="FM72" s="100"/>
      <c r="FN72" s="100"/>
      <c r="FO72" s="100"/>
      <c r="FP72" s="100"/>
      <c r="FQ72" s="100"/>
      <c r="FR72" s="100"/>
      <c r="FS72" s="100"/>
      <c r="FT72" s="100"/>
      <c r="FU72" s="100"/>
      <c r="FV72" s="100"/>
      <c r="FW72" s="100"/>
      <c r="FX72" s="100"/>
      <c r="FY72" s="100"/>
      <c r="FZ72" s="100"/>
      <c r="GA72" s="100"/>
      <c r="GB72" s="100"/>
      <c r="GC72" s="100"/>
      <c r="GD72" s="100"/>
      <c r="GE72" s="100"/>
      <c r="GF72" s="100"/>
      <c r="GG72" s="100"/>
      <c r="GH72" s="100"/>
      <c r="GI72" s="100"/>
      <c r="GJ72" s="100"/>
      <c r="GK72" s="100"/>
      <c r="GL72" s="100"/>
      <c r="GM72" s="100"/>
      <c r="GN72" s="100"/>
      <c r="GO72" s="100"/>
      <c r="GP72" s="100"/>
      <c r="GQ72" s="100"/>
      <c r="GR72" s="100"/>
      <c r="GS72" s="100"/>
      <c r="GT72" s="100"/>
      <c r="GU72" s="100"/>
      <c r="GV72" s="100"/>
      <c r="GW72" s="100"/>
      <c r="GX72" s="100"/>
      <c r="GY72" s="100"/>
      <c r="GZ72" s="100"/>
      <c r="HA72" s="100"/>
      <c r="HB72" s="100"/>
      <c r="HC72" s="100"/>
      <c r="HD72" s="100"/>
      <c r="HE72" s="100"/>
      <c r="HF72" s="100"/>
      <c r="HG72" s="100"/>
      <c r="HH72" s="100"/>
      <c r="HI72" s="100"/>
      <c r="HJ72" s="100"/>
      <c r="HK72" s="100"/>
      <c r="HL72" s="100"/>
      <c r="HM72" s="100"/>
      <c r="HN72" s="100"/>
      <c r="HO72" s="100"/>
      <c r="HP72" s="100"/>
      <c r="HQ72" s="100"/>
      <c r="HR72" s="100"/>
      <c r="HS72" s="100"/>
      <c r="HT72" s="100"/>
      <c r="HU72" s="100"/>
      <c r="HV72" s="100"/>
      <c r="HW72" s="100"/>
      <c r="HX72" s="100"/>
      <c r="HY72" s="100"/>
      <c r="HZ72" s="100"/>
      <c r="IA72" s="100"/>
      <c r="IB72" s="100"/>
      <c r="IC72" s="100"/>
      <c r="ID72" s="100"/>
      <c r="IE72" s="100"/>
      <c r="IF72" s="100"/>
    </row>
    <row r="73" spans="1:256" s="83" customFormat="1" ht="12.75">
      <c r="A73" s="19"/>
      <c r="B73" s="20"/>
      <c r="C73" s="21"/>
      <c r="D73" s="19" t="s">
        <v>27</v>
      </c>
      <c r="E73" s="18"/>
      <c r="F73" s="101">
        <f>F72/1000</f>
        <v>0.56000000000000005</v>
      </c>
      <c r="G73" s="18"/>
      <c r="H73" s="18"/>
      <c r="I73" s="18"/>
      <c r="J73" s="18"/>
      <c r="K73" s="18"/>
      <c r="L73" s="18"/>
      <c r="M73" s="18"/>
      <c r="N73" s="102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</row>
    <row r="74" spans="1:256" s="11" customFormat="1" ht="12.75">
      <c r="A74" s="19"/>
      <c r="B74" s="20"/>
      <c r="C74" s="103" t="s">
        <v>20</v>
      </c>
      <c r="D74" s="17" t="s">
        <v>16</v>
      </c>
      <c r="E74" s="18">
        <v>60.8</v>
      </c>
      <c r="F74" s="18">
        <f>E74*F73</f>
        <v>34.048000000000002</v>
      </c>
      <c r="G74" s="18"/>
      <c r="H74" s="18"/>
      <c r="I74" s="18"/>
      <c r="J74" s="18"/>
      <c r="K74" s="18"/>
      <c r="L74" s="18"/>
      <c r="M74" s="18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</row>
    <row r="75" spans="1:256" s="11" customFormat="1" ht="12.75">
      <c r="A75" s="19"/>
      <c r="B75" s="20" t="s">
        <v>62</v>
      </c>
      <c r="C75" s="104" t="s">
        <v>63</v>
      </c>
      <c r="D75" s="17" t="s">
        <v>19</v>
      </c>
      <c r="E75" s="18">
        <v>143</v>
      </c>
      <c r="F75" s="18">
        <f>E75*F73</f>
        <v>80.080000000000013</v>
      </c>
      <c r="G75" s="18"/>
      <c r="H75" s="18"/>
      <c r="I75" s="18"/>
      <c r="J75" s="18"/>
      <c r="K75" s="18"/>
      <c r="L75" s="18"/>
      <c r="M75" s="18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</row>
    <row r="76" spans="1:256" s="11" customFormat="1" ht="12.75">
      <c r="A76" s="19"/>
      <c r="B76" s="20"/>
      <c r="C76" s="104" t="s">
        <v>21</v>
      </c>
      <c r="D76" s="19" t="s">
        <v>0</v>
      </c>
      <c r="E76" s="18">
        <v>6.89</v>
      </c>
      <c r="F76" s="18">
        <f>E76*F73</f>
        <v>3.8584000000000001</v>
      </c>
      <c r="G76" s="18"/>
      <c r="H76" s="18"/>
      <c r="I76" s="18"/>
      <c r="J76" s="18"/>
      <c r="K76" s="18"/>
      <c r="L76" s="18"/>
      <c r="M76" s="18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</row>
    <row r="77" spans="1:256" s="11" customFormat="1" ht="12.75">
      <c r="A77" s="19"/>
      <c r="B77" s="20"/>
      <c r="C77" s="104"/>
      <c r="D77" s="19"/>
      <c r="E77" s="18"/>
      <c r="F77" s="18"/>
      <c r="G77" s="18"/>
      <c r="H77" s="18"/>
      <c r="I77" s="18"/>
      <c r="J77" s="18"/>
      <c r="K77" s="18"/>
      <c r="L77" s="18"/>
      <c r="M77" s="18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</row>
    <row r="78" spans="1:256" s="7" customFormat="1" ht="12.75">
      <c r="A78" s="14">
        <v>2</v>
      </c>
      <c r="B78" s="13" t="s">
        <v>64</v>
      </c>
      <c r="C78" s="105" t="s">
        <v>65</v>
      </c>
      <c r="D78" s="14" t="s">
        <v>66</v>
      </c>
      <c r="E78" s="15"/>
      <c r="F78" s="15">
        <f>F72</f>
        <v>560</v>
      </c>
      <c r="G78" s="15"/>
      <c r="H78" s="15"/>
      <c r="I78" s="15"/>
      <c r="J78" s="15"/>
      <c r="K78" s="9"/>
      <c r="L78" s="15"/>
      <c r="M78" s="15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100"/>
      <c r="BS78" s="100"/>
      <c r="BT78" s="100"/>
      <c r="BU78" s="100"/>
      <c r="BV78" s="100"/>
      <c r="BW78" s="100"/>
      <c r="BX78" s="100"/>
      <c r="BY78" s="100"/>
      <c r="BZ78" s="100"/>
      <c r="CA78" s="100"/>
      <c r="CB78" s="100"/>
      <c r="CC78" s="100"/>
      <c r="CD78" s="100"/>
      <c r="CE78" s="100"/>
      <c r="CF78" s="100"/>
      <c r="CG78" s="100"/>
      <c r="CH78" s="100"/>
      <c r="CI78" s="100"/>
      <c r="CJ78" s="100"/>
      <c r="CK78" s="100"/>
      <c r="CL78" s="100"/>
      <c r="CM78" s="100"/>
      <c r="CN78" s="100"/>
      <c r="CO78" s="100"/>
      <c r="CP78" s="100"/>
      <c r="CQ78" s="100"/>
      <c r="CR78" s="100"/>
      <c r="CS78" s="100"/>
      <c r="CT78" s="100"/>
      <c r="CU78" s="100"/>
      <c r="CV78" s="100"/>
      <c r="CW78" s="100"/>
      <c r="CX78" s="100"/>
      <c r="CY78" s="100"/>
      <c r="CZ78" s="100"/>
      <c r="DA78" s="100"/>
      <c r="DB78" s="100"/>
      <c r="DC78" s="100"/>
      <c r="DD78" s="100"/>
      <c r="DE78" s="100"/>
      <c r="DF78" s="100"/>
      <c r="DG78" s="100"/>
      <c r="DH78" s="100"/>
      <c r="DI78" s="100"/>
      <c r="DJ78" s="100"/>
      <c r="DK78" s="100"/>
      <c r="DL78" s="100"/>
      <c r="DM78" s="100"/>
      <c r="DN78" s="100"/>
      <c r="DO78" s="100"/>
      <c r="DP78" s="100"/>
      <c r="DQ78" s="100"/>
      <c r="DR78" s="100"/>
      <c r="DS78" s="100"/>
      <c r="DT78" s="100"/>
      <c r="DU78" s="100"/>
      <c r="DV78" s="100"/>
      <c r="DW78" s="100"/>
      <c r="DX78" s="100"/>
      <c r="DY78" s="100"/>
      <c r="DZ78" s="100"/>
      <c r="EA78" s="100"/>
      <c r="EB78" s="100"/>
      <c r="EC78" s="100"/>
      <c r="ED78" s="100"/>
      <c r="EE78" s="100"/>
      <c r="EF78" s="100"/>
      <c r="EG78" s="100"/>
      <c r="EH78" s="100"/>
      <c r="EI78" s="100"/>
      <c r="EJ78" s="100"/>
      <c r="EK78" s="100"/>
      <c r="EL78" s="100"/>
      <c r="EM78" s="100"/>
      <c r="EN78" s="100"/>
      <c r="EO78" s="100"/>
      <c r="EP78" s="100"/>
      <c r="EQ78" s="100"/>
      <c r="ER78" s="100"/>
      <c r="ES78" s="100"/>
      <c r="ET78" s="100"/>
      <c r="EU78" s="100"/>
      <c r="EV78" s="100"/>
      <c r="EW78" s="100"/>
      <c r="EX78" s="100"/>
      <c r="EY78" s="100"/>
      <c r="EZ78" s="100"/>
      <c r="FA78" s="100"/>
      <c r="FB78" s="100"/>
      <c r="FC78" s="100"/>
      <c r="FD78" s="100"/>
      <c r="FE78" s="100"/>
      <c r="FF78" s="100"/>
      <c r="FG78" s="100"/>
      <c r="FH78" s="100"/>
      <c r="FI78" s="100"/>
      <c r="FJ78" s="100"/>
      <c r="FK78" s="100"/>
      <c r="FL78" s="100"/>
      <c r="FM78" s="100"/>
      <c r="FN78" s="100"/>
      <c r="FO78" s="100"/>
      <c r="FP78" s="100"/>
      <c r="FQ78" s="100"/>
      <c r="FR78" s="100"/>
      <c r="FS78" s="100"/>
      <c r="FT78" s="100"/>
      <c r="FU78" s="100"/>
      <c r="FV78" s="100"/>
      <c r="FW78" s="100"/>
      <c r="FX78" s="100"/>
      <c r="FY78" s="100"/>
      <c r="FZ78" s="100"/>
      <c r="GA78" s="100"/>
      <c r="GB78" s="100"/>
      <c r="GC78" s="100"/>
      <c r="GD78" s="100"/>
      <c r="GE78" s="100"/>
      <c r="GF78" s="100"/>
      <c r="GG78" s="100"/>
      <c r="GH78" s="100"/>
      <c r="GI78" s="100"/>
      <c r="GJ78" s="100"/>
      <c r="GK78" s="100"/>
      <c r="GL78" s="100"/>
      <c r="GM78" s="100"/>
      <c r="GN78" s="100"/>
      <c r="GO78" s="100"/>
      <c r="GP78" s="100"/>
      <c r="GQ78" s="100"/>
      <c r="GR78" s="100"/>
      <c r="GS78" s="100"/>
      <c r="GT78" s="100"/>
      <c r="GU78" s="100"/>
      <c r="GV78" s="100"/>
      <c r="GW78" s="100"/>
      <c r="GX78" s="100"/>
      <c r="GY78" s="100"/>
      <c r="GZ78" s="100"/>
      <c r="HA78" s="100"/>
      <c r="HB78" s="100"/>
      <c r="HC78" s="100"/>
      <c r="HD78" s="100"/>
      <c r="HE78" s="100"/>
      <c r="HF78" s="100"/>
      <c r="HG78" s="100"/>
      <c r="HH78" s="100"/>
      <c r="HI78" s="100"/>
      <c r="HJ78" s="100"/>
      <c r="HK78" s="100"/>
      <c r="HL78" s="100"/>
      <c r="HM78" s="100"/>
      <c r="HN78" s="100"/>
      <c r="HO78" s="100"/>
      <c r="HP78" s="100"/>
      <c r="HQ78" s="100"/>
      <c r="HR78" s="100"/>
      <c r="HS78" s="100"/>
      <c r="HT78" s="100"/>
      <c r="HU78" s="100"/>
      <c r="HV78" s="100"/>
      <c r="HW78" s="100"/>
      <c r="HX78" s="100"/>
      <c r="HY78" s="100"/>
      <c r="HZ78" s="100"/>
      <c r="IA78" s="100"/>
      <c r="IB78" s="100"/>
      <c r="IC78" s="100"/>
      <c r="ID78" s="100"/>
      <c r="IE78" s="100"/>
      <c r="IF78" s="100"/>
    </row>
    <row r="79" spans="1:256" s="11" customFormat="1" ht="12.75">
      <c r="A79" s="19"/>
      <c r="B79" s="20"/>
      <c r="C79" s="21"/>
      <c r="D79" s="19"/>
      <c r="E79" s="18"/>
      <c r="F79" s="18"/>
      <c r="G79" s="18"/>
      <c r="H79" s="18"/>
      <c r="I79" s="18"/>
      <c r="J79" s="18"/>
      <c r="K79" s="10"/>
      <c r="L79" s="18"/>
      <c r="M79" s="18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</row>
    <row r="80" spans="1:256" s="11" customFormat="1" ht="12.75">
      <c r="A80" s="19"/>
      <c r="B80" s="20"/>
      <c r="C80" s="21" t="s">
        <v>67</v>
      </c>
      <c r="D80" s="19" t="s">
        <v>17</v>
      </c>
      <c r="E80" s="18">
        <v>1.8</v>
      </c>
      <c r="F80" s="18">
        <f>E80*F78</f>
        <v>1008</v>
      </c>
      <c r="G80" s="18"/>
      <c r="H80" s="18"/>
      <c r="I80" s="18"/>
      <c r="J80" s="18"/>
      <c r="K80" s="10"/>
      <c r="L80" s="18"/>
      <c r="M80" s="18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</row>
    <row r="81" spans="1:240" s="11" customFormat="1" ht="12.75">
      <c r="A81" s="19"/>
      <c r="B81" s="20"/>
      <c r="C81" s="21"/>
      <c r="D81" s="19"/>
      <c r="E81" s="18"/>
      <c r="F81" s="18"/>
      <c r="G81" s="18"/>
      <c r="H81" s="18"/>
      <c r="I81" s="18"/>
      <c r="J81" s="18"/>
      <c r="K81" s="10"/>
      <c r="L81" s="18"/>
      <c r="M81" s="18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</row>
    <row r="82" spans="1:240" s="7" customFormat="1" ht="12.75">
      <c r="A82" s="106">
        <v>2</v>
      </c>
      <c r="B82" s="13" t="s">
        <v>68</v>
      </c>
      <c r="C82" s="105" t="s">
        <v>69</v>
      </c>
      <c r="D82" s="12" t="s">
        <v>15</v>
      </c>
      <c r="E82" s="12"/>
      <c r="F82" s="15">
        <f>500*0.1*0.3</f>
        <v>15</v>
      </c>
      <c r="G82" s="12"/>
      <c r="H82" s="12"/>
      <c r="I82" s="12"/>
      <c r="J82" s="107"/>
      <c r="K82" s="12"/>
      <c r="L82" s="12"/>
      <c r="M82" s="12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108"/>
      <c r="BQ82" s="108"/>
      <c r="BR82" s="108"/>
      <c r="BS82" s="108"/>
      <c r="BT82" s="108"/>
      <c r="BU82" s="108"/>
      <c r="BV82" s="108"/>
      <c r="BW82" s="108"/>
      <c r="BX82" s="108"/>
      <c r="BY82" s="108"/>
      <c r="BZ82" s="108"/>
      <c r="CA82" s="108"/>
      <c r="CB82" s="108"/>
      <c r="CC82" s="108"/>
      <c r="CD82" s="108"/>
      <c r="CE82" s="108"/>
      <c r="CF82" s="108"/>
      <c r="CG82" s="108"/>
      <c r="CH82" s="108"/>
      <c r="CI82" s="108"/>
      <c r="CJ82" s="108"/>
      <c r="CK82" s="108"/>
      <c r="CL82" s="108"/>
      <c r="CM82" s="108"/>
      <c r="CN82" s="108"/>
      <c r="CO82" s="108"/>
      <c r="CP82" s="108"/>
      <c r="CQ82" s="108"/>
      <c r="CR82" s="108"/>
      <c r="CS82" s="108"/>
      <c r="CT82" s="108"/>
      <c r="CU82" s="108"/>
      <c r="CV82" s="108"/>
      <c r="CW82" s="108"/>
      <c r="CX82" s="108"/>
      <c r="CY82" s="108"/>
      <c r="CZ82" s="108"/>
      <c r="DA82" s="108"/>
      <c r="DB82" s="108"/>
      <c r="DC82" s="108"/>
      <c r="DD82" s="108"/>
      <c r="DE82" s="108"/>
      <c r="DF82" s="108"/>
      <c r="DG82" s="108"/>
      <c r="DH82" s="108"/>
      <c r="DI82" s="108"/>
      <c r="DJ82" s="108"/>
      <c r="DK82" s="108"/>
      <c r="DL82" s="108"/>
      <c r="DM82" s="108"/>
      <c r="DN82" s="108"/>
      <c r="DO82" s="108"/>
      <c r="DP82" s="108"/>
      <c r="DQ82" s="108"/>
      <c r="DR82" s="108"/>
      <c r="DS82" s="108"/>
      <c r="DT82" s="108"/>
      <c r="DU82" s="108"/>
      <c r="DV82" s="108"/>
      <c r="DW82" s="108"/>
      <c r="DX82" s="108"/>
      <c r="DY82" s="108"/>
      <c r="DZ82" s="108"/>
      <c r="EA82" s="108"/>
      <c r="EB82" s="108"/>
      <c r="EC82" s="108"/>
      <c r="ED82" s="108"/>
      <c r="EE82" s="108"/>
      <c r="EF82" s="108"/>
      <c r="EG82" s="108"/>
      <c r="EH82" s="108"/>
      <c r="EI82" s="108"/>
      <c r="EJ82" s="108"/>
      <c r="EK82" s="108"/>
      <c r="EL82" s="108"/>
      <c r="EM82" s="108"/>
      <c r="EN82" s="108"/>
      <c r="EO82" s="108"/>
      <c r="EP82" s="108"/>
      <c r="EQ82" s="108"/>
      <c r="ER82" s="108"/>
      <c r="ES82" s="108"/>
      <c r="ET82" s="108"/>
      <c r="EU82" s="108"/>
      <c r="EV82" s="108"/>
      <c r="EW82" s="108"/>
      <c r="EX82" s="108"/>
      <c r="EY82" s="108"/>
      <c r="EZ82" s="108"/>
      <c r="FA82" s="108"/>
      <c r="FB82" s="108"/>
      <c r="FC82" s="108"/>
      <c r="FD82" s="108"/>
      <c r="FE82" s="108"/>
      <c r="FF82" s="108"/>
      <c r="FG82" s="108"/>
      <c r="FH82" s="108"/>
      <c r="FI82" s="108"/>
      <c r="FJ82" s="108"/>
      <c r="FK82" s="108"/>
      <c r="FL82" s="108"/>
      <c r="FM82" s="108"/>
      <c r="FN82" s="108"/>
      <c r="FO82" s="108"/>
      <c r="FP82" s="108"/>
      <c r="FQ82" s="108"/>
      <c r="FR82" s="108"/>
      <c r="FS82" s="108"/>
      <c r="FT82" s="108"/>
      <c r="FU82" s="108"/>
      <c r="FV82" s="108"/>
      <c r="FW82" s="108"/>
      <c r="FX82" s="108"/>
      <c r="FY82" s="108"/>
      <c r="FZ82" s="108"/>
      <c r="GA82" s="108"/>
      <c r="GB82" s="108"/>
      <c r="GC82" s="108"/>
      <c r="GD82" s="108"/>
      <c r="GE82" s="108"/>
      <c r="GF82" s="108"/>
      <c r="GG82" s="108"/>
      <c r="GH82" s="108"/>
      <c r="GI82" s="108"/>
      <c r="GJ82" s="108"/>
      <c r="GK82" s="108"/>
      <c r="GL82" s="108"/>
      <c r="GM82" s="108"/>
      <c r="GN82" s="108"/>
      <c r="GO82" s="108"/>
      <c r="GP82" s="108"/>
      <c r="GQ82" s="108"/>
      <c r="GR82" s="108"/>
      <c r="GS82" s="108"/>
      <c r="GT82" s="108"/>
      <c r="GU82" s="108"/>
      <c r="GV82" s="108"/>
      <c r="GW82" s="108"/>
      <c r="GX82" s="108"/>
      <c r="GY82" s="108"/>
      <c r="GZ82" s="108"/>
      <c r="HA82" s="108"/>
      <c r="HB82" s="108"/>
      <c r="HC82" s="108"/>
      <c r="HD82" s="108"/>
      <c r="HE82" s="108"/>
      <c r="HF82" s="108"/>
      <c r="HG82" s="108"/>
      <c r="HH82" s="108"/>
      <c r="HI82" s="108"/>
      <c r="HJ82" s="108"/>
      <c r="HK82" s="108"/>
      <c r="HL82" s="108"/>
      <c r="HM82" s="108"/>
      <c r="HN82" s="108"/>
      <c r="HO82" s="108"/>
      <c r="HP82" s="108"/>
      <c r="HQ82" s="108"/>
      <c r="HR82" s="108"/>
      <c r="HS82" s="108"/>
      <c r="HT82" s="108"/>
      <c r="HU82" s="108"/>
      <c r="HV82" s="108"/>
      <c r="HW82" s="108"/>
      <c r="HX82" s="108"/>
      <c r="HY82" s="108"/>
      <c r="HZ82" s="108"/>
      <c r="IA82" s="108"/>
      <c r="IB82" s="108"/>
      <c r="IC82" s="108"/>
      <c r="ID82" s="108"/>
      <c r="IE82" s="108"/>
      <c r="IF82" s="108"/>
    </row>
    <row r="83" spans="1:240" s="11" customFormat="1" ht="12.75">
      <c r="A83" s="109"/>
      <c r="B83" s="110"/>
      <c r="C83" s="103" t="s">
        <v>35</v>
      </c>
      <c r="D83" s="17" t="s">
        <v>16</v>
      </c>
      <c r="E83" s="18">
        <v>0.89</v>
      </c>
      <c r="F83" s="111">
        <f>F82*E83</f>
        <v>13.35</v>
      </c>
      <c r="G83" s="111"/>
      <c r="H83" s="111"/>
      <c r="I83" s="18"/>
      <c r="J83" s="18"/>
      <c r="K83" s="18"/>
      <c r="L83" s="18"/>
      <c r="M83" s="18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  <c r="BH83" s="112"/>
      <c r="BI83" s="112"/>
      <c r="BJ83" s="112"/>
      <c r="BK83" s="112"/>
      <c r="BL83" s="112"/>
      <c r="BM83" s="112"/>
      <c r="BN83" s="112"/>
      <c r="BO83" s="112"/>
      <c r="BP83" s="112"/>
      <c r="BQ83" s="112"/>
      <c r="BR83" s="112"/>
      <c r="BS83" s="112"/>
      <c r="BT83" s="112"/>
      <c r="BU83" s="112"/>
      <c r="BV83" s="112"/>
      <c r="BW83" s="112"/>
      <c r="BX83" s="112"/>
      <c r="BY83" s="112"/>
      <c r="BZ83" s="112"/>
      <c r="CA83" s="112"/>
      <c r="CB83" s="112"/>
      <c r="CC83" s="112"/>
      <c r="CD83" s="112"/>
      <c r="CE83" s="112"/>
      <c r="CF83" s="112"/>
      <c r="CG83" s="112"/>
      <c r="CH83" s="112"/>
      <c r="CI83" s="112"/>
      <c r="CJ83" s="112"/>
      <c r="CK83" s="112"/>
      <c r="CL83" s="112"/>
      <c r="CM83" s="112"/>
      <c r="CN83" s="112"/>
      <c r="CO83" s="112"/>
      <c r="CP83" s="112"/>
      <c r="CQ83" s="112"/>
      <c r="CR83" s="112"/>
      <c r="CS83" s="112"/>
      <c r="CT83" s="112"/>
      <c r="CU83" s="112"/>
      <c r="CV83" s="112"/>
      <c r="CW83" s="112"/>
      <c r="CX83" s="112"/>
      <c r="CY83" s="112"/>
      <c r="CZ83" s="112"/>
      <c r="DA83" s="112"/>
      <c r="DB83" s="112"/>
      <c r="DC83" s="112"/>
      <c r="DD83" s="112"/>
      <c r="DE83" s="112"/>
      <c r="DF83" s="112"/>
      <c r="DG83" s="112"/>
      <c r="DH83" s="112"/>
      <c r="DI83" s="112"/>
      <c r="DJ83" s="112"/>
      <c r="DK83" s="112"/>
      <c r="DL83" s="112"/>
      <c r="DM83" s="112"/>
      <c r="DN83" s="112"/>
      <c r="DO83" s="112"/>
      <c r="DP83" s="112"/>
      <c r="DQ83" s="112"/>
      <c r="DR83" s="112"/>
      <c r="DS83" s="112"/>
      <c r="DT83" s="112"/>
      <c r="DU83" s="112"/>
      <c r="DV83" s="112"/>
      <c r="DW83" s="112"/>
      <c r="DX83" s="112"/>
      <c r="DY83" s="112"/>
      <c r="DZ83" s="112"/>
      <c r="EA83" s="112"/>
      <c r="EB83" s="112"/>
      <c r="EC83" s="112"/>
      <c r="ED83" s="112"/>
      <c r="EE83" s="112"/>
      <c r="EF83" s="112"/>
      <c r="EG83" s="112"/>
      <c r="EH83" s="112"/>
      <c r="EI83" s="112"/>
      <c r="EJ83" s="112"/>
      <c r="EK83" s="112"/>
      <c r="EL83" s="112"/>
      <c r="EM83" s="112"/>
      <c r="EN83" s="112"/>
      <c r="EO83" s="112"/>
      <c r="EP83" s="112"/>
      <c r="EQ83" s="112"/>
      <c r="ER83" s="112"/>
      <c r="ES83" s="112"/>
      <c r="ET83" s="112"/>
      <c r="EU83" s="112"/>
      <c r="EV83" s="112"/>
      <c r="EW83" s="112"/>
      <c r="EX83" s="112"/>
      <c r="EY83" s="112"/>
      <c r="EZ83" s="112"/>
      <c r="FA83" s="112"/>
      <c r="FB83" s="112"/>
      <c r="FC83" s="112"/>
      <c r="FD83" s="112"/>
      <c r="FE83" s="112"/>
      <c r="FF83" s="112"/>
      <c r="FG83" s="112"/>
      <c r="FH83" s="112"/>
      <c r="FI83" s="112"/>
      <c r="FJ83" s="112"/>
      <c r="FK83" s="112"/>
      <c r="FL83" s="112"/>
      <c r="FM83" s="112"/>
      <c r="FN83" s="112"/>
      <c r="FO83" s="112"/>
      <c r="FP83" s="112"/>
      <c r="FQ83" s="112"/>
      <c r="FR83" s="112"/>
      <c r="FS83" s="112"/>
      <c r="FT83" s="112"/>
      <c r="FU83" s="112"/>
      <c r="FV83" s="112"/>
      <c r="FW83" s="112"/>
      <c r="FX83" s="112"/>
      <c r="FY83" s="112"/>
      <c r="FZ83" s="112"/>
      <c r="GA83" s="112"/>
      <c r="GB83" s="112"/>
      <c r="GC83" s="112"/>
      <c r="GD83" s="112"/>
      <c r="GE83" s="112"/>
      <c r="GF83" s="112"/>
      <c r="GG83" s="112"/>
      <c r="GH83" s="112"/>
      <c r="GI83" s="112"/>
      <c r="GJ83" s="112"/>
      <c r="GK83" s="112"/>
      <c r="GL83" s="112"/>
      <c r="GM83" s="112"/>
      <c r="GN83" s="112"/>
      <c r="GO83" s="112"/>
      <c r="GP83" s="112"/>
      <c r="GQ83" s="112"/>
      <c r="GR83" s="112"/>
      <c r="GS83" s="112"/>
      <c r="GT83" s="112"/>
      <c r="GU83" s="112"/>
      <c r="GV83" s="112"/>
      <c r="GW83" s="112"/>
      <c r="GX83" s="112"/>
      <c r="GY83" s="112"/>
      <c r="GZ83" s="112"/>
      <c r="HA83" s="112"/>
      <c r="HB83" s="112"/>
      <c r="HC83" s="112"/>
      <c r="HD83" s="112"/>
      <c r="HE83" s="112"/>
      <c r="HF83" s="112"/>
      <c r="HG83" s="112"/>
      <c r="HH83" s="112"/>
      <c r="HI83" s="112"/>
      <c r="HJ83" s="112"/>
      <c r="HK83" s="112"/>
      <c r="HL83" s="112"/>
      <c r="HM83" s="112"/>
      <c r="HN83" s="112"/>
      <c r="HO83" s="112"/>
      <c r="HP83" s="112"/>
      <c r="HQ83" s="112"/>
      <c r="HR83" s="112"/>
      <c r="HS83" s="112"/>
      <c r="HT83" s="112"/>
      <c r="HU83" s="112"/>
      <c r="HV83" s="112"/>
      <c r="HW83" s="112"/>
      <c r="HX83" s="112"/>
      <c r="HY83" s="112"/>
      <c r="HZ83" s="112"/>
      <c r="IA83" s="112"/>
      <c r="IB83" s="112"/>
      <c r="IC83" s="112"/>
      <c r="ID83" s="112"/>
      <c r="IE83" s="112"/>
      <c r="IF83" s="112"/>
    </row>
    <row r="84" spans="1:240" s="11" customFormat="1" ht="12.75">
      <c r="A84" s="109"/>
      <c r="B84" s="113"/>
      <c r="C84" s="104" t="s">
        <v>40</v>
      </c>
      <c r="D84" s="114" t="s">
        <v>0</v>
      </c>
      <c r="E84" s="115">
        <v>0.37</v>
      </c>
      <c r="F84" s="116">
        <f>E84*F82</f>
        <v>5.55</v>
      </c>
      <c r="G84" s="26"/>
      <c r="H84" s="26"/>
      <c r="I84" s="26"/>
      <c r="J84" s="26"/>
      <c r="K84" s="27"/>
      <c r="L84" s="117"/>
      <c r="M84" s="18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  <c r="BH84" s="112"/>
      <c r="BI84" s="112"/>
      <c r="BJ84" s="112"/>
      <c r="BK84" s="112"/>
      <c r="BL84" s="112"/>
      <c r="BM84" s="112"/>
      <c r="BN84" s="112"/>
      <c r="BO84" s="112"/>
      <c r="BP84" s="112"/>
      <c r="BQ84" s="112"/>
      <c r="BR84" s="112"/>
      <c r="BS84" s="112"/>
      <c r="BT84" s="112"/>
      <c r="BU84" s="112"/>
      <c r="BV84" s="112"/>
      <c r="BW84" s="112"/>
      <c r="BX84" s="112"/>
      <c r="BY84" s="112"/>
      <c r="BZ84" s="112"/>
      <c r="CA84" s="112"/>
      <c r="CB84" s="112"/>
      <c r="CC84" s="112"/>
      <c r="CD84" s="112"/>
      <c r="CE84" s="112"/>
      <c r="CF84" s="112"/>
      <c r="CG84" s="112"/>
      <c r="CH84" s="112"/>
      <c r="CI84" s="112"/>
      <c r="CJ84" s="112"/>
      <c r="CK84" s="112"/>
      <c r="CL84" s="112"/>
      <c r="CM84" s="112"/>
      <c r="CN84" s="112"/>
      <c r="CO84" s="112"/>
      <c r="CP84" s="112"/>
      <c r="CQ84" s="112"/>
      <c r="CR84" s="112"/>
      <c r="CS84" s="112"/>
      <c r="CT84" s="112"/>
      <c r="CU84" s="112"/>
      <c r="CV84" s="112"/>
      <c r="CW84" s="112"/>
      <c r="CX84" s="112"/>
      <c r="CY84" s="112"/>
      <c r="CZ84" s="112"/>
      <c r="DA84" s="112"/>
      <c r="DB84" s="112"/>
      <c r="DC84" s="112"/>
      <c r="DD84" s="112"/>
      <c r="DE84" s="112"/>
      <c r="DF84" s="112"/>
      <c r="DG84" s="112"/>
      <c r="DH84" s="112"/>
      <c r="DI84" s="112"/>
      <c r="DJ84" s="112"/>
      <c r="DK84" s="112"/>
      <c r="DL84" s="112"/>
      <c r="DM84" s="112"/>
      <c r="DN84" s="112"/>
      <c r="DO84" s="112"/>
      <c r="DP84" s="112"/>
      <c r="DQ84" s="112"/>
      <c r="DR84" s="112"/>
      <c r="DS84" s="112"/>
      <c r="DT84" s="112"/>
      <c r="DU84" s="112"/>
      <c r="DV84" s="112"/>
      <c r="DW84" s="112"/>
      <c r="DX84" s="112"/>
      <c r="DY84" s="112"/>
      <c r="DZ84" s="112"/>
      <c r="EA84" s="112"/>
      <c r="EB84" s="112"/>
      <c r="EC84" s="112"/>
      <c r="ED84" s="112"/>
      <c r="EE84" s="112"/>
      <c r="EF84" s="112"/>
      <c r="EG84" s="112"/>
      <c r="EH84" s="112"/>
      <c r="EI84" s="112"/>
      <c r="EJ84" s="112"/>
      <c r="EK84" s="112"/>
      <c r="EL84" s="112"/>
      <c r="EM84" s="112"/>
      <c r="EN84" s="112"/>
      <c r="EO84" s="112"/>
      <c r="EP84" s="112"/>
      <c r="EQ84" s="112"/>
      <c r="ER84" s="112"/>
      <c r="ES84" s="112"/>
      <c r="ET84" s="112"/>
      <c r="EU84" s="112"/>
      <c r="EV84" s="112"/>
      <c r="EW84" s="112"/>
      <c r="EX84" s="112"/>
      <c r="EY84" s="112"/>
      <c r="EZ84" s="112"/>
      <c r="FA84" s="112"/>
      <c r="FB84" s="112"/>
      <c r="FC84" s="112"/>
      <c r="FD84" s="112"/>
      <c r="FE84" s="112"/>
      <c r="FF84" s="112"/>
      <c r="FG84" s="112"/>
      <c r="FH84" s="112"/>
      <c r="FI84" s="112"/>
      <c r="FJ84" s="112"/>
      <c r="FK84" s="112"/>
      <c r="FL84" s="112"/>
      <c r="FM84" s="112"/>
      <c r="FN84" s="112"/>
      <c r="FO84" s="112"/>
      <c r="FP84" s="112"/>
      <c r="FQ84" s="112"/>
      <c r="FR84" s="112"/>
      <c r="FS84" s="112"/>
      <c r="FT84" s="112"/>
      <c r="FU84" s="112"/>
      <c r="FV84" s="112"/>
      <c r="FW84" s="112"/>
      <c r="FX84" s="112"/>
      <c r="FY84" s="112"/>
      <c r="FZ84" s="112"/>
      <c r="GA84" s="112"/>
      <c r="GB84" s="112"/>
      <c r="GC84" s="112"/>
      <c r="GD84" s="112"/>
      <c r="GE84" s="112"/>
      <c r="GF84" s="112"/>
      <c r="GG84" s="112"/>
      <c r="GH84" s="112"/>
      <c r="GI84" s="112"/>
      <c r="GJ84" s="112"/>
      <c r="GK84" s="112"/>
      <c r="GL84" s="112"/>
      <c r="GM84" s="112"/>
      <c r="GN84" s="112"/>
      <c r="GO84" s="112"/>
      <c r="GP84" s="112"/>
      <c r="GQ84" s="112"/>
      <c r="GR84" s="112"/>
      <c r="GS84" s="112"/>
      <c r="GT84" s="112"/>
      <c r="GU84" s="112"/>
      <c r="GV84" s="112"/>
      <c r="GW84" s="112"/>
      <c r="GX84" s="112"/>
      <c r="GY84" s="112"/>
      <c r="GZ84" s="112"/>
      <c r="HA84" s="112"/>
      <c r="HB84" s="112"/>
      <c r="HC84" s="112"/>
      <c r="HD84" s="112"/>
      <c r="HE84" s="112"/>
      <c r="HF84" s="112"/>
      <c r="HG84" s="112"/>
      <c r="HH84" s="112"/>
      <c r="HI84" s="112"/>
      <c r="HJ84" s="112"/>
      <c r="HK84" s="112"/>
      <c r="HL84" s="112"/>
      <c r="HM84" s="112"/>
      <c r="HN84" s="112"/>
      <c r="HO84" s="112"/>
      <c r="HP84" s="112"/>
      <c r="HQ84" s="112"/>
      <c r="HR84" s="112"/>
      <c r="HS84" s="112"/>
      <c r="HT84" s="112"/>
      <c r="HU84" s="112"/>
      <c r="HV84" s="112"/>
      <c r="HW84" s="112"/>
      <c r="HX84" s="112"/>
      <c r="HY84" s="112"/>
      <c r="HZ84" s="112"/>
      <c r="IA84" s="112"/>
      <c r="IB84" s="112"/>
      <c r="IC84" s="112"/>
      <c r="ID84" s="112"/>
      <c r="IE84" s="112"/>
      <c r="IF84" s="112"/>
    </row>
    <row r="85" spans="1:240" s="11" customFormat="1" ht="12.75">
      <c r="A85" s="19"/>
      <c r="B85" s="118" t="s">
        <v>70</v>
      </c>
      <c r="C85" s="40" t="s">
        <v>71</v>
      </c>
      <c r="D85" s="119" t="s">
        <v>15</v>
      </c>
      <c r="E85" s="18">
        <v>1.1499999999999999</v>
      </c>
      <c r="F85" s="26">
        <f>F82*E85</f>
        <v>17.25</v>
      </c>
      <c r="G85" s="10"/>
      <c r="H85" s="111"/>
      <c r="I85" s="111"/>
      <c r="J85" s="111"/>
      <c r="K85" s="111"/>
      <c r="L85" s="111"/>
      <c r="M85" s="111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12"/>
      <c r="BK85" s="112"/>
      <c r="BL85" s="112"/>
      <c r="BM85" s="112"/>
      <c r="BN85" s="112"/>
      <c r="BO85" s="112"/>
      <c r="BP85" s="112"/>
      <c r="BQ85" s="112"/>
      <c r="BR85" s="112"/>
      <c r="BS85" s="112"/>
      <c r="BT85" s="112"/>
      <c r="BU85" s="112"/>
      <c r="BV85" s="112"/>
      <c r="BW85" s="112"/>
      <c r="BX85" s="112"/>
      <c r="BY85" s="112"/>
      <c r="BZ85" s="112"/>
      <c r="CA85" s="112"/>
      <c r="CB85" s="112"/>
      <c r="CC85" s="112"/>
      <c r="CD85" s="112"/>
      <c r="CE85" s="112"/>
      <c r="CF85" s="112"/>
      <c r="CG85" s="112"/>
      <c r="CH85" s="112"/>
      <c r="CI85" s="112"/>
      <c r="CJ85" s="112"/>
      <c r="CK85" s="112"/>
      <c r="CL85" s="112"/>
      <c r="CM85" s="112"/>
      <c r="CN85" s="112"/>
      <c r="CO85" s="112"/>
      <c r="CP85" s="112"/>
      <c r="CQ85" s="112"/>
      <c r="CR85" s="112"/>
      <c r="CS85" s="112"/>
      <c r="CT85" s="112"/>
      <c r="CU85" s="112"/>
      <c r="CV85" s="112"/>
      <c r="CW85" s="112"/>
      <c r="CX85" s="112"/>
      <c r="CY85" s="112"/>
      <c r="CZ85" s="112"/>
      <c r="DA85" s="112"/>
      <c r="DB85" s="112"/>
      <c r="DC85" s="112"/>
      <c r="DD85" s="112"/>
      <c r="DE85" s="112"/>
      <c r="DF85" s="112"/>
      <c r="DG85" s="112"/>
      <c r="DH85" s="112"/>
      <c r="DI85" s="112"/>
      <c r="DJ85" s="112"/>
      <c r="DK85" s="112"/>
      <c r="DL85" s="112"/>
      <c r="DM85" s="112"/>
      <c r="DN85" s="112"/>
      <c r="DO85" s="112"/>
      <c r="DP85" s="112"/>
      <c r="DQ85" s="112"/>
      <c r="DR85" s="112"/>
      <c r="DS85" s="112"/>
      <c r="DT85" s="112"/>
      <c r="DU85" s="112"/>
      <c r="DV85" s="112"/>
      <c r="DW85" s="112"/>
      <c r="DX85" s="112"/>
      <c r="DY85" s="112"/>
      <c r="DZ85" s="112"/>
      <c r="EA85" s="112"/>
      <c r="EB85" s="112"/>
      <c r="EC85" s="112"/>
      <c r="ED85" s="112"/>
      <c r="EE85" s="112"/>
      <c r="EF85" s="112"/>
      <c r="EG85" s="112"/>
      <c r="EH85" s="112"/>
      <c r="EI85" s="112"/>
      <c r="EJ85" s="112"/>
      <c r="EK85" s="112"/>
      <c r="EL85" s="112"/>
      <c r="EM85" s="112"/>
      <c r="EN85" s="112"/>
      <c r="EO85" s="112"/>
      <c r="EP85" s="112"/>
      <c r="EQ85" s="112"/>
      <c r="ER85" s="112"/>
      <c r="ES85" s="112"/>
      <c r="ET85" s="112"/>
      <c r="EU85" s="112"/>
      <c r="EV85" s="112"/>
      <c r="EW85" s="112"/>
      <c r="EX85" s="112"/>
      <c r="EY85" s="112"/>
      <c r="EZ85" s="112"/>
      <c r="FA85" s="112"/>
      <c r="FB85" s="112"/>
      <c r="FC85" s="112"/>
      <c r="FD85" s="112"/>
      <c r="FE85" s="112"/>
      <c r="FF85" s="112"/>
      <c r="FG85" s="112"/>
      <c r="FH85" s="112"/>
      <c r="FI85" s="112"/>
      <c r="FJ85" s="112"/>
      <c r="FK85" s="112"/>
      <c r="FL85" s="112"/>
      <c r="FM85" s="112"/>
      <c r="FN85" s="112"/>
      <c r="FO85" s="112"/>
      <c r="FP85" s="112"/>
      <c r="FQ85" s="112"/>
      <c r="FR85" s="112"/>
      <c r="FS85" s="112"/>
      <c r="FT85" s="112"/>
      <c r="FU85" s="112"/>
      <c r="FV85" s="112"/>
      <c r="FW85" s="112"/>
      <c r="FX85" s="112"/>
      <c r="FY85" s="112"/>
      <c r="FZ85" s="112"/>
      <c r="GA85" s="112"/>
      <c r="GB85" s="112"/>
      <c r="GC85" s="112"/>
      <c r="GD85" s="112"/>
      <c r="GE85" s="112"/>
      <c r="GF85" s="112"/>
      <c r="GG85" s="112"/>
      <c r="GH85" s="112"/>
      <c r="GI85" s="112"/>
      <c r="GJ85" s="112"/>
      <c r="GK85" s="112"/>
      <c r="GL85" s="112"/>
      <c r="GM85" s="112"/>
      <c r="GN85" s="112"/>
      <c r="GO85" s="112"/>
      <c r="GP85" s="112"/>
      <c r="GQ85" s="112"/>
      <c r="GR85" s="112"/>
      <c r="GS85" s="112"/>
      <c r="GT85" s="112"/>
      <c r="GU85" s="112"/>
      <c r="GV85" s="112"/>
      <c r="GW85" s="112"/>
      <c r="GX85" s="112"/>
      <c r="GY85" s="112"/>
      <c r="GZ85" s="112"/>
      <c r="HA85" s="112"/>
      <c r="HB85" s="112"/>
      <c r="HC85" s="112"/>
      <c r="HD85" s="112"/>
      <c r="HE85" s="112"/>
      <c r="HF85" s="112"/>
      <c r="HG85" s="112"/>
      <c r="HH85" s="112"/>
      <c r="HI85" s="112"/>
      <c r="HJ85" s="112"/>
      <c r="HK85" s="112"/>
      <c r="HL85" s="112"/>
      <c r="HM85" s="112"/>
      <c r="HN85" s="112"/>
      <c r="HO85" s="112"/>
      <c r="HP85" s="112"/>
      <c r="HQ85" s="112"/>
      <c r="HR85" s="112"/>
      <c r="HS85" s="112"/>
      <c r="HT85" s="112"/>
      <c r="HU85" s="112"/>
      <c r="HV85" s="112"/>
      <c r="HW85" s="112"/>
      <c r="HX85" s="112"/>
      <c r="HY85" s="112"/>
      <c r="HZ85" s="112"/>
      <c r="IA85" s="112"/>
      <c r="IB85" s="112"/>
      <c r="IC85" s="112"/>
      <c r="ID85" s="112"/>
      <c r="IE85" s="112"/>
      <c r="IF85" s="112"/>
    </row>
    <row r="86" spans="1:240" s="11" customFormat="1" ht="12.75">
      <c r="A86" s="19"/>
      <c r="B86" s="113"/>
      <c r="C86" s="21" t="s">
        <v>72</v>
      </c>
      <c r="D86" s="114" t="s">
        <v>0</v>
      </c>
      <c r="E86" s="115">
        <v>0.02</v>
      </c>
      <c r="F86" s="116">
        <f>E86*F82</f>
        <v>0.3</v>
      </c>
      <c r="G86" s="26"/>
      <c r="H86" s="117"/>
      <c r="I86" s="117"/>
      <c r="J86" s="117"/>
      <c r="K86" s="117"/>
      <c r="L86" s="117"/>
      <c r="M86" s="18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  <c r="BH86" s="112"/>
      <c r="BI86" s="112"/>
      <c r="BJ86" s="112"/>
      <c r="BK86" s="112"/>
      <c r="BL86" s="112"/>
      <c r="BM86" s="112"/>
      <c r="BN86" s="112"/>
      <c r="BO86" s="112"/>
      <c r="BP86" s="112"/>
      <c r="BQ86" s="112"/>
      <c r="BR86" s="112"/>
      <c r="BS86" s="112"/>
      <c r="BT86" s="112"/>
      <c r="BU86" s="112"/>
      <c r="BV86" s="112"/>
      <c r="BW86" s="112"/>
      <c r="BX86" s="112"/>
      <c r="BY86" s="112"/>
      <c r="BZ86" s="112"/>
      <c r="CA86" s="112"/>
      <c r="CB86" s="112"/>
      <c r="CC86" s="112"/>
      <c r="CD86" s="112"/>
      <c r="CE86" s="112"/>
      <c r="CF86" s="112"/>
      <c r="CG86" s="112"/>
      <c r="CH86" s="112"/>
      <c r="CI86" s="112"/>
      <c r="CJ86" s="112"/>
      <c r="CK86" s="112"/>
      <c r="CL86" s="112"/>
      <c r="CM86" s="112"/>
      <c r="CN86" s="112"/>
      <c r="CO86" s="112"/>
      <c r="CP86" s="112"/>
      <c r="CQ86" s="112"/>
      <c r="CR86" s="112"/>
      <c r="CS86" s="112"/>
      <c r="CT86" s="112"/>
      <c r="CU86" s="112"/>
      <c r="CV86" s="112"/>
      <c r="CW86" s="112"/>
      <c r="CX86" s="112"/>
      <c r="CY86" s="112"/>
      <c r="CZ86" s="112"/>
      <c r="DA86" s="112"/>
      <c r="DB86" s="112"/>
      <c r="DC86" s="112"/>
      <c r="DD86" s="112"/>
      <c r="DE86" s="112"/>
      <c r="DF86" s="112"/>
      <c r="DG86" s="112"/>
      <c r="DH86" s="112"/>
      <c r="DI86" s="112"/>
      <c r="DJ86" s="112"/>
      <c r="DK86" s="112"/>
      <c r="DL86" s="112"/>
      <c r="DM86" s="112"/>
      <c r="DN86" s="112"/>
      <c r="DO86" s="112"/>
      <c r="DP86" s="112"/>
      <c r="DQ86" s="112"/>
      <c r="DR86" s="112"/>
      <c r="DS86" s="112"/>
      <c r="DT86" s="112"/>
      <c r="DU86" s="112"/>
      <c r="DV86" s="112"/>
      <c r="DW86" s="112"/>
      <c r="DX86" s="112"/>
      <c r="DY86" s="112"/>
      <c r="DZ86" s="112"/>
      <c r="EA86" s="112"/>
      <c r="EB86" s="112"/>
      <c r="EC86" s="112"/>
      <c r="ED86" s="112"/>
      <c r="EE86" s="112"/>
      <c r="EF86" s="112"/>
      <c r="EG86" s="112"/>
      <c r="EH86" s="112"/>
      <c r="EI86" s="112"/>
      <c r="EJ86" s="112"/>
      <c r="EK86" s="112"/>
      <c r="EL86" s="112"/>
      <c r="EM86" s="112"/>
      <c r="EN86" s="112"/>
      <c r="EO86" s="112"/>
      <c r="EP86" s="112"/>
      <c r="EQ86" s="112"/>
      <c r="ER86" s="112"/>
      <c r="ES86" s="112"/>
      <c r="ET86" s="112"/>
      <c r="EU86" s="112"/>
      <c r="EV86" s="112"/>
      <c r="EW86" s="112"/>
      <c r="EX86" s="112"/>
      <c r="EY86" s="112"/>
      <c r="EZ86" s="112"/>
      <c r="FA86" s="112"/>
      <c r="FB86" s="112"/>
      <c r="FC86" s="112"/>
      <c r="FD86" s="112"/>
      <c r="FE86" s="112"/>
      <c r="FF86" s="112"/>
      <c r="FG86" s="112"/>
      <c r="FH86" s="112"/>
      <c r="FI86" s="112"/>
      <c r="FJ86" s="112"/>
      <c r="FK86" s="112"/>
      <c r="FL86" s="112"/>
      <c r="FM86" s="112"/>
      <c r="FN86" s="112"/>
      <c r="FO86" s="112"/>
      <c r="FP86" s="112"/>
      <c r="FQ86" s="112"/>
      <c r="FR86" s="112"/>
      <c r="FS86" s="112"/>
      <c r="FT86" s="112"/>
      <c r="FU86" s="112"/>
      <c r="FV86" s="112"/>
      <c r="FW86" s="112"/>
      <c r="FX86" s="112"/>
      <c r="FY86" s="112"/>
      <c r="FZ86" s="112"/>
      <c r="GA86" s="112"/>
      <c r="GB86" s="112"/>
      <c r="GC86" s="112"/>
      <c r="GD86" s="112"/>
      <c r="GE86" s="112"/>
      <c r="GF86" s="112"/>
      <c r="GG86" s="112"/>
      <c r="GH86" s="112"/>
      <c r="GI86" s="112"/>
      <c r="GJ86" s="112"/>
      <c r="GK86" s="112"/>
      <c r="GL86" s="112"/>
      <c r="GM86" s="112"/>
      <c r="GN86" s="112"/>
      <c r="GO86" s="112"/>
      <c r="GP86" s="112"/>
      <c r="GQ86" s="112"/>
      <c r="GR86" s="112"/>
      <c r="GS86" s="112"/>
      <c r="GT86" s="112"/>
      <c r="GU86" s="112"/>
      <c r="GV86" s="112"/>
      <c r="GW86" s="112"/>
      <c r="GX86" s="112"/>
      <c r="GY86" s="112"/>
      <c r="GZ86" s="112"/>
      <c r="HA86" s="112"/>
      <c r="HB86" s="112"/>
      <c r="HC86" s="112"/>
      <c r="HD86" s="112"/>
      <c r="HE86" s="112"/>
      <c r="HF86" s="112"/>
      <c r="HG86" s="112"/>
      <c r="HH86" s="112"/>
      <c r="HI86" s="112"/>
      <c r="HJ86" s="112"/>
      <c r="HK86" s="112"/>
      <c r="HL86" s="112"/>
      <c r="HM86" s="112"/>
      <c r="HN86" s="112"/>
      <c r="HO86" s="112"/>
      <c r="HP86" s="112"/>
      <c r="HQ86" s="112"/>
      <c r="HR86" s="112"/>
      <c r="HS86" s="112"/>
      <c r="HT86" s="112"/>
      <c r="HU86" s="112"/>
      <c r="HV86" s="112"/>
      <c r="HW86" s="112"/>
      <c r="HX86" s="112"/>
      <c r="HY86" s="112"/>
      <c r="HZ86" s="112"/>
      <c r="IA86" s="112"/>
      <c r="IB86" s="112"/>
      <c r="IC86" s="112"/>
      <c r="ID86" s="112"/>
      <c r="IE86" s="112"/>
      <c r="IF86" s="112"/>
    </row>
    <row r="87" spans="1:240" s="11" customFormat="1" ht="12.75">
      <c r="A87" s="119"/>
      <c r="B87" s="110"/>
      <c r="C87" s="120"/>
      <c r="D87" s="119"/>
      <c r="E87" s="18"/>
      <c r="F87" s="26"/>
      <c r="G87" s="10"/>
      <c r="H87" s="111"/>
      <c r="I87" s="111"/>
      <c r="J87" s="111"/>
      <c r="K87" s="111"/>
      <c r="L87" s="111"/>
      <c r="M87" s="111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  <c r="BI87" s="112"/>
      <c r="BJ87" s="112"/>
      <c r="BK87" s="112"/>
      <c r="BL87" s="112"/>
      <c r="BM87" s="112"/>
      <c r="BN87" s="112"/>
      <c r="BO87" s="112"/>
      <c r="BP87" s="112"/>
      <c r="BQ87" s="112"/>
      <c r="BR87" s="112"/>
      <c r="BS87" s="112"/>
      <c r="BT87" s="112"/>
      <c r="BU87" s="112"/>
      <c r="BV87" s="112"/>
      <c r="BW87" s="112"/>
      <c r="BX87" s="112"/>
      <c r="BY87" s="112"/>
      <c r="BZ87" s="112"/>
      <c r="CA87" s="112"/>
      <c r="CB87" s="112"/>
      <c r="CC87" s="112"/>
      <c r="CD87" s="112"/>
      <c r="CE87" s="112"/>
      <c r="CF87" s="112"/>
      <c r="CG87" s="112"/>
      <c r="CH87" s="112"/>
      <c r="CI87" s="112"/>
      <c r="CJ87" s="112"/>
      <c r="CK87" s="112"/>
      <c r="CL87" s="112"/>
      <c r="CM87" s="112"/>
      <c r="CN87" s="112"/>
      <c r="CO87" s="112"/>
      <c r="CP87" s="112"/>
      <c r="CQ87" s="112"/>
      <c r="CR87" s="112"/>
      <c r="CS87" s="112"/>
      <c r="CT87" s="112"/>
      <c r="CU87" s="112"/>
      <c r="CV87" s="112"/>
      <c r="CW87" s="112"/>
      <c r="CX87" s="112"/>
      <c r="CY87" s="112"/>
      <c r="CZ87" s="112"/>
      <c r="DA87" s="112"/>
      <c r="DB87" s="112"/>
      <c r="DC87" s="112"/>
      <c r="DD87" s="112"/>
      <c r="DE87" s="112"/>
      <c r="DF87" s="112"/>
      <c r="DG87" s="112"/>
      <c r="DH87" s="112"/>
      <c r="DI87" s="112"/>
      <c r="DJ87" s="112"/>
      <c r="DK87" s="112"/>
      <c r="DL87" s="112"/>
      <c r="DM87" s="112"/>
      <c r="DN87" s="112"/>
      <c r="DO87" s="112"/>
      <c r="DP87" s="112"/>
      <c r="DQ87" s="112"/>
      <c r="DR87" s="112"/>
      <c r="DS87" s="112"/>
      <c r="DT87" s="112"/>
      <c r="DU87" s="112"/>
      <c r="DV87" s="112"/>
      <c r="DW87" s="112"/>
      <c r="DX87" s="112"/>
      <c r="DY87" s="112"/>
      <c r="DZ87" s="112"/>
      <c r="EA87" s="112"/>
      <c r="EB87" s="112"/>
      <c r="EC87" s="112"/>
      <c r="ED87" s="112"/>
      <c r="EE87" s="112"/>
      <c r="EF87" s="112"/>
      <c r="EG87" s="112"/>
      <c r="EH87" s="112"/>
      <c r="EI87" s="112"/>
      <c r="EJ87" s="112"/>
      <c r="EK87" s="112"/>
      <c r="EL87" s="112"/>
      <c r="EM87" s="112"/>
      <c r="EN87" s="112"/>
      <c r="EO87" s="112"/>
      <c r="EP87" s="112"/>
      <c r="EQ87" s="112"/>
      <c r="ER87" s="112"/>
      <c r="ES87" s="112"/>
      <c r="ET87" s="112"/>
      <c r="EU87" s="112"/>
      <c r="EV87" s="112"/>
      <c r="EW87" s="112"/>
      <c r="EX87" s="112"/>
      <c r="EY87" s="112"/>
      <c r="EZ87" s="112"/>
      <c r="FA87" s="112"/>
      <c r="FB87" s="112"/>
      <c r="FC87" s="112"/>
      <c r="FD87" s="112"/>
      <c r="FE87" s="112"/>
      <c r="FF87" s="112"/>
      <c r="FG87" s="112"/>
      <c r="FH87" s="112"/>
      <c r="FI87" s="112"/>
      <c r="FJ87" s="112"/>
      <c r="FK87" s="112"/>
      <c r="FL87" s="112"/>
      <c r="FM87" s="112"/>
      <c r="FN87" s="112"/>
      <c r="FO87" s="112"/>
      <c r="FP87" s="112"/>
      <c r="FQ87" s="112"/>
      <c r="FR87" s="112"/>
      <c r="FS87" s="112"/>
      <c r="FT87" s="112"/>
      <c r="FU87" s="112"/>
      <c r="FV87" s="112"/>
      <c r="FW87" s="112"/>
      <c r="FX87" s="112"/>
      <c r="FY87" s="112"/>
      <c r="FZ87" s="112"/>
      <c r="GA87" s="112"/>
      <c r="GB87" s="112"/>
      <c r="GC87" s="112"/>
      <c r="GD87" s="112"/>
      <c r="GE87" s="112"/>
      <c r="GF87" s="112"/>
      <c r="GG87" s="112"/>
      <c r="GH87" s="112"/>
      <c r="GI87" s="112"/>
      <c r="GJ87" s="112"/>
      <c r="GK87" s="112"/>
      <c r="GL87" s="112"/>
      <c r="GM87" s="112"/>
      <c r="GN87" s="112"/>
      <c r="GO87" s="112"/>
      <c r="GP87" s="112"/>
      <c r="GQ87" s="112"/>
      <c r="GR87" s="112"/>
      <c r="GS87" s="112"/>
      <c r="GT87" s="112"/>
      <c r="GU87" s="112"/>
      <c r="GV87" s="112"/>
      <c r="GW87" s="112"/>
      <c r="GX87" s="112"/>
      <c r="GY87" s="112"/>
      <c r="GZ87" s="112"/>
      <c r="HA87" s="112"/>
      <c r="HB87" s="112"/>
      <c r="HC87" s="112"/>
      <c r="HD87" s="112"/>
      <c r="HE87" s="112"/>
      <c r="HF87" s="112"/>
      <c r="HG87" s="112"/>
      <c r="HH87" s="112"/>
      <c r="HI87" s="112"/>
      <c r="HJ87" s="112"/>
      <c r="HK87" s="112"/>
      <c r="HL87" s="112"/>
      <c r="HM87" s="112"/>
      <c r="HN87" s="112"/>
      <c r="HO87" s="112"/>
      <c r="HP87" s="112"/>
      <c r="HQ87" s="112"/>
      <c r="HR87" s="112"/>
      <c r="HS87" s="112"/>
      <c r="HT87" s="112"/>
      <c r="HU87" s="112"/>
      <c r="HV87" s="112"/>
      <c r="HW87" s="112"/>
      <c r="HX87" s="112"/>
      <c r="HY87" s="112"/>
      <c r="HZ87" s="112"/>
      <c r="IA87" s="112"/>
      <c r="IB87" s="112"/>
      <c r="IC87" s="112"/>
      <c r="ID87" s="112"/>
      <c r="IE87" s="112"/>
      <c r="IF87" s="112"/>
    </row>
    <row r="88" spans="1:240" s="7" customFormat="1" ht="28.5" customHeight="1">
      <c r="A88" s="12">
        <v>3</v>
      </c>
      <c r="B88" s="13" t="s">
        <v>73</v>
      </c>
      <c r="C88" s="99" t="s">
        <v>118</v>
      </c>
      <c r="D88" s="14" t="s">
        <v>15</v>
      </c>
      <c r="E88" s="15"/>
      <c r="F88" s="15">
        <f>500*1.3*0.2</f>
        <v>130</v>
      </c>
      <c r="G88" s="15"/>
      <c r="H88" s="15"/>
      <c r="I88" s="15"/>
      <c r="J88" s="15"/>
      <c r="K88" s="15"/>
      <c r="L88" s="15"/>
      <c r="M88" s="15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</row>
    <row r="89" spans="1:240" s="11" customFormat="1" ht="12.75">
      <c r="A89" s="19"/>
      <c r="B89" s="20"/>
      <c r="C89" s="21"/>
      <c r="D89" s="19" t="s">
        <v>23</v>
      </c>
      <c r="E89" s="18"/>
      <c r="F89" s="101">
        <f>F88/100</f>
        <v>1.3</v>
      </c>
      <c r="G89" s="18"/>
      <c r="H89" s="18"/>
      <c r="I89" s="18"/>
      <c r="J89" s="18"/>
      <c r="K89" s="18"/>
      <c r="L89" s="18"/>
      <c r="M89" s="18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</row>
    <row r="90" spans="1:240" s="11" customFormat="1" ht="12.75">
      <c r="A90" s="121"/>
      <c r="B90" s="20"/>
      <c r="C90" s="103" t="s">
        <v>35</v>
      </c>
      <c r="D90" s="17" t="s">
        <v>16</v>
      </c>
      <c r="E90" s="18">
        <v>844</v>
      </c>
      <c r="F90" s="18">
        <f>E90*F89</f>
        <v>1097.2</v>
      </c>
      <c r="G90" s="18"/>
      <c r="H90" s="18"/>
      <c r="I90" s="18"/>
      <c r="J90" s="18"/>
      <c r="K90" s="18"/>
      <c r="L90" s="18"/>
      <c r="M90" s="18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</row>
    <row r="91" spans="1:240" s="11" customFormat="1" ht="12.75">
      <c r="A91" s="121"/>
      <c r="B91" s="122"/>
      <c r="C91" s="104" t="s">
        <v>21</v>
      </c>
      <c r="D91" s="19" t="s">
        <v>0</v>
      </c>
      <c r="E91" s="18">
        <v>110</v>
      </c>
      <c r="F91" s="116">
        <f>E91*F89</f>
        <v>143</v>
      </c>
      <c r="G91" s="18"/>
      <c r="H91" s="18"/>
      <c r="I91" s="18"/>
      <c r="J91" s="18"/>
      <c r="K91" s="18"/>
      <c r="L91" s="18"/>
      <c r="M91" s="18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/>
      <c r="CI91" s="123"/>
      <c r="CJ91" s="123"/>
      <c r="CK91" s="123"/>
      <c r="CL91" s="123"/>
      <c r="CM91" s="123"/>
      <c r="CN91" s="123"/>
      <c r="CO91" s="123"/>
      <c r="CP91" s="123"/>
      <c r="CQ91" s="123"/>
      <c r="CR91" s="123"/>
      <c r="CS91" s="123"/>
      <c r="CT91" s="123"/>
      <c r="CU91" s="123"/>
      <c r="CV91" s="123"/>
      <c r="CW91" s="123"/>
      <c r="CX91" s="123"/>
      <c r="CY91" s="123"/>
      <c r="CZ91" s="123"/>
      <c r="DA91" s="123"/>
      <c r="DB91" s="123"/>
      <c r="DC91" s="123"/>
      <c r="DD91" s="123"/>
      <c r="DE91" s="123"/>
      <c r="DF91" s="123"/>
      <c r="DG91" s="123"/>
      <c r="DH91" s="123"/>
      <c r="DI91" s="123"/>
      <c r="DJ91" s="123"/>
      <c r="DK91" s="123"/>
      <c r="DL91" s="123"/>
      <c r="DM91" s="123"/>
      <c r="DN91" s="123"/>
      <c r="DO91" s="123"/>
      <c r="DP91" s="123"/>
      <c r="DQ91" s="123"/>
      <c r="DR91" s="123"/>
      <c r="DS91" s="123"/>
      <c r="DT91" s="123"/>
      <c r="DU91" s="123"/>
      <c r="DV91" s="123"/>
      <c r="DW91" s="123"/>
      <c r="DX91" s="123"/>
      <c r="DY91" s="123"/>
      <c r="DZ91" s="123"/>
      <c r="EA91" s="123"/>
      <c r="EB91" s="123"/>
      <c r="EC91" s="123"/>
      <c r="ED91" s="123"/>
      <c r="EE91" s="123"/>
      <c r="EF91" s="123"/>
      <c r="EG91" s="123"/>
      <c r="EH91" s="123"/>
      <c r="EI91" s="123"/>
      <c r="EJ91" s="123"/>
      <c r="EK91" s="123"/>
      <c r="EL91" s="123"/>
      <c r="EM91" s="123"/>
      <c r="EN91" s="123"/>
      <c r="EO91" s="123"/>
      <c r="EP91" s="123"/>
      <c r="EQ91" s="123"/>
      <c r="ER91" s="123"/>
      <c r="ES91" s="123"/>
      <c r="ET91" s="123"/>
      <c r="EU91" s="123"/>
      <c r="EV91" s="123"/>
      <c r="EW91" s="123"/>
      <c r="EX91" s="123"/>
      <c r="EY91" s="123"/>
      <c r="EZ91" s="123"/>
      <c r="FA91" s="123"/>
      <c r="FB91" s="123"/>
      <c r="FC91" s="123"/>
      <c r="FD91" s="123"/>
      <c r="FE91" s="123"/>
      <c r="FF91" s="123"/>
      <c r="FG91" s="123"/>
      <c r="FH91" s="123"/>
      <c r="FI91" s="123"/>
      <c r="FJ91" s="123"/>
      <c r="FK91" s="123"/>
      <c r="FL91" s="123"/>
      <c r="FM91" s="123"/>
      <c r="FN91" s="123"/>
      <c r="FO91" s="123"/>
      <c r="FP91" s="123"/>
      <c r="FQ91" s="123"/>
      <c r="FR91" s="123"/>
      <c r="FS91" s="123"/>
      <c r="FT91" s="123"/>
      <c r="FU91" s="123"/>
      <c r="FV91" s="123"/>
      <c r="FW91" s="123"/>
      <c r="FX91" s="123"/>
      <c r="FY91" s="123"/>
      <c r="FZ91" s="123"/>
      <c r="GA91" s="123"/>
      <c r="GB91" s="123"/>
      <c r="GC91" s="123"/>
      <c r="GD91" s="123"/>
      <c r="GE91" s="123"/>
      <c r="GF91" s="123"/>
      <c r="GG91" s="123"/>
      <c r="GH91" s="123"/>
      <c r="GI91" s="123"/>
      <c r="GJ91" s="123"/>
      <c r="GK91" s="123"/>
      <c r="GL91" s="123"/>
      <c r="GM91" s="123"/>
      <c r="GN91" s="123"/>
      <c r="GO91" s="123"/>
      <c r="GP91" s="123"/>
      <c r="GQ91" s="123"/>
      <c r="GR91" s="123"/>
      <c r="GS91" s="123"/>
      <c r="GT91" s="123"/>
      <c r="GU91" s="123"/>
      <c r="GV91" s="123"/>
      <c r="GW91" s="123"/>
      <c r="GX91" s="123"/>
      <c r="GY91" s="123"/>
      <c r="GZ91" s="123"/>
      <c r="HA91" s="123"/>
      <c r="HB91" s="123"/>
      <c r="HC91" s="123"/>
      <c r="HD91" s="123"/>
      <c r="HE91" s="123"/>
      <c r="HF91" s="123"/>
      <c r="HG91" s="123"/>
      <c r="HH91" s="123"/>
      <c r="HI91" s="123"/>
      <c r="HJ91" s="123"/>
      <c r="HK91" s="123"/>
      <c r="HL91" s="123"/>
      <c r="HM91" s="123"/>
      <c r="HN91" s="123"/>
      <c r="HO91" s="123"/>
      <c r="HP91" s="123"/>
      <c r="HQ91" s="123"/>
      <c r="HR91" s="123"/>
      <c r="HS91" s="123"/>
      <c r="HT91" s="123"/>
      <c r="HU91" s="123"/>
      <c r="HV91" s="123"/>
      <c r="HW91" s="123"/>
      <c r="HX91" s="123"/>
      <c r="HY91" s="123"/>
      <c r="HZ91" s="123"/>
      <c r="IA91" s="123"/>
      <c r="IB91" s="123"/>
      <c r="IC91" s="123"/>
      <c r="ID91" s="123"/>
      <c r="IE91" s="123"/>
      <c r="IF91" s="123"/>
    </row>
    <row r="92" spans="1:240" s="11" customFormat="1" ht="12.75">
      <c r="A92" s="121"/>
      <c r="B92" s="113" t="s">
        <v>74</v>
      </c>
      <c r="C92" s="104" t="s">
        <v>75</v>
      </c>
      <c r="D92" s="19" t="s">
        <v>59</v>
      </c>
      <c r="E92" s="116" t="s">
        <v>24</v>
      </c>
      <c r="F92" s="124">
        <f>8.021*12</f>
        <v>96.25200000000001</v>
      </c>
      <c r="G92" s="124"/>
      <c r="H92" s="18"/>
      <c r="I92" s="18"/>
      <c r="J92" s="18"/>
      <c r="K92" s="18"/>
      <c r="L92" s="116"/>
      <c r="M92" s="116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</row>
    <row r="93" spans="1:240" s="11" customFormat="1" ht="12.75">
      <c r="A93" s="121"/>
      <c r="B93" s="113" t="s">
        <v>74</v>
      </c>
      <c r="C93" s="104" t="s">
        <v>76</v>
      </c>
      <c r="D93" s="19" t="s">
        <v>59</v>
      </c>
      <c r="E93" s="116" t="s">
        <v>24</v>
      </c>
      <c r="F93" s="124">
        <f>19.965*12</f>
        <v>239.57999999999998</v>
      </c>
      <c r="G93" s="124"/>
      <c r="H93" s="18"/>
      <c r="I93" s="18"/>
      <c r="J93" s="18"/>
      <c r="K93" s="18"/>
      <c r="L93" s="116"/>
      <c r="M93" s="116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</row>
    <row r="94" spans="1:240" s="11" customFormat="1" ht="12.75">
      <c r="A94" s="121"/>
      <c r="B94" s="122" t="s">
        <v>77</v>
      </c>
      <c r="C94" s="104" t="s">
        <v>78</v>
      </c>
      <c r="D94" s="19" t="s">
        <v>59</v>
      </c>
      <c r="E94" s="116" t="s">
        <v>24</v>
      </c>
      <c r="F94" s="124">
        <f>1.18104*12</f>
        <v>14.17248</v>
      </c>
      <c r="G94" s="124"/>
      <c r="H94" s="18"/>
      <c r="I94" s="18"/>
      <c r="J94" s="18"/>
      <c r="K94" s="18"/>
      <c r="L94" s="116"/>
      <c r="M94" s="116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3"/>
      <c r="BY94" s="123"/>
      <c r="BZ94" s="123"/>
      <c r="CA94" s="123"/>
      <c r="CB94" s="123"/>
      <c r="CC94" s="123"/>
      <c r="CD94" s="123"/>
      <c r="CE94" s="123"/>
      <c r="CF94" s="123"/>
      <c r="CG94" s="123"/>
      <c r="CH94" s="123"/>
      <c r="CI94" s="123"/>
      <c r="CJ94" s="123"/>
      <c r="CK94" s="123"/>
      <c r="CL94" s="123"/>
      <c r="CM94" s="123"/>
      <c r="CN94" s="123"/>
      <c r="CO94" s="123"/>
      <c r="CP94" s="123"/>
      <c r="CQ94" s="123"/>
      <c r="CR94" s="123"/>
      <c r="CS94" s="123"/>
      <c r="CT94" s="123"/>
      <c r="CU94" s="123"/>
      <c r="CV94" s="123"/>
      <c r="CW94" s="123"/>
      <c r="CX94" s="123"/>
      <c r="CY94" s="123"/>
      <c r="CZ94" s="123"/>
      <c r="DA94" s="123"/>
      <c r="DB94" s="123"/>
      <c r="DC94" s="123"/>
      <c r="DD94" s="123"/>
      <c r="DE94" s="123"/>
      <c r="DF94" s="123"/>
      <c r="DG94" s="123"/>
      <c r="DH94" s="123"/>
      <c r="DI94" s="123"/>
      <c r="DJ94" s="123"/>
      <c r="DK94" s="123"/>
      <c r="DL94" s="123"/>
      <c r="DM94" s="123"/>
      <c r="DN94" s="123"/>
      <c r="DO94" s="123"/>
      <c r="DP94" s="123"/>
      <c r="DQ94" s="123"/>
      <c r="DR94" s="123"/>
      <c r="DS94" s="123"/>
      <c r="DT94" s="123"/>
      <c r="DU94" s="123"/>
      <c r="DV94" s="123"/>
      <c r="DW94" s="123"/>
      <c r="DX94" s="123"/>
      <c r="DY94" s="123"/>
      <c r="DZ94" s="123"/>
      <c r="EA94" s="123"/>
      <c r="EB94" s="123"/>
      <c r="EC94" s="123"/>
      <c r="ED94" s="123"/>
      <c r="EE94" s="123"/>
      <c r="EF94" s="123"/>
      <c r="EG94" s="123"/>
      <c r="EH94" s="123"/>
      <c r="EI94" s="123"/>
      <c r="EJ94" s="123"/>
      <c r="EK94" s="123"/>
      <c r="EL94" s="123"/>
      <c r="EM94" s="123"/>
      <c r="EN94" s="123"/>
      <c r="EO94" s="123"/>
      <c r="EP94" s="123"/>
      <c r="EQ94" s="123"/>
      <c r="ER94" s="123"/>
      <c r="ES94" s="123"/>
      <c r="ET94" s="123"/>
      <c r="EU94" s="123"/>
      <c r="EV94" s="123"/>
      <c r="EW94" s="123"/>
      <c r="EX94" s="123"/>
      <c r="EY94" s="123"/>
      <c r="EZ94" s="123"/>
      <c r="FA94" s="123"/>
      <c r="FB94" s="123"/>
      <c r="FC94" s="123"/>
      <c r="FD94" s="123"/>
      <c r="FE94" s="123"/>
      <c r="FF94" s="123"/>
      <c r="FG94" s="123"/>
      <c r="FH94" s="123"/>
      <c r="FI94" s="123"/>
      <c r="FJ94" s="123"/>
      <c r="FK94" s="123"/>
      <c r="FL94" s="123"/>
      <c r="FM94" s="123"/>
      <c r="FN94" s="123"/>
      <c r="FO94" s="123"/>
      <c r="FP94" s="123"/>
      <c r="FQ94" s="123"/>
      <c r="FR94" s="123"/>
      <c r="FS94" s="123"/>
      <c r="FT94" s="123"/>
      <c r="FU94" s="123"/>
      <c r="FV94" s="123"/>
      <c r="FW94" s="123"/>
      <c r="FX94" s="123"/>
      <c r="FY94" s="123"/>
      <c r="FZ94" s="123"/>
      <c r="GA94" s="123"/>
      <c r="GB94" s="123"/>
      <c r="GC94" s="123"/>
      <c r="GD94" s="123"/>
      <c r="GE94" s="123"/>
      <c r="GF94" s="123"/>
      <c r="GG94" s="123"/>
      <c r="GH94" s="123"/>
      <c r="GI94" s="123"/>
      <c r="GJ94" s="123"/>
      <c r="GK94" s="123"/>
      <c r="GL94" s="123"/>
      <c r="GM94" s="123"/>
      <c r="GN94" s="123"/>
      <c r="GO94" s="123"/>
      <c r="GP94" s="123"/>
      <c r="GQ94" s="123"/>
      <c r="GR94" s="123"/>
      <c r="GS94" s="123"/>
      <c r="GT94" s="123"/>
      <c r="GU94" s="123"/>
      <c r="GV94" s="123"/>
      <c r="GW94" s="123"/>
      <c r="GX94" s="123"/>
      <c r="GY94" s="123"/>
      <c r="GZ94" s="123"/>
      <c r="HA94" s="123"/>
      <c r="HB94" s="123"/>
      <c r="HC94" s="123"/>
      <c r="HD94" s="123"/>
      <c r="HE94" s="123"/>
      <c r="HF94" s="123"/>
      <c r="HG94" s="123"/>
      <c r="HH94" s="123"/>
      <c r="HI94" s="123"/>
      <c r="HJ94" s="123"/>
      <c r="HK94" s="123"/>
      <c r="HL94" s="123"/>
      <c r="HM94" s="123"/>
      <c r="HN94" s="123"/>
      <c r="HO94" s="123"/>
      <c r="HP94" s="123"/>
      <c r="HQ94" s="123"/>
      <c r="HR94" s="123"/>
      <c r="HS94" s="123"/>
      <c r="HT94" s="123"/>
      <c r="HU94" s="123"/>
      <c r="HV94" s="123"/>
      <c r="HW94" s="123"/>
      <c r="HX94" s="123"/>
      <c r="HY94" s="123"/>
      <c r="HZ94" s="123"/>
      <c r="IA94" s="123"/>
      <c r="IB94" s="123"/>
      <c r="IC94" s="123"/>
      <c r="ID94" s="123"/>
      <c r="IE94" s="123"/>
      <c r="IF94" s="123"/>
    </row>
    <row r="95" spans="1:240" s="11" customFormat="1" ht="12.75">
      <c r="A95" s="121"/>
      <c r="B95" s="122" t="s">
        <v>77</v>
      </c>
      <c r="C95" s="104" t="s">
        <v>79</v>
      </c>
      <c r="D95" s="19" t="s">
        <v>59</v>
      </c>
      <c r="E95" s="116" t="s">
        <v>24</v>
      </c>
      <c r="F95" s="116">
        <f>28.914*12</f>
        <v>346.96800000000002</v>
      </c>
      <c r="G95" s="124"/>
      <c r="H95" s="18"/>
      <c r="I95" s="18"/>
      <c r="J95" s="18"/>
      <c r="K95" s="18"/>
      <c r="L95" s="116"/>
      <c r="M95" s="116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  <c r="CA95" s="123"/>
      <c r="CB95" s="123"/>
      <c r="CC95" s="123"/>
      <c r="CD95" s="123"/>
      <c r="CE95" s="123"/>
      <c r="CF95" s="123"/>
      <c r="CG95" s="123"/>
      <c r="CH95" s="123"/>
      <c r="CI95" s="123"/>
      <c r="CJ95" s="123"/>
      <c r="CK95" s="123"/>
      <c r="CL95" s="123"/>
      <c r="CM95" s="123"/>
      <c r="CN95" s="123"/>
      <c r="CO95" s="123"/>
      <c r="CP95" s="123"/>
      <c r="CQ95" s="123"/>
      <c r="CR95" s="123"/>
      <c r="CS95" s="123"/>
      <c r="CT95" s="123"/>
      <c r="CU95" s="123"/>
      <c r="CV95" s="123"/>
      <c r="CW95" s="123"/>
      <c r="CX95" s="123"/>
      <c r="CY95" s="123"/>
      <c r="CZ95" s="123"/>
      <c r="DA95" s="123"/>
      <c r="DB95" s="123"/>
      <c r="DC95" s="123"/>
      <c r="DD95" s="123"/>
      <c r="DE95" s="123"/>
      <c r="DF95" s="123"/>
      <c r="DG95" s="123"/>
      <c r="DH95" s="123"/>
      <c r="DI95" s="123"/>
      <c r="DJ95" s="123"/>
      <c r="DK95" s="123"/>
      <c r="DL95" s="123"/>
      <c r="DM95" s="123"/>
      <c r="DN95" s="123"/>
      <c r="DO95" s="123"/>
      <c r="DP95" s="123"/>
      <c r="DQ95" s="123"/>
      <c r="DR95" s="123"/>
      <c r="DS95" s="123"/>
      <c r="DT95" s="123"/>
      <c r="DU95" s="123"/>
      <c r="DV95" s="123"/>
      <c r="DW95" s="123"/>
      <c r="DX95" s="123"/>
      <c r="DY95" s="123"/>
      <c r="DZ95" s="123"/>
      <c r="EA95" s="123"/>
      <c r="EB95" s="123"/>
      <c r="EC95" s="123"/>
      <c r="ED95" s="123"/>
      <c r="EE95" s="123"/>
      <c r="EF95" s="123"/>
      <c r="EG95" s="123"/>
      <c r="EH95" s="123"/>
      <c r="EI95" s="123"/>
      <c r="EJ95" s="123"/>
      <c r="EK95" s="123"/>
      <c r="EL95" s="123"/>
      <c r="EM95" s="123"/>
      <c r="EN95" s="123"/>
      <c r="EO95" s="123"/>
      <c r="EP95" s="123"/>
      <c r="EQ95" s="123"/>
      <c r="ER95" s="123"/>
      <c r="ES95" s="123"/>
      <c r="ET95" s="123"/>
      <c r="EU95" s="123"/>
      <c r="EV95" s="123"/>
      <c r="EW95" s="123"/>
      <c r="EX95" s="123"/>
      <c r="EY95" s="123"/>
      <c r="EZ95" s="123"/>
      <c r="FA95" s="123"/>
      <c r="FB95" s="123"/>
      <c r="FC95" s="123"/>
      <c r="FD95" s="123"/>
      <c r="FE95" s="123"/>
      <c r="FF95" s="123"/>
      <c r="FG95" s="123"/>
      <c r="FH95" s="123"/>
      <c r="FI95" s="123"/>
      <c r="FJ95" s="123"/>
      <c r="FK95" s="123"/>
      <c r="FL95" s="123"/>
      <c r="FM95" s="123"/>
      <c r="FN95" s="123"/>
      <c r="FO95" s="123"/>
      <c r="FP95" s="123"/>
      <c r="FQ95" s="123"/>
      <c r="FR95" s="123"/>
      <c r="FS95" s="123"/>
      <c r="FT95" s="123"/>
      <c r="FU95" s="123"/>
      <c r="FV95" s="123"/>
      <c r="FW95" s="123"/>
      <c r="FX95" s="123"/>
      <c r="FY95" s="123"/>
      <c r="FZ95" s="123"/>
      <c r="GA95" s="123"/>
      <c r="GB95" s="123"/>
      <c r="GC95" s="123"/>
      <c r="GD95" s="123"/>
      <c r="GE95" s="123"/>
      <c r="GF95" s="123"/>
      <c r="GG95" s="123"/>
      <c r="GH95" s="123"/>
      <c r="GI95" s="123"/>
      <c r="GJ95" s="123"/>
      <c r="GK95" s="123"/>
      <c r="GL95" s="123"/>
      <c r="GM95" s="123"/>
      <c r="GN95" s="123"/>
      <c r="GO95" s="123"/>
      <c r="GP95" s="123"/>
      <c r="GQ95" s="123"/>
      <c r="GR95" s="123"/>
      <c r="GS95" s="123"/>
      <c r="GT95" s="123"/>
      <c r="GU95" s="123"/>
      <c r="GV95" s="123"/>
      <c r="GW95" s="123"/>
      <c r="GX95" s="123"/>
      <c r="GY95" s="123"/>
      <c r="GZ95" s="123"/>
      <c r="HA95" s="123"/>
      <c r="HB95" s="123"/>
      <c r="HC95" s="123"/>
      <c r="HD95" s="123"/>
      <c r="HE95" s="123"/>
      <c r="HF95" s="123"/>
      <c r="HG95" s="123"/>
      <c r="HH95" s="123"/>
      <c r="HI95" s="123"/>
      <c r="HJ95" s="123"/>
      <c r="HK95" s="123"/>
      <c r="HL95" s="123"/>
      <c r="HM95" s="123"/>
      <c r="HN95" s="123"/>
      <c r="HO95" s="123"/>
      <c r="HP95" s="123"/>
      <c r="HQ95" s="123"/>
      <c r="HR95" s="123"/>
      <c r="HS95" s="123"/>
      <c r="HT95" s="123"/>
      <c r="HU95" s="123"/>
      <c r="HV95" s="123"/>
      <c r="HW95" s="123"/>
      <c r="HX95" s="123"/>
      <c r="HY95" s="123"/>
      <c r="HZ95" s="123"/>
      <c r="IA95" s="123"/>
      <c r="IB95" s="123"/>
      <c r="IC95" s="123"/>
      <c r="ID95" s="123"/>
      <c r="IE95" s="123"/>
      <c r="IF95" s="123"/>
    </row>
    <row r="96" spans="1:240" s="11" customFormat="1" ht="12.75">
      <c r="A96" s="121"/>
      <c r="B96" s="23" t="s">
        <v>80</v>
      </c>
      <c r="C96" s="104" t="s">
        <v>81</v>
      </c>
      <c r="D96" s="114" t="s">
        <v>59</v>
      </c>
      <c r="E96" s="18">
        <v>100</v>
      </c>
      <c r="F96" s="18">
        <f>E96*F89</f>
        <v>130</v>
      </c>
      <c r="G96" s="116"/>
      <c r="H96" s="18"/>
      <c r="I96" s="18"/>
      <c r="J96" s="18"/>
      <c r="K96" s="18"/>
      <c r="L96" s="116"/>
      <c r="M96" s="116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3"/>
      <c r="BY96" s="123"/>
      <c r="BZ96" s="123"/>
      <c r="CA96" s="123"/>
      <c r="CB96" s="123"/>
      <c r="CC96" s="123"/>
      <c r="CD96" s="123"/>
      <c r="CE96" s="123"/>
      <c r="CF96" s="123"/>
      <c r="CG96" s="123"/>
      <c r="CH96" s="123"/>
      <c r="CI96" s="123"/>
      <c r="CJ96" s="123"/>
      <c r="CK96" s="123"/>
      <c r="CL96" s="123"/>
      <c r="CM96" s="123"/>
      <c r="CN96" s="123"/>
      <c r="CO96" s="123"/>
      <c r="CP96" s="123"/>
      <c r="CQ96" s="123"/>
      <c r="CR96" s="123"/>
      <c r="CS96" s="123"/>
      <c r="CT96" s="123"/>
      <c r="CU96" s="123"/>
      <c r="CV96" s="123"/>
      <c r="CW96" s="123"/>
      <c r="CX96" s="123"/>
      <c r="CY96" s="123"/>
      <c r="CZ96" s="123"/>
      <c r="DA96" s="123"/>
      <c r="DB96" s="123"/>
      <c r="DC96" s="123"/>
      <c r="DD96" s="123"/>
      <c r="DE96" s="123"/>
      <c r="DF96" s="123"/>
      <c r="DG96" s="123"/>
      <c r="DH96" s="123"/>
      <c r="DI96" s="123"/>
      <c r="DJ96" s="123"/>
      <c r="DK96" s="123"/>
      <c r="DL96" s="123"/>
      <c r="DM96" s="123"/>
      <c r="DN96" s="123"/>
      <c r="DO96" s="123"/>
      <c r="DP96" s="123"/>
      <c r="DQ96" s="123"/>
      <c r="DR96" s="123"/>
      <c r="DS96" s="123"/>
      <c r="DT96" s="123"/>
      <c r="DU96" s="123"/>
      <c r="DV96" s="123"/>
      <c r="DW96" s="123"/>
      <c r="DX96" s="123"/>
      <c r="DY96" s="123"/>
      <c r="DZ96" s="123"/>
      <c r="EA96" s="123"/>
      <c r="EB96" s="123"/>
      <c r="EC96" s="123"/>
      <c r="ED96" s="123"/>
      <c r="EE96" s="123"/>
      <c r="EF96" s="123"/>
      <c r="EG96" s="123"/>
      <c r="EH96" s="123"/>
      <c r="EI96" s="123"/>
      <c r="EJ96" s="123"/>
      <c r="EK96" s="123"/>
      <c r="EL96" s="123"/>
      <c r="EM96" s="123"/>
      <c r="EN96" s="123"/>
      <c r="EO96" s="123"/>
      <c r="EP96" s="123"/>
      <c r="EQ96" s="123"/>
      <c r="ER96" s="123"/>
      <c r="ES96" s="123"/>
      <c r="ET96" s="123"/>
      <c r="EU96" s="123"/>
      <c r="EV96" s="123"/>
      <c r="EW96" s="123"/>
      <c r="EX96" s="123"/>
      <c r="EY96" s="123"/>
      <c r="EZ96" s="123"/>
      <c r="FA96" s="123"/>
      <c r="FB96" s="123"/>
      <c r="FC96" s="123"/>
      <c r="FD96" s="123"/>
      <c r="FE96" s="123"/>
      <c r="FF96" s="123"/>
      <c r="FG96" s="123"/>
      <c r="FH96" s="123"/>
      <c r="FI96" s="123"/>
      <c r="FJ96" s="123"/>
      <c r="FK96" s="123"/>
      <c r="FL96" s="123"/>
      <c r="FM96" s="123"/>
      <c r="FN96" s="123"/>
      <c r="FO96" s="123"/>
      <c r="FP96" s="123"/>
      <c r="FQ96" s="123"/>
      <c r="FR96" s="123"/>
      <c r="FS96" s="123"/>
      <c r="FT96" s="123"/>
      <c r="FU96" s="123"/>
      <c r="FV96" s="123"/>
      <c r="FW96" s="123"/>
      <c r="FX96" s="123"/>
      <c r="FY96" s="123"/>
      <c r="FZ96" s="123"/>
      <c r="GA96" s="123"/>
      <c r="GB96" s="123"/>
      <c r="GC96" s="123"/>
      <c r="GD96" s="123"/>
      <c r="GE96" s="123"/>
      <c r="GF96" s="123"/>
      <c r="GG96" s="123"/>
      <c r="GH96" s="123"/>
      <c r="GI96" s="123"/>
      <c r="GJ96" s="123"/>
      <c r="GK96" s="123"/>
      <c r="GL96" s="123"/>
      <c r="GM96" s="123"/>
      <c r="GN96" s="123"/>
      <c r="GO96" s="123"/>
      <c r="GP96" s="123"/>
      <c r="GQ96" s="123"/>
      <c r="GR96" s="123"/>
      <c r="GS96" s="123"/>
      <c r="GT96" s="123"/>
      <c r="GU96" s="123"/>
      <c r="GV96" s="123"/>
      <c r="GW96" s="123"/>
      <c r="GX96" s="123"/>
      <c r="GY96" s="123"/>
      <c r="GZ96" s="123"/>
      <c r="HA96" s="123"/>
      <c r="HB96" s="123"/>
      <c r="HC96" s="123"/>
      <c r="HD96" s="123"/>
      <c r="HE96" s="123"/>
      <c r="HF96" s="123"/>
      <c r="HG96" s="123"/>
      <c r="HH96" s="123"/>
      <c r="HI96" s="123"/>
      <c r="HJ96" s="123"/>
      <c r="HK96" s="123"/>
      <c r="HL96" s="123"/>
      <c r="HM96" s="123"/>
      <c r="HN96" s="123"/>
      <c r="HO96" s="123"/>
      <c r="HP96" s="123"/>
      <c r="HQ96" s="123"/>
      <c r="HR96" s="123"/>
      <c r="HS96" s="123"/>
      <c r="HT96" s="123"/>
      <c r="HU96" s="123"/>
      <c r="HV96" s="123"/>
      <c r="HW96" s="123"/>
      <c r="HX96" s="123"/>
      <c r="HY96" s="123"/>
      <c r="HZ96" s="123"/>
      <c r="IA96" s="123"/>
      <c r="IB96" s="123"/>
      <c r="IC96" s="123"/>
      <c r="ID96" s="123"/>
      <c r="IE96" s="123"/>
      <c r="IF96" s="123"/>
    </row>
    <row r="97" spans="1:240" s="11" customFormat="1" ht="12.75">
      <c r="A97" s="121"/>
      <c r="B97" s="23" t="s">
        <v>82</v>
      </c>
      <c r="C97" s="104" t="s">
        <v>83</v>
      </c>
      <c r="D97" s="114" t="s">
        <v>59</v>
      </c>
      <c r="E97" s="18">
        <v>220</v>
      </c>
      <c r="F97" s="18">
        <f>E97*F89</f>
        <v>286</v>
      </c>
      <c r="G97" s="116"/>
      <c r="H97" s="18"/>
      <c r="I97" s="18"/>
      <c r="J97" s="18"/>
      <c r="K97" s="18"/>
      <c r="L97" s="116"/>
      <c r="M97" s="116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3"/>
      <c r="CL97" s="123"/>
      <c r="CM97" s="123"/>
      <c r="CN97" s="123"/>
      <c r="CO97" s="123"/>
      <c r="CP97" s="123"/>
      <c r="CQ97" s="123"/>
      <c r="CR97" s="123"/>
      <c r="CS97" s="123"/>
      <c r="CT97" s="123"/>
      <c r="CU97" s="123"/>
      <c r="CV97" s="123"/>
      <c r="CW97" s="123"/>
      <c r="CX97" s="123"/>
      <c r="CY97" s="123"/>
      <c r="CZ97" s="123"/>
      <c r="DA97" s="123"/>
      <c r="DB97" s="123"/>
      <c r="DC97" s="123"/>
      <c r="DD97" s="123"/>
      <c r="DE97" s="123"/>
      <c r="DF97" s="123"/>
      <c r="DG97" s="123"/>
      <c r="DH97" s="123"/>
      <c r="DI97" s="123"/>
      <c r="DJ97" s="123"/>
      <c r="DK97" s="123"/>
      <c r="DL97" s="123"/>
      <c r="DM97" s="123"/>
      <c r="DN97" s="123"/>
      <c r="DO97" s="123"/>
      <c r="DP97" s="123"/>
      <c r="DQ97" s="123"/>
      <c r="DR97" s="123"/>
      <c r="DS97" s="123"/>
      <c r="DT97" s="123"/>
      <c r="DU97" s="123"/>
      <c r="DV97" s="123"/>
      <c r="DW97" s="123"/>
      <c r="DX97" s="123"/>
      <c r="DY97" s="123"/>
      <c r="DZ97" s="123"/>
      <c r="EA97" s="123"/>
      <c r="EB97" s="123"/>
      <c r="EC97" s="123"/>
      <c r="ED97" s="123"/>
      <c r="EE97" s="123"/>
      <c r="EF97" s="123"/>
      <c r="EG97" s="123"/>
      <c r="EH97" s="123"/>
      <c r="EI97" s="123"/>
      <c r="EJ97" s="123"/>
      <c r="EK97" s="123"/>
      <c r="EL97" s="123"/>
      <c r="EM97" s="123"/>
      <c r="EN97" s="123"/>
      <c r="EO97" s="123"/>
      <c r="EP97" s="123"/>
      <c r="EQ97" s="123"/>
      <c r="ER97" s="123"/>
      <c r="ES97" s="123"/>
      <c r="ET97" s="123"/>
      <c r="EU97" s="123"/>
      <c r="EV97" s="123"/>
      <c r="EW97" s="123"/>
      <c r="EX97" s="123"/>
      <c r="EY97" s="123"/>
      <c r="EZ97" s="123"/>
      <c r="FA97" s="123"/>
      <c r="FB97" s="123"/>
      <c r="FC97" s="123"/>
      <c r="FD97" s="123"/>
      <c r="FE97" s="123"/>
      <c r="FF97" s="123"/>
      <c r="FG97" s="123"/>
      <c r="FH97" s="123"/>
      <c r="FI97" s="123"/>
      <c r="FJ97" s="123"/>
      <c r="FK97" s="123"/>
      <c r="FL97" s="123"/>
      <c r="FM97" s="123"/>
      <c r="FN97" s="123"/>
      <c r="FO97" s="123"/>
      <c r="FP97" s="123"/>
      <c r="FQ97" s="123"/>
      <c r="FR97" s="123"/>
      <c r="FS97" s="123"/>
      <c r="FT97" s="123"/>
      <c r="FU97" s="123"/>
      <c r="FV97" s="123"/>
      <c r="FW97" s="123"/>
      <c r="FX97" s="123"/>
      <c r="FY97" s="123"/>
      <c r="FZ97" s="123"/>
      <c r="GA97" s="123"/>
      <c r="GB97" s="123"/>
      <c r="GC97" s="123"/>
      <c r="GD97" s="123"/>
      <c r="GE97" s="123"/>
      <c r="GF97" s="123"/>
      <c r="GG97" s="123"/>
      <c r="GH97" s="123"/>
      <c r="GI97" s="123"/>
      <c r="GJ97" s="123"/>
      <c r="GK97" s="123"/>
      <c r="GL97" s="123"/>
      <c r="GM97" s="123"/>
      <c r="GN97" s="123"/>
      <c r="GO97" s="123"/>
      <c r="GP97" s="123"/>
      <c r="GQ97" s="123"/>
      <c r="GR97" s="123"/>
      <c r="GS97" s="123"/>
      <c r="GT97" s="123"/>
      <c r="GU97" s="123"/>
      <c r="GV97" s="123"/>
      <c r="GW97" s="123"/>
      <c r="GX97" s="123"/>
      <c r="GY97" s="123"/>
      <c r="GZ97" s="123"/>
      <c r="HA97" s="123"/>
      <c r="HB97" s="123"/>
      <c r="HC97" s="123"/>
      <c r="HD97" s="123"/>
      <c r="HE97" s="123"/>
      <c r="HF97" s="123"/>
      <c r="HG97" s="123"/>
      <c r="HH97" s="123"/>
      <c r="HI97" s="123"/>
      <c r="HJ97" s="123"/>
      <c r="HK97" s="123"/>
      <c r="HL97" s="123"/>
      <c r="HM97" s="123"/>
      <c r="HN97" s="123"/>
      <c r="HO97" s="123"/>
      <c r="HP97" s="123"/>
      <c r="HQ97" s="123"/>
      <c r="HR97" s="123"/>
      <c r="HS97" s="123"/>
      <c r="HT97" s="123"/>
      <c r="HU97" s="123"/>
      <c r="HV97" s="123"/>
      <c r="HW97" s="123"/>
      <c r="HX97" s="123"/>
      <c r="HY97" s="123"/>
      <c r="HZ97" s="123"/>
      <c r="IA97" s="123"/>
      <c r="IB97" s="123"/>
      <c r="IC97" s="123"/>
      <c r="ID97" s="123"/>
      <c r="IE97" s="123"/>
      <c r="IF97" s="123"/>
    </row>
    <row r="98" spans="1:240" s="11" customFormat="1" ht="12.75">
      <c r="A98" s="121"/>
      <c r="B98" s="122" t="s">
        <v>84</v>
      </c>
      <c r="C98" s="104" t="s">
        <v>85</v>
      </c>
      <c r="D98" s="114" t="s">
        <v>86</v>
      </c>
      <c r="E98" s="116" t="s">
        <v>24</v>
      </c>
      <c r="F98" s="116">
        <f>0.6*12</f>
        <v>7.1999999999999993</v>
      </c>
      <c r="G98" s="116"/>
      <c r="H98" s="10"/>
      <c r="I98" s="18"/>
      <c r="J98" s="18"/>
      <c r="K98" s="18"/>
      <c r="L98" s="116"/>
      <c r="M98" s="18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</row>
    <row r="99" spans="1:240" s="11" customFormat="1" ht="12.75">
      <c r="A99" s="121"/>
      <c r="B99" s="20" t="s">
        <v>87</v>
      </c>
      <c r="C99" s="125" t="s">
        <v>88</v>
      </c>
      <c r="D99" s="19" t="s">
        <v>15</v>
      </c>
      <c r="E99" s="18">
        <v>101.5</v>
      </c>
      <c r="F99" s="18">
        <f>E99*F89</f>
        <v>131.95000000000002</v>
      </c>
      <c r="G99" s="18"/>
      <c r="H99" s="10"/>
      <c r="I99" s="10"/>
      <c r="J99" s="10"/>
      <c r="K99" s="18"/>
      <c r="L99" s="18"/>
      <c r="M99" s="18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</row>
    <row r="100" spans="1:240" s="11" customFormat="1" ht="12.75">
      <c r="A100" s="121"/>
      <c r="B100" s="20" t="s">
        <v>89</v>
      </c>
      <c r="C100" s="125" t="s">
        <v>90</v>
      </c>
      <c r="D100" s="19" t="s">
        <v>15</v>
      </c>
      <c r="E100" s="18">
        <v>3.91</v>
      </c>
      <c r="F100" s="25">
        <f>E100*F89</f>
        <v>5.0830000000000002</v>
      </c>
      <c r="G100" s="18"/>
      <c r="H100" s="18"/>
      <c r="I100" s="18"/>
      <c r="J100" s="18"/>
      <c r="K100" s="18"/>
      <c r="L100" s="18"/>
      <c r="M100" s="18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</row>
    <row r="101" spans="1:240" s="11" customFormat="1" ht="12.75">
      <c r="A101" s="121"/>
      <c r="B101" s="20" t="s">
        <v>91</v>
      </c>
      <c r="C101" s="125" t="s">
        <v>92</v>
      </c>
      <c r="D101" s="19" t="s">
        <v>15</v>
      </c>
      <c r="E101" s="18">
        <v>0.34</v>
      </c>
      <c r="F101" s="25">
        <f>F89*E101</f>
        <v>0.44200000000000006</v>
      </c>
      <c r="G101" s="18"/>
      <c r="H101" s="18"/>
      <c r="I101" s="18"/>
      <c r="J101" s="18"/>
      <c r="K101" s="18"/>
      <c r="L101" s="18"/>
      <c r="M101" s="18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  <c r="CA101" s="123"/>
      <c r="CB101" s="123"/>
      <c r="CC101" s="123"/>
      <c r="CD101" s="123"/>
      <c r="CE101" s="123"/>
      <c r="CF101" s="123"/>
      <c r="CG101" s="123"/>
      <c r="CH101" s="123"/>
      <c r="CI101" s="123"/>
      <c r="CJ101" s="123"/>
      <c r="CK101" s="123"/>
      <c r="CL101" s="123"/>
      <c r="CM101" s="123"/>
      <c r="CN101" s="123"/>
      <c r="CO101" s="123"/>
      <c r="CP101" s="123"/>
      <c r="CQ101" s="123"/>
      <c r="CR101" s="123"/>
      <c r="CS101" s="123"/>
      <c r="CT101" s="123"/>
      <c r="CU101" s="123"/>
      <c r="CV101" s="123"/>
      <c r="CW101" s="123"/>
      <c r="CX101" s="123"/>
      <c r="CY101" s="123"/>
      <c r="CZ101" s="123"/>
      <c r="DA101" s="123"/>
      <c r="DB101" s="123"/>
      <c r="DC101" s="123"/>
      <c r="DD101" s="123"/>
      <c r="DE101" s="123"/>
      <c r="DF101" s="123"/>
      <c r="DG101" s="123"/>
      <c r="DH101" s="123"/>
      <c r="DI101" s="123"/>
      <c r="DJ101" s="123"/>
      <c r="DK101" s="123"/>
      <c r="DL101" s="123"/>
      <c r="DM101" s="123"/>
      <c r="DN101" s="123"/>
      <c r="DO101" s="123"/>
      <c r="DP101" s="123"/>
      <c r="DQ101" s="123"/>
      <c r="DR101" s="123"/>
      <c r="DS101" s="123"/>
      <c r="DT101" s="123"/>
      <c r="DU101" s="123"/>
      <c r="DV101" s="123"/>
      <c r="DW101" s="123"/>
      <c r="DX101" s="123"/>
      <c r="DY101" s="123"/>
      <c r="DZ101" s="123"/>
      <c r="EA101" s="123"/>
      <c r="EB101" s="123"/>
      <c r="EC101" s="123"/>
      <c r="ED101" s="123"/>
      <c r="EE101" s="123"/>
      <c r="EF101" s="123"/>
      <c r="EG101" s="123"/>
      <c r="EH101" s="123"/>
      <c r="EI101" s="123"/>
      <c r="EJ101" s="123"/>
      <c r="EK101" s="123"/>
      <c r="EL101" s="123"/>
      <c r="EM101" s="123"/>
      <c r="EN101" s="123"/>
      <c r="EO101" s="123"/>
      <c r="EP101" s="123"/>
      <c r="EQ101" s="123"/>
      <c r="ER101" s="123"/>
      <c r="ES101" s="123"/>
      <c r="ET101" s="123"/>
      <c r="EU101" s="123"/>
      <c r="EV101" s="123"/>
      <c r="EW101" s="123"/>
      <c r="EX101" s="123"/>
      <c r="EY101" s="123"/>
      <c r="EZ101" s="123"/>
      <c r="FA101" s="123"/>
      <c r="FB101" s="123"/>
      <c r="FC101" s="123"/>
      <c r="FD101" s="123"/>
      <c r="FE101" s="123"/>
      <c r="FF101" s="123"/>
      <c r="FG101" s="123"/>
      <c r="FH101" s="123"/>
      <c r="FI101" s="123"/>
      <c r="FJ101" s="123"/>
      <c r="FK101" s="123"/>
      <c r="FL101" s="123"/>
      <c r="FM101" s="123"/>
      <c r="FN101" s="123"/>
      <c r="FO101" s="123"/>
      <c r="FP101" s="123"/>
      <c r="FQ101" s="123"/>
      <c r="FR101" s="123"/>
      <c r="FS101" s="123"/>
      <c r="FT101" s="123"/>
      <c r="FU101" s="123"/>
      <c r="FV101" s="123"/>
      <c r="FW101" s="123"/>
      <c r="FX101" s="123"/>
      <c r="FY101" s="123"/>
      <c r="FZ101" s="123"/>
      <c r="GA101" s="123"/>
      <c r="GB101" s="123"/>
      <c r="GC101" s="123"/>
      <c r="GD101" s="123"/>
      <c r="GE101" s="123"/>
      <c r="GF101" s="123"/>
      <c r="GG101" s="123"/>
      <c r="GH101" s="123"/>
      <c r="GI101" s="123"/>
      <c r="GJ101" s="123"/>
      <c r="GK101" s="123"/>
      <c r="GL101" s="123"/>
      <c r="GM101" s="123"/>
      <c r="GN101" s="123"/>
      <c r="GO101" s="123"/>
      <c r="GP101" s="123"/>
      <c r="GQ101" s="123"/>
      <c r="GR101" s="123"/>
      <c r="GS101" s="123"/>
      <c r="GT101" s="123"/>
      <c r="GU101" s="123"/>
      <c r="GV101" s="123"/>
      <c r="GW101" s="123"/>
      <c r="GX101" s="123"/>
      <c r="GY101" s="123"/>
      <c r="GZ101" s="123"/>
      <c r="HA101" s="123"/>
      <c r="HB101" s="123"/>
      <c r="HC101" s="123"/>
      <c r="HD101" s="123"/>
      <c r="HE101" s="123"/>
      <c r="HF101" s="123"/>
      <c r="HG101" s="123"/>
      <c r="HH101" s="123"/>
      <c r="HI101" s="123"/>
      <c r="HJ101" s="123"/>
      <c r="HK101" s="123"/>
      <c r="HL101" s="123"/>
      <c r="HM101" s="123"/>
      <c r="HN101" s="123"/>
      <c r="HO101" s="123"/>
      <c r="HP101" s="123"/>
      <c r="HQ101" s="123"/>
      <c r="HR101" s="123"/>
      <c r="HS101" s="123"/>
      <c r="HT101" s="123"/>
      <c r="HU101" s="123"/>
      <c r="HV101" s="123"/>
      <c r="HW101" s="123"/>
      <c r="HX101" s="123"/>
      <c r="HY101" s="123"/>
      <c r="HZ101" s="123"/>
      <c r="IA101" s="123"/>
      <c r="IB101" s="123"/>
      <c r="IC101" s="123"/>
      <c r="ID101" s="123"/>
      <c r="IE101" s="123"/>
      <c r="IF101" s="123"/>
    </row>
    <row r="102" spans="1:240" s="11" customFormat="1" ht="12.75">
      <c r="A102" s="121"/>
      <c r="B102" s="20" t="s">
        <v>93</v>
      </c>
      <c r="C102" s="126" t="s">
        <v>94</v>
      </c>
      <c r="D102" s="114" t="s">
        <v>95</v>
      </c>
      <c r="E102" s="18">
        <v>184</v>
      </c>
      <c r="F102" s="18">
        <f>E102*F89</f>
        <v>239.20000000000002</v>
      </c>
      <c r="G102" s="127"/>
      <c r="H102" s="10"/>
      <c r="I102" s="10"/>
      <c r="J102" s="10"/>
      <c r="K102" s="18"/>
      <c r="L102" s="18"/>
      <c r="M102" s="18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3"/>
      <c r="BT102" s="123"/>
      <c r="BU102" s="123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  <c r="CH102" s="123"/>
      <c r="CI102" s="123"/>
      <c r="CJ102" s="123"/>
      <c r="CK102" s="123"/>
      <c r="CL102" s="123"/>
      <c r="CM102" s="123"/>
      <c r="CN102" s="123"/>
      <c r="CO102" s="123"/>
      <c r="CP102" s="123"/>
      <c r="CQ102" s="123"/>
      <c r="CR102" s="123"/>
      <c r="CS102" s="123"/>
      <c r="CT102" s="123"/>
      <c r="CU102" s="123"/>
      <c r="CV102" s="123"/>
      <c r="CW102" s="123"/>
      <c r="CX102" s="123"/>
      <c r="CY102" s="123"/>
      <c r="CZ102" s="123"/>
      <c r="DA102" s="123"/>
      <c r="DB102" s="123"/>
      <c r="DC102" s="123"/>
      <c r="DD102" s="123"/>
      <c r="DE102" s="123"/>
      <c r="DF102" s="123"/>
      <c r="DG102" s="123"/>
      <c r="DH102" s="123"/>
      <c r="DI102" s="123"/>
      <c r="DJ102" s="123"/>
      <c r="DK102" s="123"/>
      <c r="DL102" s="123"/>
      <c r="DM102" s="123"/>
      <c r="DN102" s="123"/>
      <c r="DO102" s="123"/>
      <c r="DP102" s="123"/>
      <c r="DQ102" s="123"/>
      <c r="DR102" s="123"/>
      <c r="DS102" s="123"/>
      <c r="DT102" s="123"/>
      <c r="DU102" s="123"/>
      <c r="DV102" s="123"/>
      <c r="DW102" s="123"/>
      <c r="DX102" s="123"/>
      <c r="DY102" s="123"/>
      <c r="DZ102" s="123"/>
      <c r="EA102" s="123"/>
      <c r="EB102" s="123"/>
      <c r="EC102" s="123"/>
      <c r="ED102" s="123"/>
      <c r="EE102" s="123"/>
      <c r="EF102" s="123"/>
      <c r="EG102" s="123"/>
      <c r="EH102" s="123"/>
      <c r="EI102" s="123"/>
      <c r="EJ102" s="123"/>
      <c r="EK102" s="123"/>
      <c r="EL102" s="123"/>
      <c r="EM102" s="123"/>
      <c r="EN102" s="123"/>
      <c r="EO102" s="123"/>
      <c r="EP102" s="123"/>
      <c r="EQ102" s="123"/>
      <c r="ER102" s="123"/>
      <c r="ES102" s="123"/>
      <c r="ET102" s="123"/>
      <c r="EU102" s="123"/>
      <c r="EV102" s="123"/>
      <c r="EW102" s="123"/>
      <c r="EX102" s="123"/>
      <c r="EY102" s="123"/>
      <c r="EZ102" s="123"/>
      <c r="FA102" s="123"/>
      <c r="FB102" s="123"/>
      <c r="FC102" s="123"/>
      <c r="FD102" s="123"/>
      <c r="FE102" s="123"/>
      <c r="FF102" s="123"/>
      <c r="FG102" s="123"/>
      <c r="FH102" s="123"/>
      <c r="FI102" s="123"/>
      <c r="FJ102" s="123"/>
      <c r="FK102" s="123"/>
      <c r="FL102" s="123"/>
      <c r="FM102" s="123"/>
      <c r="FN102" s="123"/>
      <c r="FO102" s="123"/>
      <c r="FP102" s="123"/>
      <c r="FQ102" s="123"/>
      <c r="FR102" s="123"/>
      <c r="FS102" s="123"/>
      <c r="FT102" s="123"/>
      <c r="FU102" s="123"/>
      <c r="FV102" s="123"/>
      <c r="FW102" s="123"/>
      <c r="FX102" s="123"/>
      <c r="FY102" s="123"/>
      <c r="FZ102" s="123"/>
      <c r="GA102" s="123"/>
      <c r="GB102" s="123"/>
      <c r="GC102" s="123"/>
      <c r="GD102" s="123"/>
      <c r="GE102" s="123"/>
      <c r="GF102" s="123"/>
      <c r="GG102" s="123"/>
      <c r="GH102" s="123"/>
      <c r="GI102" s="123"/>
      <c r="GJ102" s="123"/>
      <c r="GK102" s="123"/>
      <c r="GL102" s="123"/>
      <c r="GM102" s="123"/>
      <c r="GN102" s="123"/>
      <c r="GO102" s="123"/>
      <c r="GP102" s="123"/>
      <c r="GQ102" s="123"/>
      <c r="GR102" s="123"/>
      <c r="GS102" s="123"/>
      <c r="GT102" s="123"/>
      <c r="GU102" s="123"/>
      <c r="GV102" s="123"/>
      <c r="GW102" s="123"/>
      <c r="GX102" s="123"/>
      <c r="GY102" s="123"/>
      <c r="GZ102" s="123"/>
      <c r="HA102" s="123"/>
      <c r="HB102" s="123"/>
      <c r="HC102" s="123"/>
      <c r="HD102" s="123"/>
      <c r="HE102" s="123"/>
      <c r="HF102" s="123"/>
      <c r="HG102" s="123"/>
      <c r="HH102" s="123"/>
      <c r="HI102" s="123"/>
      <c r="HJ102" s="123"/>
      <c r="HK102" s="123"/>
      <c r="HL102" s="123"/>
      <c r="HM102" s="123"/>
      <c r="HN102" s="123"/>
      <c r="HO102" s="123"/>
      <c r="HP102" s="123"/>
      <c r="HQ102" s="123"/>
      <c r="HR102" s="123"/>
      <c r="HS102" s="123"/>
      <c r="HT102" s="123"/>
      <c r="HU102" s="123"/>
      <c r="HV102" s="123"/>
      <c r="HW102" s="123"/>
      <c r="HX102" s="123"/>
      <c r="HY102" s="123"/>
      <c r="HZ102" s="123"/>
      <c r="IA102" s="123"/>
      <c r="IB102" s="123"/>
      <c r="IC102" s="123"/>
      <c r="ID102" s="123"/>
      <c r="IE102" s="123"/>
      <c r="IF102" s="123"/>
    </row>
    <row r="103" spans="1:240" s="11" customFormat="1" ht="12.75">
      <c r="A103" s="121"/>
      <c r="B103" s="122"/>
      <c r="C103" s="104" t="s">
        <v>72</v>
      </c>
      <c r="D103" s="19" t="s">
        <v>0</v>
      </c>
      <c r="E103" s="18">
        <v>46</v>
      </c>
      <c r="F103" s="116">
        <f>E103*F89</f>
        <v>59.800000000000004</v>
      </c>
      <c r="G103" s="26"/>
      <c r="H103" s="18"/>
      <c r="I103" s="10"/>
      <c r="J103" s="10"/>
      <c r="K103" s="18"/>
      <c r="L103" s="18"/>
      <c r="M103" s="18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  <c r="BI103" s="123"/>
      <c r="BJ103" s="123"/>
      <c r="BK103" s="123"/>
      <c r="BL103" s="123"/>
      <c r="BM103" s="123"/>
      <c r="BN103" s="123"/>
      <c r="BO103" s="123"/>
      <c r="BP103" s="123"/>
      <c r="BQ103" s="123"/>
      <c r="BR103" s="123"/>
      <c r="BS103" s="123"/>
      <c r="BT103" s="123"/>
      <c r="BU103" s="123"/>
      <c r="BV103" s="123"/>
      <c r="BW103" s="123"/>
      <c r="BX103" s="123"/>
      <c r="BY103" s="123"/>
      <c r="BZ103" s="123"/>
      <c r="CA103" s="123"/>
      <c r="CB103" s="123"/>
      <c r="CC103" s="123"/>
      <c r="CD103" s="123"/>
      <c r="CE103" s="123"/>
      <c r="CF103" s="123"/>
      <c r="CG103" s="123"/>
      <c r="CH103" s="123"/>
      <c r="CI103" s="123"/>
      <c r="CJ103" s="123"/>
      <c r="CK103" s="123"/>
      <c r="CL103" s="123"/>
      <c r="CM103" s="123"/>
      <c r="CN103" s="123"/>
      <c r="CO103" s="123"/>
      <c r="CP103" s="123"/>
      <c r="CQ103" s="123"/>
      <c r="CR103" s="123"/>
      <c r="CS103" s="123"/>
      <c r="CT103" s="123"/>
      <c r="CU103" s="123"/>
      <c r="CV103" s="123"/>
      <c r="CW103" s="123"/>
      <c r="CX103" s="123"/>
      <c r="CY103" s="123"/>
      <c r="CZ103" s="123"/>
      <c r="DA103" s="123"/>
      <c r="DB103" s="123"/>
      <c r="DC103" s="123"/>
      <c r="DD103" s="123"/>
      <c r="DE103" s="123"/>
      <c r="DF103" s="123"/>
      <c r="DG103" s="123"/>
      <c r="DH103" s="123"/>
      <c r="DI103" s="123"/>
      <c r="DJ103" s="123"/>
      <c r="DK103" s="123"/>
      <c r="DL103" s="123"/>
      <c r="DM103" s="123"/>
      <c r="DN103" s="123"/>
      <c r="DO103" s="123"/>
      <c r="DP103" s="123"/>
      <c r="DQ103" s="123"/>
      <c r="DR103" s="123"/>
      <c r="DS103" s="123"/>
      <c r="DT103" s="123"/>
      <c r="DU103" s="123"/>
      <c r="DV103" s="123"/>
      <c r="DW103" s="123"/>
      <c r="DX103" s="123"/>
      <c r="DY103" s="123"/>
      <c r="DZ103" s="123"/>
      <c r="EA103" s="123"/>
      <c r="EB103" s="123"/>
      <c r="EC103" s="123"/>
      <c r="ED103" s="123"/>
      <c r="EE103" s="123"/>
      <c r="EF103" s="123"/>
      <c r="EG103" s="123"/>
      <c r="EH103" s="123"/>
      <c r="EI103" s="123"/>
      <c r="EJ103" s="123"/>
      <c r="EK103" s="123"/>
      <c r="EL103" s="123"/>
      <c r="EM103" s="123"/>
      <c r="EN103" s="123"/>
      <c r="EO103" s="123"/>
      <c r="EP103" s="123"/>
      <c r="EQ103" s="123"/>
      <c r="ER103" s="123"/>
      <c r="ES103" s="123"/>
      <c r="ET103" s="123"/>
      <c r="EU103" s="123"/>
      <c r="EV103" s="123"/>
      <c r="EW103" s="123"/>
      <c r="EX103" s="123"/>
      <c r="EY103" s="123"/>
      <c r="EZ103" s="123"/>
      <c r="FA103" s="123"/>
      <c r="FB103" s="123"/>
      <c r="FC103" s="123"/>
      <c r="FD103" s="123"/>
      <c r="FE103" s="123"/>
      <c r="FF103" s="123"/>
      <c r="FG103" s="123"/>
      <c r="FH103" s="123"/>
      <c r="FI103" s="123"/>
      <c r="FJ103" s="123"/>
      <c r="FK103" s="123"/>
      <c r="FL103" s="123"/>
      <c r="FM103" s="123"/>
      <c r="FN103" s="123"/>
      <c r="FO103" s="123"/>
      <c r="FP103" s="123"/>
      <c r="FQ103" s="123"/>
      <c r="FR103" s="123"/>
      <c r="FS103" s="123"/>
      <c r="FT103" s="123"/>
      <c r="FU103" s="123"/>
      <c r="FV103" s="123"/>
      <c r="FW103" s="123"/>
      <c r="FX103" s="123"/>
      <c r="FY103" s="123"/>
      <c r="FZ103" s="123"/>
      <c r="GA103" s="123"/>
      <c r="GB103" s="123"/>
      <c r="GC103" s="123"/>
      <c r="GD103" s="123"/>
      <c r="GE103" s="123"/>
      <c r="GF103" s="123"/>
      <c r="GG103" s="123"/>
      <c r="GH103" s="123"/>
      <c r="GI103" s="123"/>
      <c r="GJ103" s="123"/>
      <c r="GK103" s="123"/>
      <c r="GL103" s="123"/>
      <c r="GM103" s="123"/>
      <c r="GN103" s="123"/>
      <c r="GO103" s="123"/>
      <c r="GP103" s="123"/>
      <c r="GQ103" s="123"/>
      <c r="GR103" s="123"/>
      <c r="GS103" s="123"/>
      <c r="GT103" s="123"/>
      <c r="GU103" s="123"/>
      <c r="GV103" s="123"/>
      <c r="GW103" s="123"/>
      <c r="GX103" s="123"/>
      <c r="GY103" s="123"/>
      <c r="GZ103" s="123"/>
      <c r="HA103" s="123"/>
      <c r="HB103" s="123"/>
      <c r="HC103" s="123"/>
      <c r="HD103" s="123"/>
      <c r="HE103" s="123"/>
      <c r="HF103" s="123"/>
      <c r="HG103" s="123"/>
      <c r="HH103" s="123"/>
      <c r="HI103" s="123"/>
      <c r="HJ103" s="123"/>
      <c r="HK103" s="123"/>
      <c r="HL103" s="123"/>
      <c r="HM103" s="123"/>
      <c r="HN103" s="123"/>
      <c r="HO103" s="123"/>
      <c r="HP103" s="123"/>
      <c r="HQ103" s="123"/>
      <c r="HR103" s="123"/>
      <c r="HS103" s="123"/>
      <c r="HT103" s="123"/>
      <c r="HU103" s="123"/>
      <c r="HV103" s="123"/>
      <c r="HW103" s="123"/>
      <c r="HX103" s="123"/>
      <c r="HY103" s="123"/>
      <c r="HZ103" s="123"/>
      <c r="IA103" s="123"/>
      <c r="IB103" s="123"/>
      <c r="IC103" s="123"/>
      <c r="ID103" s="123"/>
      <c r="IE103" s="123"/>
      <c r="IF103" s="123"/>
    </row>
    <row r="104" spans="1:240" s="11" customFormat="1" ht="12.75">
      <c r="A104" s="19"/>
      <c r="B104" s="113"/>
      <c r="C104" s="104"/>
      <c r="D104" s="114"/>
      <c r="E104" s="18"/>
      <c r="F104" s="116"/>
      <c r="G104" s="18"/>
      <c r="H104" s="18"/>
      <c r="I104" s="18"/>
      <c r="J104" s="18"/>
      <c r="K104" s="18"/>
      <c r="L104" s="116"/>
      <c r="M104" s="116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  <c r="BH104" s="128"/>
      <c r="BI104" s="128"/>
      <c r="BJ104" s="128"/>
      <c r="BK104" s="128"/>
      <c r="BL104" s="128"/>
      <c r="BM104" s="128"/>
      <c r="BN104" s="128"/>
      <c r="BO104" s="128"/>
      <c r="BP104" s="128"/>
      <c r="BQ104" s="128"/>
      <c r="BR104" s="128"/>
      <c r="BS104" s="128"/>
      <c r="BT104" s="128"/>
      <c r="BU104" s="128"/>
      <c r="BV104" s="128"/>
      <c r="BW104" s="128"/>
      <c r="BX104" s="128"/>
      <c r="BY104" s="128"/>
      <c r="BZ104" s="128"/>
      <c r="CA104" s="128"/>
      <c r="CB104" s="128"/>
      <c r="CC104" s="128"/>
      <c r="CD104" s="128"/>
      <c r="CE104" s="128"/>
      <c r="CF104" s="128"/>
      <c r="CG104" s="128"/>
      <c r="CH104" s="128"/>
      <c r="CI104" s="128"/>
      <c r="CJ104" s="128"/>
      <c r="CK104" s="128"/>
      <c r="CL104" s="128"/>
      <c r="CM104" s="128"/>
      <c r="CN104" s="128"/>
      <c r="CO104" s="128"/>
      <c r="CP104" s="128"/>
      <c r="CQ104" s="128"/>
      <c r="CR104" s="128"/>
      <c r="CS104" s="128"/>
      <c r="CT104" s="128"/>
      <c r="CU104" s="128"/>
      <c r="CV104" s="128"/>
      <c r="CW104" s="128"/>
      <c r="CX104" s="128"/>
      <c r="CY104" s="128"/>
      <c r="CZ104" s="128"/>
      <c r="DA104" s="128"/>
      <c r="DB104" s="128"/>
      <c r="DC104" s="128"/>
      <c r="DD104" s="128"/>
      <c r="DE104" s="128"/>
      <c r="DF104" s="128"/>
      <c r="DG104" s="128"/>
      <c r="DH104" s="128"/>
      <c r="DI104" s="128"/>
      <c r="DJ104" s="128"/>
      <c r="DK104" s="128"/>
      <c r="DL104" s="128"/>
      <c r="DM104" s="128"/>
      <c r="DN104" s="128"/>
      <c r="DO104" s="128"/>
      <c r="DP104" s="128"/>
      <c r="DQ104" s="128"/>
      <c r="DR104" s="128"/>
      <c r="DS104" s="128"/>
      <c r="DT104" s="128"/>
      <c r="DU104" s="128"/>
      <c r="DV104" s="128"/>
      <c r="DW104" s="128"/>
      <c r="DX104" s="128"/>
      <c r="DY104" s="128"/>
      <c r="DZ104" s="128"/>
      <c r="EA104" s="128"/>
      <c r="EB104" s="128"/>
      <c r="EC104" s="128"/>
      <c r="ED104" s="128"/>
      <c r="EE104" s="128"/>
      <c r="EF104" s="128"/>
      <c r="EG104" s="128"/>
      <c r="EH104" s="128"/>
      <c r="EI104" s="128"/>
      <c r="EJ104" s="128"/>
      <c r="EK104" s="128"/>
      <c r="EL104" s="128"/>
      <c r="EM104" s="128"/>
      <c r="EN104" s="128"/>
      <c r="EO104" s="128"/>
      <c r="EP104" s="128"/>
      <c r="EQ104" s="128"/>
      <c r="ER104" s="128"/>
      <c r="ES104" s="128"/>
      <c r="ET104" s="128"/>
      <c r="EU104" s="128"/>
      <c r="EV104" s="128"/>
      <c r="EW104" s="128"/>
      <c r="EX104" s="128"/>
      <c r="EY104" s="128"/>
      <c r="EZ104" s="128"/>
      <c r="FA104" s="128"/>
      <c r="FB104" s="128"/>
      <c r="FC104" s="128"/>
      <c r="FD104" s="128"/>
      <c r="FE104" s="128"/>
      <c r="FF104" s="128"/>
      <c r="FG104" s="128"/>
      <c r="FH104" s="128"/>
      <c r="FI104" s="128"/>
      <c r="FJ104" s="128"/>
      <c r="FK104" s="128"/>
      <c r="FL104" s="128"/>
      <c r="FM104" s="128"/>
      <c r="FN104" s="128"/>
      <c r="FO104" s="128"/>
      <c r="FP104" s="128"/>
      <c r="FQ104" s="128"/>
      <c r="FR104" s="128"/>
      <c r="FS104" s="128"/>
      <c r="FT104" s="128"/>
      <c r="FU104" s="128"/>
      <c r="FV104" s="128"/>
      <c r="FW104" s="128"/>
      <c r="FX104" s="128"/>
      <c r="FY104" s="128"/>
      <c r="FZ104" s="128"/>
      <c r="GA104" s="128"/>
      <c r="GB104" s="128"/>
      <c r="GC104" s="128"/>
      <c r="GD104" s="128"/>
      <c r="GE104" s="128"/>
      <c r="GF104" s="128"/>
      <c r="GG104" s="128"/>
      <c r="GH104" s="128"/>
      <c r="GI104" s="128"/>
      <c r="GJ104" s="128"/>
      <c r="GK104" s="128"/>
      <c r="GL104" s="128"/>
      <c r="GM104" s="128"/>
      <c r="GN104" s="128"/>
      <c r="GO104" s="128"/>
      <c r="GP104" s="128"/>
      <c r="GQ104" s="128"/>
      <c r="GR104" s="128"/>
      <c r="GS104" s="128"/>
      <c r="GT104" s="128"/>
      <c r="GU104" s="128"/>
      <c r="GV104" s="128"/>
      <c r="GW104" s="128"/>
      <c r="GX104" s="128"/>
      <c r="GY104" s="128"/>
      <c r="GZ104" s="128"/>
      <c r="HA104" s="128"/>
      <c r="HB104" s="128"/>
      <c r="HC104" s="128"/>
      <c r="HD104" s="128"/>
      <c r="HE104" s="128"/>
      <c r="HF104" s="128"/>
      <c r="HG104" s="128"/>
      <c r="HH104" s="128"/>
      <c r="HI104" s="128"/>
      <c r="HJ104" s="128"/>
      <c r="HK104" s="128"/>
      <c r="HL104" s="128"/>
      <c r="HM104" s="128"/>
      <c r="HN104" s="128"/>
      <c r="HO104" s="128"/>
      <c r="HP104" s="128"/>
    </row>
    <row r="105" spans="1:240" s="8" customFormat="1" ht="12.75">
      <c r="A105" s="97">
        <v>4</v>
      </c>
      <c r="B105" s="14" t="s">
        <v>96</v>
      </c>
      <c r="C105" s="129" t="s">
        <v>97</v>
      </c>
      <c r="D105" s="97" t="s">
        <v>95</v>
      </c>
      <c r="E105" s="130"/>
      <c r="F105" s="15">
        <v>485</v>
      </c>
      <c r="G105" s="15"/>
      <c r="H105" s="15"/>
      <c r="I105" s="15"/>
      <c r="J105" s="15"/>
      <c r="K105" s="15"/>
      <c r="L105" s="15"/>
      <c r="M105" s="15"/>
    </row>
    <row r="106" spans="1:240" s="44" customFormat="1" ht="12.75">
      <c r="A106" s="39"/>
      <c r="B106" s="19"/>
      <c r="C106" s="126"/>
      <c r="D106" s="39" t="s">
        <v>98</v>
      </c>
      <c r="E106" s="34"/>
      <c r="F106" s="25">
        <f>F105/100</f>
        <v>4.8499999999999996</v>
      </c>
      <c r="G106" s="18"/>
      <c r="H106" s="18"/>
      <c r="I106" s="18"/>
      <c r="J106" s="18"/>
      <c r="K106" s="18"/>
      <c r="L106" s="18"/>
      <c r="M106" s="18"/>
    </row>
    <row r="107" spans="1:240" s="44" customFormat="1" ht="12.75">
      <c r="A107" s="39"/>
      <c r="B107" s="121"/>
      <c r="C107" s="126" t="s">
        <v>99</v>
      </c>
      <c r="D107" s="19" t="s">
        <v>16</v>
      </c>
      <c r="E107" s="18">
        <v>33.6</v>
      </c>
      <c r="F107" s="18">
        <f>E107*F106</f>
        <v>162.96</v>
      </c>
      <c r="G107" s="18"/>
      <c r="H107" s="18"/>
      <c r="I107" s="18"/>
      <c r="J107" s="18"/>
      <c r="K107" s="18"/>
      <c r="L107" s="18"/>
      <c r="M107" s="18"/>
    </row>
    <row r="108" spans="1:240" s="44" customFormat="1" ht="12.75">
      <c r="A108" s="39"/>
      <c r="B108" s="121"/>
      <c r="C108" s="126" t="s">
        <v>100</v>
      </c>
      <c r="D108" s="19" t="s">
        <v>0</v>
      </c>
      <c r="E108" s="18">
        <v>1.5</v>
      </c>
      <c r="F108" s="18">
        <f>F106*E108</f>
        <v>7.2749999999999995</v>
      </c>
      <c r="G108" s="18"/>
      <c r="H108" s="18"/>
      <c r="I108" s="18"/>
      <c r="J108" s="18"/>
      <c r="K108" s="18"/>
      <c r="L108" s="18"/>
      <c r="M108" s="18"/>
    </row>
    <row r="109" spans="1:240" s="44" customFormat="1" ht="12.75">
      <c r="A109" s="39"/>
      <c r="B109" s="121" t="s">
        <v>101</v>
      </c>
      <c r="C109" s="131" t="s">
        <v>102</v>
      </c>
      <c r="D109" s="19" t="s">
        <v>17</v>
      </c>
      <c r="E109" s="18">
        <v>0.24</v>
      </c>
      <c r="F109" s="18">
        <f>F106*E109</f>
        <v>1.1639999999999999</v>
      </c>
      <c r="G109" s="18"/>
      <c r="H109" s="18"/>
      <c r="I109" s="18"/>
      <c r="J109" s="18"/>
      <c r="K109" s="18"/>
      <c r="L109" s="18"/>
      <c r="M109" s="18"/>
    </row>
    <row r="110" spans="1:240" s="44" customFormat="1" ht="12.75">
      <c r="A110" s="39"/>
      <c r="B110" s="121"/>
      <c r="C110" s="126" t="s">
        <v>103</v>
      </c>
      <c r="D110" s="19" t="s">
        <v>0</v>
      </c>
      <c r="E110" s="18">
        <v>2.2799999999999998</v>
      </c>
      <c r="F110" s="18">
        <f>F106*E110</f>
        <v>11.057999999999998</v>
      </c>
      <c r="G110" s="18"/>
      <c r="H110" s="18"/>
      <c r="I110" s="18"/>
      <c r="J110" s="18"/>
      <c r="K110" s="18"/>
      <c r="L110" s="18"/>
      <c r="M110" s="18"/>
    </row>
    <row r="111" spans="1:240" s="11" customFormat="1" ht="12.75">
      <c r="A111" s="19"/>
      <c r="B111" s="113"/>
      <c r="C111" s="104"/>
      <c r="D111" s="114"/>
      <c r="E111" s="18"/>
      <c r="F111" s="116"/>
      <c r="G111" s="18"/>
      <c r="H111" s="18"/>
      <c r="I111" s="18"/>
      <c r="J111" s="18"/>
      <c r="K111" s="18"/>
      <c r="L111" s="116"/>
      <c r="M111" s="116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8"/>
      <c r="AL111" s="128"/>
      <c r="AM111" s="128"/>
      <c r="AN111" s="128"/>
      <c r="AO111" s="128"/>
      <c r="AP111" s="128"/>
      <c r="AQ111" s="128"/>
      <c r="AR111" s="128"/>
      <c r="AS111" s="128"/>
      <c r="AT111" s="128"/>
      <c r="AU111" s="128"/>
      <c r="AV111" s="128"/>
      <c r="AW111" s="128"/>
      <c r="AX111" s="128"/>
      <c r="AY111" s="128"/>
      <c r="AZ111" s="128"/>
      <c r="BA111" s="128"/>
      <c r="BB111" s="128"/>
      <c r="BC111" s="128"/>
      <c r="BD111" s="128"/>
      <c r="BE111" s="128"/>
      <c r="BF111" s="128"/>
      <c r="BG111" s="128"/>
      <c r="BH111" s="128"/>
      <c r="BI111" s="128"/>
      <c r="BJ111" s="128"/>
      <c r="BK111" s="128"/>
      <c r="BL111" s="128"/>
      <c r="BM111" s="128"/>
      <c r="BN111" s="128"/>
      <c r="BO111" s="128"/>
      <c r="BP111" s="128"/>
      <c r="BQ111" s="128"/>
      <c r="BR111" s="128"/>
      <c r="BS111" s="128"/>
      <c r="BT111" s="128"/>
      <c r="BU111" s="128"/>
      <c r="BV111" s="128"/>
      <c r="BW111" s="128"/>
      <c r="BX111" s="128"/>
      <c r="BY111" s="128"/>
      <c r="BZ111" s="128"/>
      <c r="CA111" s="128"/>
      <c r="CB111" s="128"/>
      <c r="CC111" s="128"/>
      <c r="CD111" s="128"/>
      <c r="CE111" s="128"/>
      <c r="CF111" s="128"/>
      <c r="CG111" s="128"/>
      <c r="CH111" s="128"/>
      <c r="CI111" s="128"/>
      <c r="CJ111" s="128"/>
      <c r="CK111" s="128"/>
      <c r="CL111" s="128"/>
      <c r="CM111" s="128"/>
      <c r="CN111" s="128"/>
      <c r="CO111" s="128"/>
      <c r="CP111" s="128"/>
      <c r="CQ111" s="128"/>
      <c r="CR111" s="128"/>
      <c r="CS111" s="128"/>
      <c r="CT111" s="128"/>
      <c r="CU111" s="128"/>
      <c r="CV111" s="128"/>
      <c r="CW111" s="128"/>
      <c r="CX111" s="128"/>
      <c r="CY111" s="128"/>
      <c r="CZ111" s="128"/>
      <c r="DA111" s="128"/>
      <c r="DB111" s="128"/>
      <c r="DC111" s="128"/>
      <c r="DD111" s="128"/>
      <c r="DE111" s="128"/>
      <c r="DF111" s="128"/>
      <c r="DG111" s="128"/>
      <c r="DH111" s="128"/>
      <c r="DI111" s="128"/>
      <c r="DJ111" s="128"/>
      <c r="DK111" s="128"/>
      <c r="DL111" s="128"/>
      <c r="DM111" s="128"/>
      <c r="DN111" s="128"/>
      <c r="DO111" s="128"/>
      <c r="DP111" s="128"/>
      <c r="DQ111" s="128"/>
      <c r="DR111" s="128"/>
      <c r="DS111" s="128"/>
      <c r="DT111" s="128"/>
      <c r="DU111" s="128"/>
      <c r="DV111" s="128"/>
      <c r="DW111" s="128"/>
      <c r="DX111" s="128"/>
      <c r="DY111" s="128"/>
      <c r="DZ111" s="128"/>
      <c r="EA111" s="128"/>
      <c r="EB111" s="128"/>
      <c r="EC111" s="128"/>
      <c r="ED111" s="128"/>
      <c r="EE111" s="128"/>
      <c r="EF111" s="128"/>
      <c r="EG111" s="128"/>
      <c r="EH111" s="128"/>
      <c r="EI111" s="128"/>
      <c r="EJ111" s="128"/>
      <c r="EK111" s="128"/>
      <c r="EL111" s="128"/>
      <c r="EM111" s="128"/>
      <c r="EN111" s="128"/>
      <c r="EO111" s="128"/>
      <c r="EP111" s="128"/>
      <c r="EQ111" s="128"/>
      <c r="ER111" s="128"/>
      <c r="ES111" s="128"/>
      <c r="ET111" s="128"/>
      <c r="EU111" s="128"/>
      <c r="EV111" s="128"/>
      <c r="EW111" s="128"/>
      <c r="EX111" s="128"/>
      <c r="EY111" s="128"/>
      <c r="EZ111" s="128"/>
      <c r="FA111" s="128"/>
      <c r="FB111" s="128"/>
      <c r="FC111" s="128"/>
      <c r="FD111" s="128"/>
      <c r="FE111" s="128"/>
      <c r="FF111" s="128"/>
      <c r="FG111" s="128"/>
      <c r="FH111" s="128"/>
      <c r="FI111" s="128"/>
      <c r="FJ111" s="128"/>
      <c r="FK111" s="128"/>
      <c r="FL111" s="128"/>
      <c r="FM111" s="128"/>
      <c r="FN111" s="128"/>
      <c r="FO111" s="128"/>
      <c r="FP111" s="128"/>
      <c r="FQ111" s="128"/>
      <c r="FR111" s="128"/>
      <c r="FS111" s="128"/>
      <c r="FT111" s="128"/>
      <c r="FU111" s="128"/>
      <c r="FV111" s="128"/>
      <c r="FW111" s="128"/>
      <c r="FX111" s="128"/>
      <c r="FY111" s="128"/>
      <c r="FZ111" s="128"/>
      <c r="GA111" s="128"/>
      <c r="GB111" s="128"/>
      <c r="GC111" s="128"/>
      <c r="GD111" s="128"/>
      <c r="GE111" s="128"/>
      <c r="GF111" s="128"/>
      <c r="GG111" s="128"/>
      <c r="GH111" s="128"/>
      <c r="GI111" s="128"/>
      <c r="GJ111" s="128"/>
      <c r="GK111" s="128"/>
      <c r="GL111" s="128"/>
      <c r="GM111" s="128"/>
      <c r="GN111" s="128"/>
      <c r="GO111" s="128"/>
      <c r="GP111" s="128"/>
      <c r="GQ111" s="128"/>
      <c r="GR111" s="128"/>
      <c r="GS111" s="128"/>
      <c r="GT111" s="128"/>
      <c r="GU111" s="128"/>
      <c r="GV111" s="128"/>
      <c r="GW111" s="128"/>
      <c r="GX111" s="128"/>
      <c r="GY111" s="128"/>
      <c r="GZ111" s="128"/>
      <c r="HA111" s="128"/>
      <c r="HB111" s="128"/>
      <c r="HC111" s="128"/>
      <c r="HD111" s="128"/>
      <c r="HE111" s="128"/>
      <c r="HF111" s="128"/>
      <c r="HG111" s="128"/>
      <c r="HH111" s="128"/>
      <c r="HI111" s="128"/>
      <c r="HJ111" s="128"/>
      <c r="HK111" s="128"/>
      <c r="HL111" s="128"/>
      <c r="HM111" s="128"/>
      <c r="HN111" s="128"/>
      <c r="HO111" s="128"/>
      <c r="HP111" s="128"/>
    </row>
    <row r="112" spans="1:240" s="7" customFormat="1" ht="27.75" customHeight="1">
      <c r="A112" s="132">
        <v>5</v>
      </c>
      <c r="B112" s="132" t="s">
        <v>104</v>
      </c>
      <c r="C112" s="133" t="s">
        <v>114</v>
      </c>
      <c r="D112" s="132" t="s">
        <v>66</v>
      </c>
      <c r="E112" s="15"/>
      <c r="F112" s="15">
        <v>265</v>
      </c>
      <c r="G112" s="15"/>
      <c r="H112" s="15"/>
      <c r="I112" s="15"/>
      <c r="J112" s="15"/>
      <c r="K112" s="15"/>
      <c r="L112" s="134"/>
      <c r="M112" s="134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  <c r="AR112" s="135"/>
      <c r="AS112" s="135"/>
      <c r="AT112" s="135"/>
      <c r="AU112" s="135"/>
      <c r="AV112" s="135"/>
      <c r="AW112" s="135"/>
      <c r="AX112" s="135"/>
      <c r="AY112" s="135"/>
      <c r="AZ112" s="135"/>
      <c r="BA112" s="135"/>
      <c r="BB112" s="135"/>
      <c r="BC112" s="135"/>
      <c r="BD112" s="135"/>
      <c r="BE112" s="135"/>
      <c r="BF112" s="135"/>
      <c r="BG112" s="135"/>
      <c r="BH112" s="135"/>
      <c r="BI112" s="135"/>
      <c r="BJ112" s="135"/>
      <c r="BK112" s="135"/>
      <c r="BL112" s="135"/>
      <c r="BM112" s="135"/>
      <c r="BN112" s="135"/>
      <c r="BO112" s="135"/>
      <c r="BP112" s="135"/>
      <c r="BQ112" s="135"/>
      <c r="BR112" s="135"/>
      <c r="BS112" s="135"/>
      <c r="BT112" s="135"/>
      <c r="BU112" s="135"/>
      <c r="BV112" s="135"/>
      <c r="BW112" s="135"/>
      <c r="BX112" s="135"/>
      <c r="BY112" s="135"/>
      <c r="BZ112" s="135"/>
      <c r="CA112" s="135"/>
      <c r="CB112" s="135"/>
      <c r="CC112" s="135"/>
      <c r="CD112" s="135"/>
      <c r="CE112" s="135"/>
      <c r="CF112" s="135"/>
      <c r="CG112" s="135"/>
      <c r="CH112" s="135"/>
      <c r="CI112" s="135"/>
      <c r="CJ112" s="135"/>
      <c r="CK112" s="135"/>
      <c r="CL112" s="135"/>
      <c r="CM112" s="135"/>
      <c r="CN112" s="135"/>
      <c r="CO112" s="135"/>
      <c r="CP112" s="135"/>
      <c r="CQ112" s="135"/>
      <c r="CR112" s="135"/>
      <c r="CS112" s="135"/>
      <c r="CT112" s="135"/>
      <c r="CU112" s="135"/>
      <c r="CV112" s="135"/>
      <c r="CW112" s="135"/>
      <c r="CX112" s="135"/>
      <c r="CY112" s="135"/>
      <c r="CZ112" s="135"/>
      <c r="DA112" s="135"/>
      <c r="DB112" s="135"/>
      <c r="DC112" s="135"/>
      <c r="DD112" s="135"/>
      <c r="DE112" s="135"/>
      <c r="DF112" s="135"/>
      <c r="DG112" s="135"/>
      <c r="DH112" s="135"/>
      <c r="DI112" s="135"/>
      <c r="DJ112" s="135"/>
      <c r="DK112" s="135"/>
      <c r="DL112" s="135"/>
      <c r="DM112" s="135"/>
      <c r="DN112" s="135"/>
      <c r="DO112" s="135"/>
      <c r="DP112" s="135"/>
      <c r="DQ112" s="135"/>
      <c r="DR112" s="135"/>
      <c r="DS112" s="135"/>
      <c r="DT112" s="135"/>
      <c r="DU112" s="135"/>
      <c r="DV112" s="135"/>
      <c r="DW112" s="135"/>
      <c r="DX112" s="135"/>
      <c r="DY112" s="135"/>
      <c r="DZ112" s="135"/>
      <c r="EA112" s="135"/>
      <c r="EB112" s="135"/>
      <c r="EC112" s="135"/>
      <c r="ED112" s="135"/>
      <c r="EE112" s="135"/>
      <c r="EF112" s="135"/>
      <c r="EG112" s="135"/>
      <c r="EH112" s="135"/>
      <c r="EI112" s="135"/>
      <c r="EJ112" s="135"/>
      <c r="EK112" s="135"/>
      <c r="EL112" s="135"/>
      <c r="EM112" s="135"/>
      <c r="EN112" s="135"/>
      <c r="EO112" s="135"/>
      <c r="EP112" s="135"/>
      <c r="EQ112" s="135"/>
      <c r="ER112" s="135"/>
      <c r="ES112" s="135"/>
      <c r="ET112" s="135"/>
      <c r="EU112" s="135"/>
      <c r="EV112" s="135"/>
      <c r="EW112" s="135"/>
      <c r="EX112" s="135"/>
      <c r="EY112" s="135"/>
      <c r="EZ112" s="135"/>
      <c r="FA112" s="135"/>
      <c r="FB112" s="135"/>
      <c r="FC112" s="135"/>
      <c r="FD112" s="135"/>
      <c r="FE112" s="135"/>
      <c r="FF112" s="135"/>
      <c r="FG112" s="135"/>
      <c r="FH112" s="135"/>
      <c r="FI112" s="135"/>
      <c r="FJ112" s="135"/>
      <c r="FK112" s="135"/>
      <c r="FL112" s="135"/>
      <c r="FM112" s="135"/>
      <c r="FN112" s="135"/>
      <c r="FO112" s="135"/>
      <c r="FP112" s="135"/>
      <c r="FQ112" s="135"/>
      <c r="FR112" s="135"/>
      <c r="FS112" s="135"/>
      <c r="FT112" s="135"/>
      <c r="FU112" s="135"/>
      <c r="FV112" s="135"/>
      <c r="FW112" s="135"/>
      <c r="FX112" s="135"/>
      <c r="FY112" s="135"/>
      <c r="FZ112" s="135"/>
      <c r="GA112" s="135"/>
      <c r="GB112" s="135"/>
      <c r="GC112" s="135"/>
      <c r="GD112" s="135"/>
      <c r="GE112" s="135"/>
      <c r="GF112" s="135"/>
      <c r="GG112" s="135"/>
      <c r="GH112" s="135"/>
      <c r="GI112" s="135"/>
      <c r="GJ112" s="135"/>
      <c r="GK112" s="135"/>
      <c r="GL112" s="135"/>
      <c r="GM112" s="135"/>
      <c r="GN112" s="135"/>
      <c r="GO112" s="135"/>
      <c r="GP112" s="135"/>
      <c r="GQ112" s="135"/>
      <c r="GR112" s="135"/>
      <c r="GS112" s="135"/>
      <c r="GT112" s="135"/>
      <c r="GU112" s="135"/>
      <c r="GV112" s="135"/>
      <c r="GW112" s="135"/>
      <c r="GX112" s="135"/>
      <c r="GY112" s="135"/>
      <c r="GZ112" s="135"/>
      <c r="HA112" s="135"/>
      <c r="HB112" s="135"/>
      <c r="HC112" s="135"/>
      <c r="HD112" s="135"/>
      <c r="HE112" s="135"/>
      <c r="HF112" s="135"/>
      <c r="HG112" s="135"/>
      <c r="HH112" s="135"/>
      <c r="HI112" s="135"/>
      <c r="HJ112" s="135"/>
      <c r="HK112" s="135"/>
      <c r="HL112" s="135"/>
      <c r="HM112" s="135"/>
      <c r="HN112" s="135"/>
      <c r="HO112" s="135"/>
      <c r="HP112" s="135"/>
    </row>
    <row r="113" spans="1:256" s="11" customFormat="1" ht="12.75">
      <c r="A113" s="119"/>
      <c r="B113" s="110"/>
      <c r="C113" s="120"/>
      <c r="D113" s="119" t="s">
        <v>23</v>
      </c>
      <c r="E113" s="111"/>
      <c r="F113" s="101">
        <f>F112/100</f>
        <v>2.65</v>
      </c>
      <c r="G113" s="111"/>
      <c r="H113" s="111"/>
      <c r="I113" s="111"/>
      <c r="J113" s="111"/>
      <c r="K113" s="111"/>
      <c r="L113" s="111"/>
      <c r="M113" s="111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/>
      <c r="BF113" s="112"/>
      <c r="BG113" s="112"/>
      <c r="BH113" s="112"/>
      <c r="BI113" s="112"/>
      <c r="BJ113" s="112"/>
      <c r="BK113" s="112"/>
      <c r="BL113" s="112"/>
      <c r="BM113" s="112"/>
      <c r="BN113" s="112"/>
      <c r="BO113" s="112"/>
      <c r="BP113" s="112"/>
      <c r="BQ113" s="112"/>
      <c r="BR113" s="112"/>
      <c r="BS113" s="112"/>
      <c r="BT113" s="112"/>
      <c r="BU113" s="112"/>
      <c r="BV113" s="112"/>
      <c r="BW113" s="112"/>
      <c r="BX113" s="112"/>
      <c r="BY113" s="112"/>
      <c r="BZ113" s="112"/>
      <c r="CA113" s="112"/>
      <c r="CB113" s="112"/>
      <c r="CC113" s="112"/>
      <c r="CD113" s="112"/>
      <c r="CE113" s="112"/>
      <c r="CF113" s="112"/>
      <c r="CG113" s="112"/>
      <c r="CH113" s="112"/>
      <c r="CI113" s="112"/>
      <c r="CJ113" s="112"/>
      <c r="CK113" s="112"/>
      <c r="CL113" s="112"/>
      <c r="CM113" s="112"/>
      <c r="CN113" s="112"/>
      <c r="CO113" s="112"/>
      <c r="CP113" s="112"/>
      <c r="CQ113" s="112"/>
      <c r="CR113" s="112"/>
      <c r="CS113" s="112"/>
      <c r="CT113" s="112"/>
      <c r="CU113" s="112"/>
      <c r="CV113" s="112"/>
      <c r="CW113" s="112"/>
      <c r="CX113" s="112"/>
      <c r="CY113" s="112"/>
      <c r="CZ113" s="112"/>
      <c r="DA113" s="112"/>
      <c r="DB113" s="112"/>
      <c r="DC113" s="112"/>
      <c r="DD113" s="112"/>
      <c r="DE113" s="112"/>
      <c r="DF113" s="112"/>
      <c r="DG113" s="112"/>
      <c r="DH113" s="112"/>
      <c r="DI113" s="112"/>
      <c r="DJ113" s="112"/>
      <c r="DK113" s="112"/>
      <c r="DL113" s="112"/>
      <c r="DM113" s="112"/>
      <c r="DN113" s="112"/>
      <c r="DO113" s="112"/>
      <c r="DP113" s="112"/>
      <c r="DQ113" s="112"/>
      <c r="DR113" s="112"/>
      <c r="DS113" s="112"/>
      <c r="DT113" s="112"/>
      <c r="DU113" s="112"/>
      <c r="DV113" s="112"/>
      <c r="DW113" s="112"/>
      <c r="DX113" s="112"/>
      <c r="DY113" s="112"/>
      <c r="DZ113" s="112"/>
      <c r="EA113" s="112"/>
      <c r="EB113" s="112"/>
      <c r="EC113" s="112"/>
      <c r="ED113" s="112"/>
      <c r="EE113" s="112"/>
      <c r="EF113" s="112"/>
      <c r="EG113" s="112"/>
      <c r="EH113" s="112"/>
      <c r="EI113" s="112"/>
      <c r="EJ113" s="112"/>
      <c r="EK113" s="112"/>
      <c r="EL113" s="112"/>
      <c r="EM113" s="112"/>
      <c r="EN113" s="112"/>
      <c r="EO113" s="112"/>
      <c r="EP113" s="112"/>
      <c r="EQ113" s="112"/>
      <c r="ER113" s="112"/>
      <c r="ES113" s="112"/>
      <c r="ET113" s="112"/>
      <c r="EU113" s="112"/>
      <c r="EV113" s="112"/>
      <c r="EW113" s="112"/>
      <c r="EX113" s="112"/>
      <c r="EY113" s="112"/>
      <c r="EZ113" s="112"/>
      <c r="FA113" s="112"/>
      <c r="FB113" s="112"/>
      <c r="FC113" s="112"/>
      <c r="FD113" s="112"/>
      <c r="FE113" s="112"/>
      <c r="FF113" s="112"/>
      <c r="FG113" s="112"/>
      <c r="FH113" s="112"/>
      <c r="FI113" s="112"/>
      <c r="FJ113" s="112"/>
      <c r="FK113" s="112"/>
      <c r="FL113" s="112"/>
      <c r="FM113" s="112"/>
      <c r="FN113" s="112"/>
      <c r="FO113" s="112"/>
      <c r="FP113" s="112"/>
      <c r="FQ113" s="112"/>
      <c r="FR113" s="112"/>
      <c r="FS113" s="112"/>
      <c r="FT113" s="112"/>
      <c r="FU113" s="112"/>
      <c r="FV113" s="112"/>
      <c r="FW113" s="112"/>
      <c r="FX113" s="112"/>
      <c r="FY113" s="112"/>
      <c r="FZ113" s="112"/>
      <c r="GA113" s="112"/>
      <c r="GB113" s="112"/>
      <c r="GC113" s="112"/>
      <c r="GD113" s="112"/>
      <c r="GE113" s="112"/>
      <c r="GF113" s="112"/>
      <c r="GG113" s="112"/>
      <c r="GH113" s="112"/>
      <c r="GI113" s="112"/>
      <c r="GJ113" s="112"/>
      <c r="GK113" s="112"/>
      <c r="GL113" s="112"/>
      <c r="GM113" s="112"/>
      <c r="GN113" s="112"/>
      <c r="GO113" s="112"/>
      <c r="GP113" s="112"/>
      <c r="GQ113" s="112"/>
      <c r="GR113" s="112"/>
      <c r="GS113" s="112"/>
      <c r="GT113" s="112"/>
      <c r="GU113" s="112"/>
      <c r="GV113" s="112"/>
      <c r="GW113" s="112"/>
      <c r="GX113" s="112"/>
      <c r="GY113" s="112"/>
      <c r="GZ113" s="112"/>
      <c r="HA113" s="112"/>
      <c r="HB113" s="112"/>
      <c r="HC113" s="112"/>
      <c r="HD113" s="112"/>
      <c r="HE113" s="112"/>
      <c r="HF113" s="112"/>
      <c r="HG113" s="112"/>
      <c r="HH113" s="112"/>
      <c r="HI113" s="112"/>
      <c r="HJ113" s="112"/>
      <c r="HK113" s="112"/>
      <c r="HL113" s="112"/>
      <c r="HM113" s="112"/>
      <c r="HN113" s="112"/>
      <c r="HO113" s="112"/>
      <c r="HP113" s="112"/>
      <c r="HQ113" s="112"/>
      <c r="HR113" s="112"/>
      <c r="HS113" s="112"/>
      <c r="HT113" s="112"/>
      <c r="HU113" s="112"/>
      <c r="HV113" s="112"/>
      <c r="HW113" s="112"/>
      <c r="HX113" s="112"/>
      <c r="HY113" s="112"/>
      <c r="HZ113" s="112"/>
      <c r="IA113" s="112"/>
      <c r="IB113" s="112"/>
      <c r="IC113" s="112"/>
      <c r="ID113" s="112"/>
      <c r="IE113" s="112"/>
      <c r="IF113" s="112"/>
    </row>
    <row r="114" spans="1:256" s="11" customFormat="1" ht="12.75">
      <c r="A114" s="109"/>
      <c r="B114" s="136"/>
      <c r="C114" s="103" t="s">
        <v>35</v>
      </c>
      <c r="D114" s="17" t="s">
        <v>16</v>
      </c>
      <c r="E114" s="111">
        <v>99.3</v>
      </c>
      <c r="F114" s="111">
        <f>E114*F113</f>
        <v>263.14499999999998</v>
      </c>
      <c r="G114" s="111"/>
      <c r="H114" s="111"/>
      <c r="I114" s="18"/>
      <c r="J114" s="18"/>
      <c r="K114" s="18"/>
      <c r="L114" s="18"/>
      <c r="M114" s="18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  <c r="BT114" s="137"/>
      <c r="BU114" s="137"/>
      <c r="BV114" s="137"/>
      <c r="BW114" s="137"/>
      <c r="BX114" s="137"/>
      <c r="BY114" s="137"/>
      <c r="BZ114" s="137"/>
      <c r="CA114" s="137"/>
      <c r="CB114" s="137"/>
      <c r="CC114" s="137"/>
      <c r="CD114" s="137"/>
      <c r="CE114" s="137"/>
      <c r="CF114" s="137"/>
      <c r="CG114" s="137"/>
      <c r="CH114" s="137"/>
      <c r="CI114" s="137"/>
      <c r="CJ114" s="137"/>
      <c r="CK114" s="137"/>
      <c r="CL114" s="137"/>
      <c r="CM114" s="137"/>
      <c r="CN114" s="137"/>
      <c r="CO114" s="137"/>
      <c r="CP114" s="137"/>
      <c r="CQ114" s="137"/>
      <c r="CR114" s="137"/>
      <c r="CS114" s="137"/>
      <c r="CT114" s="137"/>
      <c r="CU114" s="137"/>
      <c r="CV114" s="137"/>
      <c r="CW114" s="137"/>
      <c r="CX114" s="137"/>
      <c r="CY114" s="137"/>
      <c r="CZ114" s="137"/>
      <c r="DA114" s="137"/>
      <c r="DB114" s="137"/>
      <c r="DC114" s="137"/>
      <c r="DD114" s="137"/>
      <c r="DE114" s="137"/>
      <c r="DF114" s="137"/>
      <c r="DG114" s="137"/>
      <c r="DH114" s="137"/>
      <c r="DI114" s="137"/>
      <c r="DJ114" s="137"/>
      <c r="DK114" s="137"/>
      <c r="DL114" s="137"/>
      <c r="DM114" s="137"/>
      <c r="DN114" s="137"/>
      <c r="DO114" s="137"/>
      <c r="DP114" s="137"/>
      <c r="DQ114" s="137"/>
      <c r="DR114" s="137"/>
      <c r="DS114" s="137"/>
      <c r="DT114" s="137"/>
      <c r="DU114" s="137"/>
      <c r="DV114" s="137"/>
      <c r="DW114" s="137"/>
      <c r="DX114" s="137"/>
      <c r="DY114" s="137"/>
      <c r="DZ114" s="137"/>
      <c r="EA114" s="137"/>
      <c r="EB114" s="137"/>
      <c r="EC114" s="137"/>
      <c r="ED114" s="137"/>
      <c r="EE114" s="137"/>
      <c r="EF114" s="137"/>
      <c r="EG114" s="137"/>
      <c r="EH114" s="137"/>
      <c r="EI114" s="137"/>
      <c r="EJ114" s="137"/>
      <c r="EK114" s="137"/>
      <c r="EL114" s="137"/>
      <c r="EM114" s="137"/>
      <c r="EN114" s="137"/>
      <c r="EO114" s="137"/>
      <c r="EP114" s="137"/>
      <c r="EQ114" s="137"/>
      <c r="ER114" s="137"/>
      <c r="ES114" s="137"/>
      <c r="ET114" s="137"/>
      <c r="EU114" s="137"/>
      <c r="EV114" s="137"/>
      <c r="EW114" s="137"/>
      <c r="EX114" s="137"/>
      <c r="EY114" s="137"/>
      <c r="EZ114" s="137"/>
      <c r="FA114" s="137"/>
      <c r="FB114" s="137"/>
      <c r="FC114" s="137"/>
      <c r="FD114" s="137"/>
      <c r="FE114" s="137"/>
      <c r="FF114" s="137"/>
      <c r="FG114" s="137"/>
      <c r="FH114" s="137"/>
      <c r="FI114" s="137"/>
      <c r="FJ114" s="137"/>
      <c r="FK114" s="137"/>
      <c r="FL114" s="137"/>
      <c r="FM114" s="137"/>
      <c r="FN114" s="137"/>
      <c r="FO114" s="137"/>
      <c r="FP114" s="137"/>
      <c r="FQ114" s="137"/>
      <c r="FR114" s="137"/>
      <c r="FS114" s="137"/>
      <c r="FT114" s="137"/>
      <c r="FU114" s="137"/>
      <c r="FV114" s="137"/>
      <c r="FW114" s="137"/>
      <c r="FX114" s="137"/>
      <c r="FY114" s="137"/>
      <c r="FZ114" s="137"/>
      <c r="GA114" s="137"/>
      <c r="GB114" s="137"/>
      <c r="GC114" s="137"/>
      <c r="GD114" s="137"/>
      <c r="GE114" s="137"/>
      <c r="GF114" s="137"/>
      <c r="GG114" s="137"/>
      <c r="GH114" s="137"/>
      <c r="GI114" s="137"/>
      <c r="GJ114" s="137"/>
      <c r="GK114" s="137"/>
      <c r="GL114" s="137"/>
      <c r="GM114" s="137"/>
      <c r="GN114" s="137"/>
      <c r="GO114" s="137"/>
      <c r="GP114" s="137"/>
      <c r="GQ114" s="137"/>
      <c r="GR114" s="137"/>
      <c r="GS114" s="137"/>
      <c r="GT114" s="137"/>
      <c r="GU114" s="137"/>
      <c r="GV114" s="137"/>
      <c r="GW114" s="137"/>
      <c r="GX114" s="137"/>
      <c r="GY114" s="137"/>
      <c r="GZ114" s="137"/>
      <c r="HA114" s="137"/>
      <c r="HB114" s="137"/>
      <c r="HC114" s="137"/>
      <c r="HD114" s="137"/>
      <c r="HE114" s="137"/>
      <c r="HF114" s="137"/>
      <c r="HG114" s="137"/>
      <c r="HH114" s="137"/>
      <c r="HI114" s="137"/>
      <c r="HJ114" s="137"/>
      <c r="HK114" s="137"/>
      <c r="HL114" s="137"/>
      <c r="HM114" s="137"/>
      <c r="HN114" s="137"/>
      <c r="HO114" s="137"/>
      <c r="HP114" s="137"/>
      <c r="HQ114" s="137"/>
      <c r="HR114" s="137"/>
      <c r="HS114" s="137"/>
      <c r="HT114" s="137"/>
      <c r="HU114" s="137"/>
      <c r="HV114" s="137"/>
      <c r="HW114" s="137"/>
      <c r="HX114" s="137"/>
      <c r="HY114" s="137"/>
      <c r="HZ114" s="137"/>
      <c r="IA114" s="137"/>
      <c r="IB114" s="137"/>
      <c r="IC114" s="137"/>
      <c r="ID114" s="137"/>
      <c r="IE114" s="137"/>
      <c r="IF114" s="137"/>
    </row>
    <row r="115" spans="1:256" s="11" customFormat="1" ht="12.75">
      <c r="A115" s="138"/>
      <c r="B115" s="118" t="s">
        <v>70</v>
      </c>
      <c r="C115" s="40" t="s">
        <v>71</v>
      </c>
      <c r="D115" s="138" t="s">
        <v>15</v>
      </c>
      <c r="E115" s="27" t="s">
        <v>24</v>
      </c>
      <c r="F115" s="18">
        <f>F112</f>
        <v>265</v>
      </c>
      <c r="G115" s="10"/>
      <c r="H115" s="111"/>
      <c r="I115" s="111"/>
      <c r="J115" s="111"/>
      <c r="K115" s="111"/>
      <c r="L115" s="111"/>
      <c r="M115" s="11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</row>
    <row r="116" spans="1:256" s="11" customFormat="1" ht="12.75">
      <c r="A116" s="138"/>
      <c r="B116" s="136"/>
      <c r="C116" s="120"/>
      <c r="D116" s="138"/>
      <c r="E116" s="27"/>
      <c r="F116" s="18"/>
      <c r="G116" s="10"/>
      <c r="H116" s="111"/>
      <c r="I116" s="111"/>
      <c r="J116" s="111"/>
      <c r="K116" s="111"/>
      <c r="L116" s="111"/>
      <c r="M116" s="11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</row>
    <row r="117" spans="1:256" s="72" customFormat="1" ht="12.75">
      <c r="A117" s="12">
        <v>6</v>
      </c>
      <c r="B117" s="13" t="s">
        <v>105</v>
      </c>
      <c r="C117" s="105" t="s">
        <v>111</v>
      </c>
      <c r="D117" s="14" t="s">
        <v>15</v>
      </c>
      <c r="E117" s="15"/>
      <c r="F117" s="15">
        <v>265</v>
      </c>
      <c r="G117" s="15"/>
      <c r="H117" s="15"/>
      <c r="I117" s="15"/>
      <c r="J117" s="15"/>
      <c r="K117" s="15"/>
      <c r="L117" s="15"/>
      <c r="M117" s="15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  <c r="GJ117" s="16"/>
      <c r="GK117" s="16"/>
      <c r="GL117" s="16"/>
      <c r="GM117" s="16"/>
      <c r="GN117" s="16"/>
      <c r="GO117" s="16"/>
      <c r="GP117" s="16"/>
      <c r="GQ117" s="16"/>
      <c r="GR117" s="16"/>
      <c r="GS117" s="16"/>
      <c r="GT117" s="16"/>
      <c r="GU117" s="16"/>
      <c r="GV117" s="16"/>
      <c r="GW117" s="16"/>
      <c r="GX117" s="16"/>
    </row>
    <row r="118" spans="1:256" s="11" customFormat="1" ht="12.75">
      <c r="A118" s="19"/>
      <c r="B118" s="20"/>
      <c r="C118" s="21"/>
      <c r="D118" s="19" t="s">
        <v>27</v>
      </c>
      <c r="E118" s="18"/>
      <c r="F118" s="101">
        <f>F117/1000</f>
        <v>0.26500000000000001</v>
      </c>
      <c r="G118" s="18"/>
      <c r="H118" s="18"/>
      <c r="I118" s="18"/>
      <c r="J118" s="18"/>
      <c r="K118" s="18"/>
      <c r="L118" s="18"/>
      <c r="M118" s="18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</row>
    <row r="119" spans="1:256" s="11" customFormat="1" ht="12.75">
      <c r="A119" s="121"/>
      <c r="B119" s="23"/>
      <c r="C119" s="103" t="s">
        <v>20</v>
      </c>
      <c r="D119" s="17" t="s">
        <v>16</v>
      </c>
      <c r="E119" s="18">
        <v>23.8</v>
      </c>
      <c r="F119" s="18">
        <f>E119*F118</f>
        <v>6.3070000000000004</v>
      </c>
      <c r="G119" s="18"/>
      <c r="H119" s="18"/>
      <c r="I119" s="18"/>
      <c r="J119" s="18"/>
      <c r="K119" s="18"/>
      <c r="L119" s="18"/>
      <c r="M119" s="18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</row>
    <row r="120" spans="1:256" s="11" customFormat="1" ht="12.75">
      <c r="A120" s="121"/>
      <c r="B120" s="23" t="s">
        <v>62</v>
      </c>
      <c r="C120" s="104" t="s">
        <v>63</v>
      </c>
      <c r="D120" s="17" t="s">
        <v>19</v>
      </c>
      <c r="E120" s="18">
        <v>112</v>
      </c>
      <c r="F120" s="18">
        <f>E120*F118</f>
        <v>29.68</v>
      </c>
      <c r="G120" s="18"/>
      <c r="H120" s="18"/>
      <c r="I120" s="18"/>
      <c r="J120" s="18"/>
      <c r="K120" s="18"/>
      <c r="L120" s="18"/>
      <c r="M120" s="18"/>
      <c r="N120" s="22"/>
      <c r="O120" s="22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</row>
    <row r="121" spans="1:256" s="11" customFormat="1" ht="12.75">
      <c r="A121" s="121"/>
      <c r="B121" s="23"/>
      <c r="C121" s="104"/>
      <c r="D121" s="19"/>
      <c r="E121" s="18"/>
      <c r="F121" s="18"/>
      <c r="G121" s="18"/>
      <c r="H121" s="18"/>
      <c r="I121" s="18"/>
      <c r="J121" s="18"/>
      <c r="K121" s="18"/>
      <c r="L121" s="18"/>
      <c r="M121" s="18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</row>
    <row r="122" spans="1:256" s="135" customFormat="1" ht="12.75">
      <c r="A122" s="14">
        <v>7</v>
      </c>
      <c r="B122" s="139" t="s">
        <v>106</v>
      </c>
      <c r="C122" s="140" t="s">
        <v>107</v>
      </c>
      <c r="D122" s="14" t="s">
        <v>15</v>
      </c>
      <c r="E122" s="15"/>
      <c r="F122" s="15">
        <f>F117</f>
        <v>265</v>
      </c>
      <c r="G122" s="15"/>
      <c r="H122" s="15"/>
      <c r="I122" s="15"/>
      <c r="J122" s="15"/>
      <c r="K122" s="15"/>
      <c r="L122" s="15"/>
      <c r="M122" s="15"/>
    </row>
    <row r="123" spans="1:256" s="65" customFormat="1" ht="12.75">
      <c r="A123" s="19"/>
      <c r="B123" s="141" t="s">
        <v>108</v>
      </c>
      <c r="C123" s="142"/>
      <c r="D123" s="19" t="s">
        <v>23</v>
      </c>
      <c r="E123" s="18"/>
      <c r="F123" s="25">
        <f>F122/100</f>
        <v>2.65</v>
      </c>
      <c r="G123" s="18"/>
      <c r="H123" s="18"/>
      <c r="I123" s="18"/>
      <c r="J123" s="18"/>
      <c r="K123" s="18"/>
      <c r="L123" s="18"/>
      <c r="M123" s="18"/>
    </row>
    <row r="124" spans="1:256" s="65" customFormat="1" ht="12.75">
      <c r="A124" s="19"/>
      <c r="B124" s="142"/>
      <c r="C124" s="142" t="s">
        <v>99</v>
      </c>
      <c r="D124" s="19" t="s">
        <v>16</v>
      </c>
      <c r="E124" s="18">
        <v>3.1</v>
      </c>
      <c r="F124" s="18">
        <f>E124*F123</f>
        <v>8.2149999999999999</v>
      </c>
      <c r="G124" s="18"/>
      <c r="H124" s="18"/>
      <c r="I124" s="143"/>
      <c r="J124" s="18"/>
      <c r="K124" s="18"/>
      <c r="L124" s="18"/>
      <c r="M124" s="18"/>
    </row>
    <row r="125" spans="1:256" s="65" customFormat="1" ht="12.75">
      <c r="A125" s="19"/>
      <c r="B125" s="141" t="s">
        <v>109</v>
      </c>
      <c r="C125" s="142" t="s">
        <v>110</v>
      </c>
      <c r="D125" s="19" t="s">
        <v>19</v>
      </c>
      <c r="E125" s="18">
        <v>3.1</v>
      </c>
      <c r="F125" s="18">
        <f>E125*F123</f>
        <v>8.2149999999999999</v>
      </c>
      <c r="G125" s="18"/>
      <c r="H125" s="18"/>
      <c r="I125" s="18"/>
      <c r="J125" s="18"/>
      <c r="K125" s="144"/>
      <c r="L125" s="18"/>
      <c r="M125" s="18"/>
    </row>
    <row r="126" spans="1:256" s="83" customFormat="1" ht="12.75">
      <c r="A126" s="19"/>
      <c r="B126" s="84"/>
      <c r="C126" s="90"/>
      <c r="D126" s="17"/>
      <c r="E126" s="19"/>
      <c r="F126" s="91"/>
      <c r="G126" s="18"/>
      <c r="H126" s="18"/>
      <c r="I126" s="18"/>
      <c r="J126" s="18"/>
      <c r="K126" s="18"/>
      <c r="L126" s="27"/>
      <c r="M126" s="18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  <c r="BL126" s="87"/>
      <c r="BM126" s="87"/>
      <c r="BN126" s="87"/>
      <c r="BO126" s="87"/>
      <c r="BP126" s="87"/>
      <c r="BQ126" s="87"/>
      <c r="BR126" s="87"/>
      <c r="BS126" s="87"/>
      <c r="BT126" s="87"/>
      <c r="BU126" s="87"/>
      <c r="BV126" s="87"/>
      <c r="BW126" s="87"/>
      <c r="BX126" s="87"/>
      <c r="BY126" s="87"/>
      <c r="BZ126" s="87"/>
      <c r="CA126" s="87"/>
      <c r="CB126" s="87"/>
      <c r="CC126" s="87"/>
      <c r="CD126" s="87"/>
      <c r="CE126" s="87"/>
      <c r="CF126" s="87"/>
      <c r="CG126" s="87"/>
      <c r="CH126" s="87"/>
      <c r="CI126" s="87"/>
      <c r="CJ126" s="87"/>
      <c r="CK126" s="87"/>
      <c r="CL126" s="87"/>
      <c r="CM126" s="87"/>
      <c r="CN126" s="87"/>
      <c r="CO126" s="87"/>
      <c r="CP126" s="87"/>
      <c r="CQ126" s="87"/>
      <c r="CR126" s="87"/>
      <c r="CS126" s="87"/>
      <c r="CT126" s="87"/>
      <c r="CU126" s="87"/>
      <c r="CV126" s="87"/>
      <c r="CW126" s="87"/>
      <c r="CX126" s="87"/>
      <c r="CY126" s="87"/>
      <c r="CZ126" s="87"/>
      <c r="DA126" s="87"/>
      <c r="DB126" s="87"/>
      <c r="DC126" s="87"/>
      <c r="DD126" s="87"/>
      <c r="DE126" s="87"/>
      <c r="DF126" s="87"/>
      <c r="DG126" s="87"/>
      <c r="DH126" s="87"/>
      <c r="DI126" s="87"/>
      <c r="DJ126" s="87"/>
      <c r="DK126" s="87"/>
      <c r="DL126" s="87"/>
      <c r="DM126" s="87"/>
      <c r="DN126" s="87"/>
      <c r="DO126" s="87"/>
      <c r="DP126" s="87"/>
      <c r="DQ126" s="87"/>
      <c r="DR126" s="87"/>
      <c r="DS126" s="87"/>
      <c r="DT126" s="87"/>
      <c r="DU126" s="87"/>
      <c r="DV126" s="87"/>
      <c r="DW126" s="87"/>
      <c r="DX126" s="87"/>
      <c r="DY126" s="87"/>
      <c r="DZ126" s="87"/>
      <c r="EA126" s="87"/>
      <c r="EB126" s="87"/>
      <c r="EC126" s="87"/>
      <c r="ED126" s="87"/>
      <c r="EE126" s="87"/>
      <c r="EF126" s="87"/>
      <c r="EG126" s="87"/>
      <c r="EH126" s="87"/>
      <c r="EI126" s="87"/>
      <c r="EJ126" s="87"/>
      <c r="EK126" s="87"/>
      <c r="EL126" s="87"/>
      <c r="EM126" s="87"/>
      <c r="EN126" s="87"/>
      <c r="EO126" s="87"/>
      <c r="EP126" s="87"/>
      <c r="EQ126" s="87"/>
      <c r="ER126" s="87"/>
      <c r="ES126" s="87"/>
      <c r="ET126" s="87"/>
      <c r="EU126" s="87"/>
      <c r="EV126" s="87"/>
      <c r="EW126" s="87"/>
      <c r="EX126" s="87"/>
      <c r="EY126" s="87"/>
      <c r="EZ126" s="87"/>
      <c r="FA126" s="87"/>
      <c r="FB126" s="87"/>
      <c r="FC126" s="87"/>
      <c r="FD126" s="87"/>
      <c r="FE126" s="87"/>
      <c r="FF126" s="87"/>
      <c r="FG126" s="87"/>
      <c r="FH126" s="87"/>
      <c r="FI126" s="87"/>
      <c r="FJ126" s="87"/>
      <c r="FK126" s="87"/>
      <c r="FL126" s="87"/>
      <c r="FM126" s="87"/>
      <c r="FN126" s="87"/>
      <c r="FO126" s="87"/>
      <c r="FP126" s="87"/>
      <c r="FQ126" s="87"/>
      <c r="FR126" s="87"/>
      <c r="FS126" s="87"/>
      <c r="FT126" s="87"/>
      <c r="FU126" s="87"/>
      <c r="FV126" s="87"/>
      <c r="FW126" s="87"/>
      <c r="FX126" s="87"/>
      <c r="FY126" s="87"/>
      <c r="FZ126" s="87"/>
      <c r="GA126" s="87"/>
      <c r="GB126" s="87"/>
      <c r="GC126" s="87"/>
      <c r="GD126" s="87"/>
      <c r="GE126" s="87"/>
      <c r="GF126" s="87"/>
      <c r="GG126" s="87"/>
      <c r="GH126" s="87"/>
      <c r="GI126" s="87"/>
      <c r="GJ126" s="87"/>
      <c r="GK126" s="87"/>
      <c r="GL126" s="87"/>
      <c r="GM126" s="87"/>
      <c r="GN126" s="87"/>
      <c r="GO126" s="87"/>
      <c r="GP126" s="87"/>
      <c r="GQ126" s="87"/>
      <c r="GR126" s="87"/>
      <c r="GS126" s="87"/>
      <c r="GT126" s="87"/>
      <c r="GU126" s="87"/>
      <c r="GV126" s="87"/>
      <c r="GW126" s="87"/>
      <c r="GX126" s="87"/>
      <c r="GY126" s="87"/>
      <c r="GZ126" s="87"/>
      <c r="HA126" s="87"/>
      <c r="HB126" s="87"/>
      <c r="HC126" s="87"/>
      <c r="HD126" s="87"/>
      <c r="HE126" s="87"/>
      <c r="HF126" s="87"/>
      <c r="HG126" s="87"/>
      <c r="HH126" s="87"/>
      <c r="HI126" s="87"/>
      <c r="HJ126" s="87"/>
      <c r="HK126" s="87"/>
      <c r="HL126" s="87"/>
      <c r="HM126" s="87"/>
      <c r="HN126" s="87"/>
      <c r="HO126" s="87"/>
      <c r="HP126" s="87"/>
      <c r="HQ126" s="87"/>
      <c r="HR126" s="87"/>
      <c r="HS126" s="87"/>
      <c r="HT126" s="87"/>
      <c r="HU126" s="87"/>
      <c r="HV126" s="87"/>
      <c r="HW126" s="87"/>
      <c r="HX126" s="87"/>
      <c r="HY126" s="87"/>
      <c r="HZ126" s="87"/>
      <c r="IA126" s="87"/>
      <c r="IB126" s="87"/>
      <c r="IC126" s="87"/>
      <c r="ID126" s="87"/>
      <c r="IE126" s="87"/>
      <c r="IF126" s="87"/>
      <c r="IG126" s="87"/>
      <c r="IH126" s="87"/>
      <c r="II126" s="87"/>
      <c r="IJ126" s="87"/>
      <c r="IK126" s="87"/>
      <c r="IL126" s="87"/>
      <c r="IM126" s="87"/>
      <c r="IN126" s="87"/>
      <c r="IO126" s="87"/>
      <c r="IP126" s="87"/>
      <c r="IQ126" s="87"/>
      <c r="IR126" s="87"/>
      <c r="IS126" s="87"/>
      <c r="IT126" s="87"/>
      <c r="IU126" s="87"/>
      <c r="IV126" s="87"/>
    </row>
    <row r="127" spans="1:256" s="7" customFormat="1" ht="12.75">
      <c r="A127" s="49"/>
      <c r="B127" s="49"/>
      <c r="C127" s="50" t="s">
        <v>9</v>
      </c>
      <c r="D127" s="49"/>
      <c r="E127" s="51"/>
      <c r="F127" s="51"/>
      <c r="G127" s="51"/>
      <c r="H127" s="51"/>
      <c r="I127" s="51"/>
      <c r="J127" s="51"/>
      <c r="K127" s="51"/>
      <c r="L127" s="51"/>
      <c r="M127" s="146"/>
      <c r="N127" s="41"/>
      <c r="O127" s="48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  <c r="DE127" s="41"/>
      <c r="DF127" s="41"/>
      <c r="DG127" s="41"/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1"/>
      <c r="DT127" s="41"/>
      <c r="DU127" s="41"/>
      <c r="DV127" s="41"/>
      <c r="DW127" s="41"/>
      <c r="DX127" s="41"/>
      <c r="DY127" s="41"/>
      <c r="DZ127" s="41"/>
      <c r="EA127" s="41"/>
      <c r="EB127" s="41"/>
      <c r="EC127" s="41"/>
      <c r="ED127" s="41"/>
      <c r="EE127" s="41"/>
      <c r="EF127" s="41"/>
      <c r="EG127" s="41"/>
      <c r="EH127" s="41"/>
      <c r="EI127" s="41"/>
      <c r="EJ127" s="41"/>
      <c r="EK127" s="41"/>
      <c r="EL127" s="41"/>
      <c r="EM127" s="41"/>
      <c r="EN127" s="41"/>
      <c r="EO127" s="41"/>
      <c r="EP127" s="41"/>
      <c r="EQ127" s="41"/>
      <c r="ER127" s="41"/>
      <c r="ES127" s="41"/>
      <c r="ET127" s="41"/>
      <c r="EU127" s="41"/>
      <c r="EV127" s="41"/>
      <c r="EW127" s="41"/>
      <c r="EX127" s="41"/>
      <c r="EY127" s="41"/>
      <c r="EZ127" s="41"/>
      <c r="FA127" s="41"/>
      <c r="FB127" s="41"/>
      <c r="FC127" s="41"/>
      <c r="FD127" s="41"/>
      <c r="FE127" s="41"/>
      <c r="FF127" s="41"/>
      <c r="FG127" s="41"/>
      <c r="FH127" s="41"/>
      <c r="FI127" s="41"/>
      <c r="FJ127" s="41"/>
      <c r="FK127" s="41"/>
      <c r="FL127" s="41"/>
      <c r="FM127" s="41"/>
      <c r="FN127" s="41"/>
      <c r="FO127" s="41"/>
      <c r="FP127" s="41"/>
      <c r="FQ127" s="41"/>
      <c r="FR127" s="41"/>
      <c r="FS127" s="41"/>
      <c r="FT127" s="41"/>
      <c r="FU127" s="41"/>
      <c r="FV127" s="41"/>
      <c r="FW127" s="41"/>
      <c r="FX127" s="41"/>
      <c r="FY127" s="41"/>
      <c r="FZ127" s="41"/>
      <c r="GA127" s="41"/>
      <c r="GB127" s="41"/>
      <c r="GC127" s="41"/>
      <c r="GD127" s="41"/>
      <c r="GE127" s="41"/>
      <c r="GF127" s="41"/>
      <c r="GG127" s="41"/>
      <c r="GH127" s="41"/>
      <c r="GI127" s="41"/>
      <c r="GJ127" s="41"/>
      <c r="GK127" s="41"/>
      <c r="GL127" s="41"/>
      <c r="GM127" s="41"/>
      <c r="GN127" s="41"/>
      <c r="GO127" s="41"/>
      <c r="GP127" s="41"/>
      <c r="GQ127" s="41"/>
      <c r="GR127" s="41"/>
      <c r="GS127" s="41"/>
      <c r="GT127" s="41"/>
      <c r="GU127" s="41"/>
      <c r="GV127" s="41"/>
      <c r="GW127" s="41"/>
      <c r="GX127" s="41"/>
      <c r="GY127" s="41"/>
      <c r="GZ127" s="41"/>
      <c r="HA127" s="41"/>
      <c r="HB127" s="41"/>
      <c r="HC127" s="41"/>
      <c r="HD127" s="41"/>
      <c r="HE127" s="41"/>
      <c r="HF127" s="41"/>
      <c r="HG127" s="41"/>
      <c r="HH127" s="41"/>
      <c r="HI127" s="41"/>
      <c r="HJ127" s="41"/>
      <c r="HK127" s="41"/>
      <c r="HL127" s="41"/>
      <c r="HM127" s="41"/>
      <c r="HN127" s="41"/>
      <c r="HO127" s="41"/>
      <c r="HP127" s="41"/>
    </row>
    <row r="128" spans="1:256" s="22" customFormat="1" ht="12.75">
      <c r="A128" s="49"/>
      <c r="B128" s="52"/>
      <c r="C128" s="53" t="s">
        <v>12</v>
      </c>
      <c r="D128" s="54" t="s">
        <v>120</v>
      </c>
      <c r="E128" s="55"/>
      <c r="F128" s="55"/>
      <c r="G128" s="55"/>
      <c r="H128" s="55"/>
      <c r="I128" s="55"/>
      <c r="J128" s="55"/>
      <c r="K128" s="55"/>
      <c r="L128" s="55"/>
      <c r="M128" s="147"/>
    </row>
    <row r="129" spans="1:14" s="44" customFormat="1" ht="12.75">
      <c r="A129" s="49"/>
      <c r="B129" s="56"/>
      <c r="C129" s="57" t="s">
        <v>9</v>
      </c>
      <c r="D129" s="58"/>
      <c r="E129" s="55"/>
      <c r="F129" s="55"/>
      <c r="G129" s="55"/>
      <c r="H129" s="55"/>
      <c r="I129" s="55"/>
      <c r="J129" s="55"/>
      <c r="K129" s="55"/>
      <c r="L129" s="55"/>
      <c r="M129" s="147"/>
    </row>
    <row r="130" spans="1:14" s="60" customFormat="1" ht="12.75">
      <c r="A130" s="59"/>
      <c r="B130" s="56"/>
      <c r="C130" s="57" t="s">
        <v>13</v>
      </c>
      <c r="D130" s="58" t="s">
        <v>120</v>
      </c>
      <c r="E130" s="55"/>
      <c r="F130" s="55"/>
      <c r="G130" s="55"/>
      <c r="H130" s="55"/>
      <c r="I130" s="55"/>
      <c r="J130" s="55"/>
      <c r="K130" s="55"/>
      <c r="L130" s="55"/>
      <c r="M130" s="147"/>
    </row>
    <row r="131" spans="1:14" s="60" customFormat="1" ht="12.75">
      <c r="A131" s="59"/>
      <c r="B131" s="52"/>
      <c r="C131" s="57" t="s">
        <v>9</v>
      </c>
      <c r="D131" s="58"/>
      <c r="E131" s="55"/>
      <c r="F131" s="55"/>
      <c r="G131" s="55"/>
      <c r="H131" s="55"/>
      <c r="I131" s="55"/>
      <c r="J131" s="55"/>
      <c r="K131" s="55"/>
      <c r="L131" s="55"/>
      <c r="M131" s="147"/>
    </row>
    <row r="132" spans="1:14" s="60" customFormat="1" ht="12.75">
      <c r="A132" s="59"/>
      <c r="B132" s="52"/>
      <c r="C132" s="57" t="s">
        <v>14</v>
      </c>
      <c r="D132" s="58" t="s">
        <v>120</v>
      </c>
      <c r="E132" s="55"/>
      <c r="F132" s="55"/>
      <c r="G132" s="55"/>
      <c r="H132" s="55"/>
      <c r="I132" s="55"/>
      <c r="J132" s="55"/>
      <c r="K132" s="55"/>
      <c r="L132" s="55"/>
      <c r="M132" s="147"/>
    </row>
    <row r="133" spans="1:14" s="64" customFormat="1" ht="12.75">
      <c r="A133" s="61"/>
      <c r="B133" s="62"/>
      <c r="C133" s="63" t="s">
        <v>9</v>
      </c>
      <c r="D133" s="58"/>
      <c r="E133" s="55"/>
      <c r="F133" s="55"/>
      <c r="G133" s="55"/>
      <c r="H133" s="55"/>
      <c r="I133" s="55"/>
      <c r="J133" s="55"/>
      <c r="K133" s="55"/>
      <c r="L133" s="55"/>
      <c r="M133" s="147"/>
    </row>
    <row r="135" spans="1:14" ht="13.5" customHeight="1">
      <c r="C135" s="149"/>
      <c r="D135" s="150"/>
      <c r="E135" s="151"/>
      <c r="F135" s="151"/>
      <c r="N135" s="152"/>
    </row>
    <row r="136" spans="1:14" ht="13.5" customHeight="1">
      <c r="C136" s="149"/>
      <c r="D136" s="150"/>
      <c r="E136" s="151"/>
      <c r="F136" s="151"/>
    </row>
  </sheetData>
  <protectedRanges>
    <protectedRange sqref="E16 E53" name="Range1_1_1_2_1_1_1_1_1"/>
    <protectedRange sqref="E8:E9 E44:E46" name="Range1_1_1_2_2_3_1"/>
    <protectedRange sqref="E35 E20 E25 E62 E57" name="Range1_1_1_2_2_1_1"/>
    <protectedRange sqref="N27:N28 N31:N34 N64:N65 N68:N70 N126" name="Range1_1_1_2_2_3_1_1"/>
    <protectedRange sqref="E27:E34 E40:E41 N27:N28 N31:N34 E64:E70 N68:N70 N64:N65 E126 N126" name="Range1_1_1_2_2_1_2_1_1_1"/>
    <protectedRange sqref="N36:N38 N42:N43" name="Range1_1_1_2_2_1_2"/>
    <protectedRange sqref="N42:N43 E36:E38 N36:N38 E42:E43" name="Range1_1_1_2_2_1_1_1"/>
    <protectedRange sqref="E39" name="Range1_1_1_2_2_1_2_1_1_2_1"/>
    <protectedRange sqref="E17:E19 E54:E56" name="Range1_1_1_2_1_1_2_2"/>
    <protectedRange sqref="E8:E12 E45:E49" name="Range1_1_1_2_4_1_1"/>
    <protectedRange sqref="E82" name="Range1_1_1_2_2_1_1_3_1_2_1_1_1_2_1"/>
    <protectedRange sqref="E81" name="Range1_1_1_2_1_1_2_2_1"/>
    <protectedRange sqref="E78" name="Range1_1_1_2_1_1_1_1_1_1_1_2_1_1"/>
    <protectedRange sqref="E79:E80" name="Range1_1_1_2_1_1_2_2_1_2_1_1"/>
  </protectedRanges>
  <mergeCells count="11">
    <mergeCell ref="A2:M2"/>
    <mergeCell ref="A3:M3"/>
    <mergeCell ref="G5:H5"/>
    <mergeCell ref="I5:J5"/>
    <mergeCell ref="B5:B6"/>
    <mergeCell ref="A5:A6"/>
    <mergeCell ref="M5:M6"/>
    <mergeCell ref="C5:C6"/>
    <mergeCell ref="D5:D6"/>
    <mergeCell ref="E5:F5"/>
    <mergeCell ref="K5:L5"/>
  </mergeCells>
  <conditionalFormatting sqref="B85 G99 L101 H101 G92:G95 B115">
    <cfRule type="cellIs" dxfId="0" priority="1" stopIfTrue="1" operator="equal">
      <formula>8223.307275</formula>
    </cfRule>
  </conditionalFormatting>
  <pageMargins left="0.25" right="0.25" top="0.75" bottom="0.75" header="0.3" footer="0.3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2020-07-10T12:32:06Z</dcterms:modified>
</cp:coreProperties>
</file>