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ხარჯთაღრიცხვა" sheetId="1" r:id="rId1"/>
  </sheets>
  <definedNames>
    <definedName name="_xlnm.Print_Area" localSheetId="0">'ხარჯთაღრიცხვა'!$A$1:$M$53</definedName>
  </definedNames>
  <calcPr fullCalcOnLoad="1"/>
</workbook>
</file>

<file path=xl/sharedStrings.xml><?xml version="1.0" encoding="utf-8"?>
<sst xmlns="http://schemas.openxmlformats.org/spreadsheetml/2006/main" count="105" uniqueCount="69">
  <si>
    <t>#</t>
  </si>
  <si>
    <t>safuZveli</t>
  </si>
  <si>
    <t>samuSaoebis dasaxeleba</t>
  </si>
  <si>
    <t>ganzomileba</t>
  </si>
  <si>
    <t>raodenoba</t>
  </si>
  <si>
    <t>masala</t>
  </si>
  <si>
    <t xml:space="preserve">samSeneblo meqanizmebi </t>
  </si>
  <si>
    <t>jami</t>
  </si>
  <si>
    <t>normatiuli resursi erTeulze</t>
  </si>
  <si>
    <t>sul</t>
  </si>
  <si>
    <t>erTeu- lis fasi</t>
  </si>
  <si>
    <t>შრომის დანახარჯები</t>
  </si>
  <si>
    <t>კაც/სთ</t>
  </si>
  <si>
    <t>1-80-3</t>
  </si>
  <si>
    <t>tn</t>
  </si>
  <si>
    <t xml:space="preserve">Sromis danaxarjebi </t>
  </si>
  <si>
    <t>m3</t>
  </si>
  <si>
    <t>pro</t>
  </si>
  <si>
    <t>51-6-1</t>
  </si>
  <si>
    <t>kac.sT</t>
  </si>
  <si>
    <t>ჯამი</t>
  </si>
  <si>
    <t xml:space="preserve">zednadebi xarjebi </t>
  </si>
  <si>
    <t xml:space="preserve">gegmiuri dagroveba </t>
  </si>
  <si>
    <t>გაუთვალისწინებელი ხარჯები</t>
  </si>
  <si>
    <t>დღგ</t>
  </si>
  <si>
    <t>27-62-2</t>
  </si>
  <si>
    <t>cali</t>
  </si>
  <si>
    <t>srf</t>
  </si>
  <si>
    <t>gabionis yuTebi ujrediT 8X10 sm, zomiT 1X1X1 m, sisqiT 2,7 mm</t>
  </si>
  <si>
    <t>2) samontaJo samuSaoebi</t>
  </si>
  <si>
    <t>1) mosamzadebeli samuSaoebi</t>
  </si>
  <si>
    <t>xelfasi</t>
  </si>
  <si>
    <t xml:space="preserve">Sesakravi mavTuli 2,2 mm </t>
  </si>
  <si>
    <t>gabonis moTuTiebuli yuTebis montaJi da Sevseba qvebiT</t>
  </si>
  <si>
    <t>1-92-2.</t>
  </si>
  <si>
    <t>qviSa-xreSi</t>
  </si>
  <si>
    <t>gruntis gaTxra xeliT gabionis Ziris mosawyobad da betonis savali nawilis aRsadgenad</t>
  </si>
  <si>
    <t>1-84-2</t>
  </si>
  <si>
    <t>სანგრევი ჩქუჩი</t>
  </si>
  <si>
    <t>მანქ/სთ</t>
  </si>
  <si>
    <t xml:space="preserve">saproeqto teritoriaze betonis savali nawilis დemontaJi </t>
  </si>
  <si>
    <t>r21-87</t>
  </si>
  <si>
    <t>kac/sT</t>
  </si>
  <si>
    <t>Е1-22-1</t>
  </si>
  <si>
    <t xml:space="preserve">Sromis danaxarjebi  </t>
  </si>
  <si>
    <t>samSeneblo nagvis da gruntis Segroveba-gamotana avtoTviTmclelze dasatvirTad</t>
  </si>
  <si>
    <t xml:space="preserve"> samSeneblo nagvis  datvirTva xeliT avtoTviTmclelebze</t>
  </si>
  <si>
    <t>zedmeti gruntis datvirTva xeliT avtoTviTmclelebze</t>
  </si>
  <si>
    <t xml:space="preserve">samSeneblo nagvis da zedmeti gruntis gatana nayarSi 8 km-ze </t>
  </si>
  <si>
    <t>kbm</t>
  </si>
  <si>
    <t>centralur gzasTan gabionis kedlis uakana mxaris da betonis gzis mosawyobad ormoebis amovseba qviSa-xreSiT (pro.mix)</t>
  </si>
  <si>
    <t>1-118-10.</t>
  </si>
  <si>
    <t xml:space="preserve">ormoebSi qviSa-xreSis datkepna fenebad </t>
  </si>
  <si>
    <t>mtkepnavi xelis</t>
  </si>
  <si>
    <t>m2</t>
  </si>
  <si>
    <t xml:space="preserve">Sromis danaxarji </t>
  </si>
  <si>
    <t>k/sT</t>
  </si>
  <si>
    <t>sxva manqanebi</t>
  </si>
  <si>
    <t>lari</t>
  </si>
  <si>
    <t>sxva masalebi</t>
  </si>
  <si>
    <t>betonis savali nawilis aRdgena sisqiT 20 sm</t>
  </si>
  <si>
    <t>ბეტონი მ-300 , B 22,5, W 4.</t>
  </si>
  <si>
    <t>27-24-11</t>
  </si>
  <si>
    <t>betonis transportireba 15 km.</t>
  </si>
  <si>
    <t xml:space="preserve">qviSa-xreSis transportireba          15 km-ze </t>
  </si>
  <si>
    <t>riyis qvis transportireba 15 km</t>
  </si>
  <si>
    <t>gabionis yuTebi ujrediT 8X10 sm, zomiT 1,5X1X1 m, sisqiT 2,7 mm</t>
  </si>
  <si>
    <t>riyis qva minimum d-150 mm</t>
  </si>
  <si>
    <t>tyibulis municipalitetSi, sofel gurnaSi sayrdeni kedlebis mowyoba                                                             xarjTaRricxva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</si>
</sst>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.00_р_._-;\-* #,##0.00_р_._-;_-* &quot;-&quot;??_р_._-;_-@_-"/>
    <numFmt numFmtId="173" formatCode="0.0000"/>
    <numFmt numFmtId="174" formatCode="0.0"/>
    <numFmt numFmtId="17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cadNusx"/>
      <family val="0"/>
    </font>
    <font>
      <sz val="10"/>
      <name val="AcadNusx"/>
      <family val="0"/>
    </font>
    <font>
      <sz val="10"/>
      <name val="Sylfae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2" fontId="3" fillId="0" borderId="11" xfId="59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2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16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175" fontId="43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2" fontId="44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3" fillId="0" borderId="11" xfId="33" applyNumberFormat="1" applyFont="1" applyFill="1" applyBorder="1" applyAlignment="1" applyProtection="1">
      <alignment vertical="center" wrapText="1"/>
      <protection/>
    </xf>
    <xf numFmtId="0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2" fillId="0" borderId="11" xfId="33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43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" fontId="2" fillId="0" borderId="20" xfId="0" applyNumberFormat="1" applyFont="1" applyFill="1" applyBorder="1" applyAlignment="1">
      <alignment horizontal="center" vertical="center" wrapText="1"/>
    </xf>
    <xf numFmtId="16" fontId="2" fillId="0" borderId="21" xfId="0" applyNumberFormat="1" applyFont="1" applyFill="1" applyBorder="1" applyAlignment="1">
      <alignment horizontal="center" vertical="center" wrapText="1"/>
    </xf>
    <xf numFmtId="0" fontId="2" fillId="0" borderId="11" xfId="33" applyNumberFormat="1" applyFont="1" applyFill="1" applyBorder="1" applyAlignment="1" applyProtection="1" quotePrefix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42" fillId="0" borderId="22" xfId="0" applyNumberFormat="1" applyFont="1" applyFill="1" applyBorder="1" applyAlignment="1">
      <alignment horizontal="center" vertical="center" wrapText="1"/>
    </xf>
    <xf numFmtId="0" fontId="42" fillId="0" borderId="23" xfId="0" applyNumberFormat="1" applyFont="1" applyFill="1" applyBorder="1" applyAlignment="1">
      <alignment horizontal="center" vertical="center" wrapText="1"/>
    </xf>
    <xf numFmtId="0" fontId="4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.140625" style="32" customWidth="1"/>
    <col min="2" max="2" width="9.57421875" style="32" customWidth="1"/>
    <col min="3" max="3" width="93.7109375" style="32" customWidth="1"/>
    <col min="4" max="4" width="12.28125" style="32" customWidth="1"/>
    <col min="5" max="5" width="15.57421875" style="32" customWidth="1"/>
    <col min="6" max="6" width="15.140625" style="32" customWidth="1"/>
    <col min="7" max="7" width="14.57421875" style="32" customWidth="1"/>
    <col min="8" max="8" width="14.140625" style="32" customWidth="1"/>
    <col min="9" max="9" width="12.421875" style="32" customWidth="1"/>
    <col min="10" max="11" width="13.140625" style="32" customWidth="1"/>
    <col min="12" max="12" width="14.57421875" style="32" customWidth="1"/>
    <col min="13" max="13" width="21.28125" style="32" customWidth="1"/>
    <col min="14" max="16384" width="9.140625" style="1" customWidth="1"/>
  </cols>
  <sheetData>
    <row r="1" spans="1:13" ht="49.5" customHeight="1" thickBot="1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">
      <c r="A2" s="82" t="s">
        <v>0</v>
      </c>
      <c r="B2" s="83" t="s">
        <v>1</v>
      </c>
      <c r="C2" s="84" t="s">
        <v>2</v>
      </c>
      <c r="D2" s="84" t="s">
        <v>3</v>
      </c>
      <c r="E2" s="84" t="s">
        <v>4</v>
      </c>
      <c r="F2" s="84"/>
      <c r="G2" s="84" t="s">
        <v>5</v>
      </c>
      <c r="H2" s="84"/>
      <c r="I2" s="84" t="s">
        <v>31</v>
      </c>
      <c r="J2" s="84"/>
      <c r="K2" s="84" t="s">
        <v>6</v>
      </c>
      <c r="L2" s="84"/>
      <c r="M2" s="75" t="s">
        <v>7</v>
      </c>
    </row>
    <row r="3" spans="1:13" ht="15">
      <c r="A3" s="58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76"/>
    </row>
    <row r="4" spans="1:13" ht="15">
      <c r="A4" s="58"/>
      <c r="B4" s="60"/>
      <c r="C4" s="68"/>
      <c r="D4" s="68"/>
      <c r="E4" s="77" t="s">
        <v>8</v>
      </c>
      <c r="F4" s="68" t="s">
        <v>9</v>
      </c>
      <c r="G4" s="68" t="s">
        <v>10</v>
      </c>
      <c r="H4" s="68" t="s">
        <v>9</v>
      </c>
      <c r="I4" s="68" t="s">
        <v>10</v>
      </c>
      <c r="J4" s="68" t="s">
        <v>9</v>
      </c>
      <c r="K4" s="68" t="s">
        <v>10</v>
      </c>
      <c r="L4" s="68" t="s">
        <v>9</v>
      </c>
      <c r="M4" s="76"/>
    </row>
    <row r="5" spans="1:13" ht="15">
      <c r="A5" s="58"/>
      <c r="B5" s="60"/>
      <c r="C5" s="68"/>
      <c r="D5" s="68"/>
      <c r="E5" s="77"/>
      <c r="F5" s="68"/>
      <c r="G5" s="68"/>
      <c r="H5" s="68"/>
      <c r="I5" s="68"/>
      <c r="J5" s="68"/>
      <c r="K5" s="68"/>
      <c r="L5" s="68"/>
      <c r="M5" s="76"/>
    </row>
    <row r="6" spans="1:13" ht="15">
      <c r="A6" s="58"/>
      <c r="B6" s="60"/>
      <c r="C6" s="68"/>
      <c r="D6" s="68"/>
      <c r="E6" s="77"/>
      <c r="F6" s="68"/>
      <c r="G6" s="68"/>
      <c r="H6" s="68"/>
      <c r="I6" s="68"/>
      <c r="J6" s="68"/>
      <c r="K6" s="68"/>
      <c r="L6" s="68"/>
      <c r="M6" s="76"/>
    </row>
    <row r="7" spans="1:13" ht="38.25" customHeight="1">
      <c r="A7" s="58"/>
      <c r="B7" s="60"/>
      <c r="C7" s="68"/>
      <c r="D7" s="68"/>
      <c r="E7" s="77"/>
      <c r="F7" s="68"/>
      <c r="G7" s="68"/>
      <c r="H7" s="68"/>
      <c r="I7" s="68"/>
      <c r="J7" s="68"/>
      <c r="K7" s="68"/>
      <c r="L7" s="68"/>
      <c r="M7" s="76"/>
    </row>
    <row r="8" spans="1:13" ht="15">
      <c r="A8" s="2">
        <v>1</v>
      </c>
      <c r="B8" s="3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5">
        <v>13</v>
      </c>
    </row>
    <row r="9" spans="1:13" ht="20.25" customHeight="1">
      <c r="A9" s="2"/>
      <c r="B9" s="69" t="s">
        <v>30</v>
      </c>
      <c r="C9" s="69"/>
      <c r="D9" s="69"/>
      <c r="E9" s="69"/>
      <c r="F9" s="4"/>
      <c r="G9" s="4"/>
      <c r="H9" s="4"/>
      <c r="I9" s="4"/>
      <c r="J9" s="4"/>
      <c r="K9" s="4"/>
      <c r="L9" s="4"/>
      <c r="M9" s="5"/>
    </row>
    <row r="10" spans="1:13" ht="30.75" customHeight="1">
      <c r="A10" s="58">
        <v>1</v>
      </c>
      <c r="B10" s="60" t="s">
        <v>37</v>
      </c>
      <c r="C10" s="6" t="s">
        <v>40</v>
      </c>
      <c r="D10" s="7" t="s">
        <v>16</v>
      </c>
      <c r="E10" s="4"/>
      <c r="F10" s="8">
        <f>10*0.2</f>
        <v>2</v>
      </c>
      <c r="G10" s="9"/>
      <c r="H10" s="9"/>
      <c r="I10" s="9"/>
      <c r="J10" s="9"/>
      <c r="K10" s="9"/>
      <c r="L10" s="9"/>
      <c r="M10" s="10"/>
    </row>
    <row r="11" spans="1:13" ht="20.25" customHeight="1">
      <c r="A11" s="58"/>
      <c r="B11" s="60"/>
      <c r="C11" s="13" t="s">
        <v>11</v>
      </c>
      <c r="D11" s="4" t="s">
        <v>12</v>
      </c>
      <c r="E11" s="4">
        <v>4.12</v>
      </c>
      <c r="F11" s="4">
        <f>F10*E11</f>
        <v>8.24</v>
      </c>
      <c r="G11" s="9"/>
      <c r="H11" s="9"/>
      <c r="I11" s="9"/>
      <c r="J11" s="9"/>
      <c r="K11" s="9"/>
      <c r="L11" s="9"/>
      <c r="M11" s="10"/>
    </row>
    <row r="12" spans="1:13" ht="20.25" customHeight="1">
      <c r="A12" s="58"/>
      <c r="B12" s="60"/>
      <c r="C12" s="13" t="s">
        <v>38</v>
      </c>
      <c r="D12" s="4" t="s">
        <v>39</v>
      </c>
      <c r="E12" s="4">
        <v>2.6</v>
      </c>
      <c r="F12" s="4">
        <f>F10*E12</f>
        <v>5.2</v>
      </c>
      <c r="G12" s="9"/>
      <c r="H12" s="9"/>
      <c r="I12" s="9"/>
      <c r="J12" s="9"/>
      <c r="K12" s="9"/>
      <c r="L12" s="9"/>
      <c r="M12" s="10"/>
    </row>
    <row r="13" spans="1:13" ht="34.5" customHeight="1">
      <c r="A13" s="58">
        <v>2</v>
      </c>
      <c r="B13" s="60" t="s">
        <v>13</v>
      </c>
      <c r="C13" s="6" t="s">
        <v>36</v>
      </c>
      <c r="D13" s="7" t="s">
        <v>16</v>
      </c>
      <c r="E13" s="4"/>
      <c r="F13" s="8">
        <f>18+9</f>
        <v>27</v>
      </c>
      <c r="G13" s="9"/>
      <c r="H13" s="9"/>
      <c r="I13" s="9"/>
      <c r="J13" s="9"/>
      <c r="K13" s="9"/>
      <c r="L13" s="9"/>
      <c r="M13" s="10"/>
    </row>
    <row r="14" spans="1:13" ht="15">
      <c r="A14" s="58"/>
      <c r="B14" s="60"/>
      <c r="C14" s="11" t="s">
        <v>11</v>
      </c>
      <c r="D14" s="4" t="s">
        <v>12</v>
      </c>
      <c r="E14" s="4">
        <v>2.06</v>
      </c>
      <c r="F14" s="4">
        <f>F13*E14</f>
        <v>55.620000000000005</v>
      </c>
      <c r="G14" s="9"/>
      <c r="H14" s="9"/>
      <c r="I14" s="9"/>
      <c r="J14" s="9"/>
      <c r="K14" s="9"/>
      <c r="L14" s="9"/>
      <c r="M14" s="10"/>
    </row>
    <row r="15" spans="1:13" ht="27">
      <c r="A15" s="58">
        <v>3</v>
      </c>
      <c r="B15" s="67" t="s">
        <v>41</v>
      </c>
      <c r="C15" s="44" t="s">
        <v>45</v>
      </c>
      <c r="D15" s="45" t="s">
        <v>14</v>
      </c>
      <c r="E15" s="4"/>
      <c r="F15" s="14">
        <f>F13*1.65+F17</f>
        <v>49.349999999999994</v>
      </c>
      <c r="G15" s="15"/>
      <c r="H15" s="15"/>
      <c r="I15" s="15"/>
      <c r="J15" s="15"/>
      <c r="K15" s="15"/>
      <c r="L15" s="15"/>
      <c r="M15" s="16"/>
    </row>
    <row r="16" spans="1:13" ht="27.75" customHeight="1">
      <c r="A16" s="58"/>
      <c r="B16" s="67"/>
      <c r="C16" s="46" t="s">
        <v>15</v>
      </c>
      <c r="D16" s="47" t="s">
        <v>42</v>
      </c>
      <c r="E16" s="47">
        <v>1.85</v>
      </c>
      <c r="F16" s="15">
        <f>F15*E16</f>
        <v>91.2975</v>
      </c>
      <c r="G16" s="17"/>
      <c r="H16" s="15"/>
      <c r="I16" s="17"/>
      <c r="J16" s="15"/>
      <c r="K16" s="15"/>
      <c r="L16" s="15"/>
      <c r="M16" s="16"/>
    </row>
    <row r="17" spans="1:13" ht="15">
      <c r="A17" s="61">
        <v>4</v>
      </c>
      <c r="B17" s="67" t="s">
        <v>43</v>
      </c>
      <c r="C17" s="48" t="s">
        <v>46</v>
      </c>
      <c r="D17" s="45" t="s">
        <v>14</v>
      </c>
      <c r="E17" s="47"/>
      <c r="F17" s="14">
        <f>F10*2.4</f>
        <v>4.8</v>
      </c>
      <c r="G17" s="17"/>
      <c r="H17" s="15"/>
      <c r="I17" s="17"/>
      <c r="J17" s="15"/>
      <c r="K17" s="17"/>
      <c r="L17" s="15"/>
      <c r="M17" s="16"/>
    </row>
    <row r="18" spans="1:13" ht="24.75" customHeight="1">
      <c r="A18" s="61"/>
      <c r="B18" s="67"/>
      <c r="C18" s="46" t="s">
        <v>44</v>
      </c>
      <c r="D18" s="47" t="s">
        <v>42</v>
      </c>
      <c r="E18" s="47">
        <v>0.53</v>
      </c>
      <c r="F18" s="15">
        <f>F17*E18</f>
        <v>2.544</v>
      </c>
      <c r="G18" s="17"/>
      <c r="H18" s="15"/>
      <c r="I18" s="17"/>
      <c r="J18" s="15"/>
      <c r="K18" s="17"/>
      <c r="L18" s="15"/>
      <c r="M18" s="16"/>
    </row>
    <row r="19" spans="1:13" ht="15">
      <c r="A19" s="58">
        <v>5</v>
      </c>
      <c r="B19" s="59" t="s">
        <v>18</v>
      </c>
      <c r="C19" s="49" t="s">
        <v>47</v>
      </c>
      <c r="D19" s="50"/>
      <c r="E19" s="4"/>
      <c r="F19" s="8">
        <f>F15</f>
        <v>49.349999999999994</v>
      </c>
      <c r="G19" s="9"/>
      <c r="H19" s="9"/>
      <c r="I19" s="9"/>
      <c r="J19" s="9"/>
      <c r="K19" s="9"/>
      <c r="L19" s="9"/>
      <c r="M19" s="10"/>
    </row>
    <row r="20" spans="1:13" ht="24" customHeight="1">
      <c r="A20" s="58"/>
      <c r="B20" s="59"/>
      <c r="C20" s="13" t="s">
        <v>11</v>
      </c>
      <c r="D20" s="4" t="s">
        <v>12</v>
      </c>
      <c r="E20" s="4">
        <v>0.83</v>
      </c>
      <c r="F20" s="4">
        <f>F19*E20</f>
        <v>40.960499999999996</v>
      </c>
      <c r="G20" s="9"/>
      <c r="H20" s="9"/>
      <c r="I20" s="9"/>
      <c r="J20" s="9"/>
      <c r="K20" s="9"/>
      <c r="L20" s="9"/>
      <c r="M20" s="10"/>
    </row>
    <row r="21" spans="1:13" ht="21" customHeight="1">
      <c r="A21" s="33">
        <v>6</v>
      </c>
      <c r="B21" s="45" t="s">
        <v>27</v>
      </c>
      <c r="C21" s="51" t="s">
        <v>48</v>
      </c>
      <c r="D21" s="45" t="s">
        <v>14</v>
      </c>
      <c r="E21" s="47"/>
      <c r="F21" s="14">
        <f>F19</f>
        <v>49.349999999999994</v>
      </c>
      <c r="G21" s="17"/>
      <c r="H21" s="15"/>
      <c r="I21" s="17"/>
      <c r="J21" s="15"/>
      <c r="K21" s="17"/>
      <c r="L21" s="15"/>
      <c r="M21" s="16"/>
    </row>
    <row r="22" spans="1:13" ht="29.25" customHeight="1">
      <c r="A22" s="33"/>
      <c r="B22" s="70" t="s">
        <v>29</v>
      </c>
      <c r="C22" s="71"/>
      <c r="D22" s="36"/>
      <c r="E22" s="37"/>
      <c r="F22" s="14"/>
      <c r="G22" s="17"/>
      <c r="H22" s="15"/>
      <c r="I22" s="17"/>
      <c r="J22" s="15"/>
      <c r="K22" s="17"/>
      <c r="L22" s="15"/>
      <c r="M22" s="16"/>
    </row>
    <row r="23" spans="1:13" ht="17.25" customHeight="1">
      <c r="A23" s="72">
        <v>1</v>
      </c>
      <c r="B23" s="62" t="s">
        <v>25</v>
      </c>
      <c r="C23" s="6" t="s">
        <v>33</v>
      </c>
      <c r="D23" s="7" t="s">
        <v>16</v>
      </c>
      <c r="E23" s="4"/>
      <c r="F23" s="8">
        <f>18+27</f>
        <v>45</v>
      </c>
      <c r="G23" s="9"/>
      <c r="H23" s="9"/>
      <c r="I23" s="9"/>
      <c r="J23" s="9"/>
      <c r="K23" s="9"/>
      <c r="L23" s="9"/>
      <c r="M23" s="10"/>
    </row>
    <row r="24" spans="1:13" ht="22.5" customHeight="1">
      <c r="A24" s="73"/>
      <c r="B24" s="63"/>
      <c r="C24" s="13" t="s">
        <v>15</v>
      </c>
      <c r="D24" s="4" t="s">
        <v>19</v>
      </c>
      <c r="E24" s="4">
        <v>1.5</v>
      </c>
      <c r="F24" s="4">
        <f>F23*E24</f>
        <v>67.5</v>
      </c>
      <c r="G24" s="9"/>
      <c r="H24" s="9"/>
      <c r="I24" s="9"/>
      <c r="J24" s="9"/>
      <c r="K24" s="9"/>
      <c r="L24" s="9"/>
      <c r="M24" s="10"/>
    </row>
    <row r="25" spans="1:13" ht="17.25" customHeight="1">
      <c r="A25" s="73"/>
      <c r="B25" s="63"/>
      <c r="C25" s="13" t="s">
        <v>28</v>
      </c>
      <c r="D25" s="4" t="s">
        <v>26</v>
      </c>
      <c r="E25" s="4" t="s">
        <v>17</v>
      </c>
      <c r="F25" s="9">
        <v>18</v>
      </c>
      <c r="G25" s="9"/>
      <c r="H25" s="9"/>
      <c r="I25" s="9"/>
      <c r="J25" s="9"/>
      <c r="K25" s="9"/>
      <c r="L25" s="9"/>
      <c r="M25" s="10"/>
    </row>
    <row r="26" spans="1:13" ht="20.25" customHeight="1">
      <c r="A26" s="73"/>
      <c r="B26" s="63"/>
      <c r="C26" s="13" t="s">
        <v>66</v>
      </c>
      <c r="D26" s="4" t="s">
        <v>26</v>
      </c>
      <c r="E26" s="4" t="s">
        <v>17</v>
      </c>
      <c r="F26" s="9">
        <v>18</v>
      </c>
      <c r="G26" s="57"/>
      <c r="H26" s="9"/>
      <c r="I26" s="9"/>
      <c r="J26" s="9"/>
      <c r="K26" s="9"/>
      <c r="L26" s="9"/>
      <c r="M26" s="10"/>
    </row>
    <row r="27" spans="1:13" s="34" customFormat="1" ht="20.25" customHeight="1">
      <c r="A27" s="73"/>
      <c r="B27" s="63"/>
      <c r="C27" s="13" t="s">
        <v>32</v>
      </c>
      <c r="D27" s="4" t="s">
        <v>14</v>
      </c>
      <c r="E27" s="4" t="s">
        <v>17</v>
      </c>
      <c r="F27" s="52">
        <f>F23*0.3/1000</f>
        <v>0.0135</v>
      </c>
      <c r="G27" s="9"/>
      <c r="H27" s="9"/>
      <c r="I27" s="9"/>
      <c r="J27" s="9"/>
      <c r="K27" s="9"/>
      <c r="L27" s="9"/>
      <c r="M27" s="10"/>
    </row>
    <row r="28" spans="1:13" s="34" customFormat="1" ht="20.25" customHeight="1">
      <c r="A28" s="73"/>
      <c r="B28" s="63"/>
      <c r="C28" s="13" t="s">
        <v>67</v>
      </c>
      <c r="D28" s="4" t="s">
        <v>49</v>
      </c>
      <c r="E28" s="4">
        <v>1.02</v>
      </c>
      <c r="F28" s="4">
        <f>E28*F23</f>
        <v>45.9</v>
      </c>
      <c r="G28" s="9"/>
      <c r="H28" s="9"/>
      <c r="I28" s="9"/>
      <c r="J28" s="9"/>
      <c r="K28" s="9"/>
      <c r="L28" s="9"/>
      <c r="M28" s="10"/>
    </row>
    <row r="29" spans="1:13" s="34" customFormat="1" ht="20.25" customHeight="1">
      <c r="A29" s="74"/>
      <c r="B29" s="64"/>
      <c r="C29" s="13" t="s">
        <v>65</v>
      </c>
      <c r="D29" s="4" t="s">
        <v>14</v>
      </c>
      <c r="E29" s="4">
        <v>2</v>
      </c>
      <c r="F29" s="4">
        <f>E29*F28</f>
        <v>91.8</v>
      </c>
      <c r="G29" s="9"/>
      <c r="H29" s="9"/>
      <c r="I29" s="9"/>
      <c r="J29" s="9"/>
      <c r="K29" s="9"/>
      <c r="L29" s="9"/>
      <c r="M29" s="10"/>
    </row>
    <row r="30" spans="1:13" s="34" customFormat="1" ht="40.5" customHeight="1">
      <c r="A30" s="58">
        <v>2</v>
      </c>
      <c r="B30" s="59" t="s">
        <v>34</v>
      </c>
      <c r="C30" s="6" t="s">
        <v>50</v>
      </c>
      <c r="D30" s="7" t="s">
        <v>16</v>
      </c>
      <c r="E30" s="4"/>
      <c r="F30" s="8">
        <v>12</v>
      </c>
      <c r="G30" s="9"/>
      <c r="H30" s="9"/>
      <c r="I30" s="9"/>
      <c r="J30" s="9"/>
      <c r="K30" s="9"/>
      <c r="L30" s="9"/>
      <c r="M30" s="10"/>
    </row>
    <row r="31" spans="1:13" s="34" customFormat="1" ht="21" customHeight="1">
      <c r="A31" s="58"/>
      <c r="B31" s="59"/>
      <c r="C31" s="13" t="s">
        <v>11</v>
      </c>
      <c r="D31" s="4" t="s">
        <v>12</v>
      </c>
      <c r="E31" s="4">
        <v>1.81</v>
      </c>
      <c r="F31" s="4">
        <f>F30*E31</f>
        <v>21.72</v>
      </c>
      <c r="G31" s="9"/>
      <c r="H31" s="9"/>
      <c r="I31" s="9"/>
      <c r="J31" s="9"/>
      <c r="K31" s="9"/>
      <c r="L31" s="9"/>
      <c r="M31" s="10"/>
    </row>
    <row r="32" spans="1:13" s="34" customFormat="1" ht="15">
      <c r="A32" s="58"/>
      <c r="B32" s="59"/>
      <c r="C32" s="13" t="s">
        <v>35</v>
      </c>
      <c r="D32" s="4" t="s">
        <v>16</v>
      </c>
      <c r="E32" s="4">
        <v>1.1</v>
      </c>
      <c r="F32" s="4">
        <f>F30*E32</f>
        <v>13.200000000000001</v>
      </c>
      <c r="G32" s="9"/>
      <c r="H32" s="9"/>
      <c r="I32" s="9"/>
      <c r="J32" s="9"/>
      <c r="K32" s="9"/>
      <c r="L32" s="9"/>
      <c r="M32" s="10"/>
    </row>
    <row r="33" spans="1:13" s="34" customFormat="1" ht="15">
      <c r="A33" s="58"/>
      <c r="B33" s="59"/>
      <c r="C33" s="53" t="s">
        <v>64</v>
      </c>
      <c r="D33" s="54" t="s">
        <v>14</v>
      </c>
      <c r="E33" s="47"/>
      <c r="F33" s="15">
        <f>F32*1.55</f>
        <v>20.46</v>
      </c>
      <c r="G33" s="17"/>
      <c r="H33" s="15"/>
      <c r="I33" s="17"/>
      <c r="J33" s="15"/>
      <c r="K33" s="17"/>
      <c r="L33" s="15"/>
      <c r="M33" s="16"/>
    </row>
    <row r="34" spans="1:13" s="34" customFormat="1" ht="15">
      <c r="A34" s="58">
        <v>3</v>
      </c>
      <c r="B34" s="59" t="s">
        <v>51</v>
      </c>
      <c r="C34" s="6" t="s">
        <v>52</v>
      </c>
      <c r="D34" s="7" t="s">
        <v>16</v>
      </c>
      <c r="E34" s="4"/>
      <c r="F34" s="8">
        <f>F30</f>
        <v>12</v>
      </c>
      <c r="G34" s="9"/>
      <c r="H34" s="9"/>
      <c r="I34" s="9"/>
      <c r="J34" s="9"/>
      <c r="K34" s="9"/>
      <c r="L34" s="9"/>
      <c r="M34" s="10"/>
    </row>
    <row r="35" spans="1:13" s="34" customFormat="1" ht="15">
      <c r="A35" s="58"/>
      <c r="B35" s="59"/>
      <c r="C35" s="13" t="s">
        <v>11</v>
      </c>
      <c r="D35" s="4" t="s">
        <v>12</v>
      </c>
      <c r="E35" s="4">
        <f>11.2/100</f>
        <v>0.11199999999999999</v>
      </c>
      <c r="F35" s="4">
        <f>F34*E35</f>
        <v>1.3439999999999999</v>
      </c>
      <c r="G35" s="9"/>
      <c r="H35" s="9"/>
      <c r="I35" s="9"/>
      <c r="J35" s="9"/>
      <c r="K35" s="9"/>
      <c r="L35" s="9"/>
      <c r="M35" s="10"/>
    </row>
    <row r="36" spans="1:13" s="34" customFormat="1" ht="20.25" customHeight="1">
      <c r="A36" s="58"/>
      <c r="B36" s="59"/>
      <c r="C36" s="13" t="s">
        <v>53</v>
      </c>
      <c r="D36" s="4" t="s">
        <v>39</v>
      </c>
      <c r="E36" s="4">
        <f>10.9/100</f>
        <v>0.109</v>
      </c>
      <c r="F36" s="4">
        <f>E36*F34</f>
        <v>1.308</v>
      </c>
      <c r="G36" s="9"/>
      <c r="H36" s="9"/>
      <c r="I36" s="9"/>
      <c r="J36" s="9"/>
      <c r="K36" s="9"/>
      <c r="L36" s="9"/>
      <c r="M36" s="10"/>
    </row>
    <row r="37" spans="1:13" s="34" customFormat="1" ht="15">
      <c r="A37" s="79">
        <v>4</v>
      </c>
      <c r="B37" s="65" t="s">
        <v>62</v>
      </c>
      <c r="C37" s="49" t="s">
        <v>60</v>
      </c>
      <c r="D37" s="43" t="s">
        <v>54</v>
      </c>
      <c r="E37" s="39"/>
      <c r="F37" s="55">
        <v>10</v>
      </c>
      <c r="G37" s="56"/>
      <c r="H37" s="56"/>
      <c r="I37" s="56"/>
      <c r="J37" s="56"/>
      <c r="K37" s="56"/>
      <c r="L37" s="56"/>
      <c r="M37" s="56"/>
    </row>
    <row r="38" spans="1:13" s="34" customFormat="1" ht="20.25" customHeight="1">
      <c r="A38" s="79"/>
      <c r="B38" s="65"/>
      <c r="C38" s="38" t="s">
        <v>55</v>
      </c>
      <c r="D38" s="39" t="s">
        <v>56</v>
      </c>
      <c r="E38" s="39">
        <v>0.194</v>
      </c>
      <c r="F38" s="40">
        <f>E38*F37</f>
        <v>1.94</v>
      </c>
      <c r="G38" s="41"/>
      <c r="H38" s="42"/>
      <c r="I38" s="42"/>
      <c r="J38" s="42"/>
      <c r="K38" s="41"/>
      <c r="L38" s="42"/>
      <c r="M38" s="42"/>
    </row>
    <row r="39" spans="1:13" s="34" customFormat="1" ht="20.25" customHeight="1">
      <c r="A39" s="79"/>
      <c r="B39" s="65"/>
      <c r="C39" s="11" t="s">
        <v>61</v>
      </c>
      <c r="D39" s="39" t="s">
        <v>16</v>
      </c>
      <c r="E39" s="39">
        <v>0.2</v>
      </c>
      <c r="F39" s="40">
        <f>F37*E39</f>
        <v>2</v>
      </c>
      <c r="G39" s="41"/>
      <c r="H39" s="42"/>
      <c r="I39" s="42"/>
      <c r="J39" s="42"/>
      <c r="K39" s="41"/>
      <c r="L39" s="42"/>
      <c r="M39" s="42"/>
    </row>
    <row r="40" spans="1:13" s="34" customFormat="1" ht="20.25" customHeight="1">
      <c r="A40" s="79"/>
      <c r="B40" s="65"/>
      <c r="C40" s="38" t="s">
        <v>57</v>
      </c>
      <c r="D40" s="39" t="s">
        <v>58</v>
      </c>
      <c r="E40" s="39">
        <v>0.03</v>
      </c>
      <c r="F40" s="40">
        <f>F37*E40</f>
        <v>0.3</v>
      </c>
      <c r="G40" s="41"/>
      <c r="H40" s="42"/>
      <c r="I40" s="42"/>
      <c r="J40" s="42"/>
      <c r="K40" s="41"/>
      <c r="L40" s="42"/>
      <c r="M40" s="42"/>
    </row>
    <row r="41" spans="1:13" s="34" customFormat="1" ht="20.25" customHeight="1">
      <c r="A41" s="79"/>
      <c r="B41" s="65"/>
      <c r="C41" s="38" t="s">
        <v>63</v>
      </c>
      <c r="D41" s="39" t="s">
        <v>14</v>
      </c>
      <c r="E41" s="39"/>
      <c r="F41" s="40">
        <f>F39*2.4</f>
        <v>4.8</v>
      </c>
      <c r="G41" s="41"/>
      <c r="H41" s="42"/>
      <c r="I41" s="42"/>
      <c r="J41" s="42"/>
      <c r="K41" s="42"/>
      <c r="L41" s="42"/>
      <c r="M41" s="42"/>
    </row>
    <row r="42" spans="1:13" s="34" customFormat="1" ht="20.25" customHeight="1">
      <c r="A42" s="80"/>
      <c r="B42" s="66"/>
      <c r="C42" s="38" t="s">
        <v>59</v>
      </c>
      <c r="D42" s="39" t="s">
        <v>58</v>
      </c>
      <c r="E42" s="39">
        <v>0.018</v>
      </c>
      <c r="F42" s="40">
        <f>F37*E42</f>
        <v>0.18</v>
      </c>
      <c r="G42" s="41"/>
      <c r="H42" s="42"/>
      <c r="I42" s="42"/>
      <c r="J42" s="42"/>
      <c r="K42" s="41"/>
      <c r="L42" s="42"/>
      <c r="M42" s="42"/>
    </row>
    <row r="43" spans="1:13" ht="26.25" customHeight="1">
      <c r="A43" s="2"/>
      <c r="B43" s="3"/>
      <c r="C43" s="7" t="s">
        <v>20</v>
      </c>
      <c r="D43" s="7"/>
      <c r="E43" s="7"/>
      <c r="F43" s="7"/>
      <c r="G43" s="7"/>
      <c r="H43" s="12"/>
      <c r="I43" s="7"/>
      <c r="J43" s="8"/>
      <c r="K43" s="7"/>
      <c r="L43" s="8"/>
      <c r="M43" s="18"/>
    </row>
    <row r="44" spans="1:13" ht="26.25" customHeight="1">
      <c r="A44" s="2"/>
      <c r="B44" s="3"/>
      <c r="C44" s="7" t="s">
        <v>21</v>
      </c>
      <c r="D44" s="19">
        <v>0.1</v>
      </c>
      <c r="E44" s="4"/>
      <c r="F44" s="4"/>
      <c r="G44" s="4"/>
      <c r="H44" s="4"/>
      <c r="I44" s="4"/>
      <c r="J44" s="4"/>
      <c r="K44" s="4"/>
      <c r="L44" s="4"/>
      <c r="M44" s="10"/>
    </row>
    <row r="45" spans="1:14" ht="26.25" customHeight="1">
      <c r="A45" s="2"/>
      <c r="B45" s="3"/>
      <c r="C45" s="7" t="s">
        <v>20</v>
      </c>
      <c r="D45" s="7"/>
      <c r="E45" s="4"/>
      <c r="F45" s="4"/>
      <c r="G45" s="4"/>
      <c r="H45" s="4"/>
      <c r="I45" s="4"/>
      <c r="J45" s="4"/>
      <c r="K45" s="4"/>
      <c r="L45" s="4"/>
      <c r="M45" s="10"/>
      <c r="N45" s="35"/>
    </row>
    <row r="46" spans="1:13" ht="26.25" customHeight="1">
      <c r="A46" s="2"/>
      <c r="B46" s="3"/>
      <c r="C46" s="7" t="s">
        <v>22</v>
      </c>
      <c r="D46" s="19">
        <v>0.08</v>
      </c>
      <c r="E46" s="4"/>
      <c r="F46" s="4"/>
      <c r="G46" s="4"/>
      <c r="H46" s="4"/>
      <c r="I46" s="4"/>
      <c r="J46" s="4"/>
      <c r="K46" s="4"/>
      <c r="L46" s="4"/>
      <c r="M46" s="10"/>
    </row>
    <row r="47" spans="1:13" ht="26.25" customHeight="1">
      <c r="A47" s="2"/>
      <c r="B47" s="3"/>
      <c r="C47" s="7" t="s">
        <v>20</v>
      </c>
      <c r="D47" s="7"/>
      <c r="E47" s="4"/>
      <c r="F47" s="4"/>
      <c r="G47" s="4"/>
      <c r="H47" s="4"/>
      <c r="I47" s="4"/>
      <c r="J47" s="4"/>
      <c r="K47" s="4"/>
      <c r="L47" s="4"/>
      <c r="M47" s="10"/>
    </row>
    <row r="48" spans="1:13" ht="26.25" customHeight="1">
      <c r="A48" s="2"/>
      <c r="B48" s="3"/>
      <c r="C48" s="7" t="s">
        <v>23</v>
      </c>
      <c r="D48" s="19">
        <v>0.03</v>
      </c>
      <c r="E48" s="4"/>
      <c r="F48" s="4"/>
      <c r="G48" s="4"/>
      <c r="H48" s="4"/>
      <c r="I48" s="4"/>
      <c r="J48" s="4"/>
      <c r="K48" s="4"/>
      <c r="L48" s="4"/>
      <c r="M48" s="10"/>
    </row>
    <row r="49" spans="1:13" ht="26.25" customHeight="1">
      <c r="A49" s="2"/>
      <c r="B49" s="3"/>
      <c r="C49" s="7" t="s">
        <v>20</v>
      </c>
      <c r="D49" s="7"/>
      <c r="E49" s="4"/>
      <c r="F49" s="4"/>
      <c r="G49" s="4"/>
      <c r="H49" s="4"/>
      <c r="I49" s="4"/>
      <c r="J49" s="4"/>
      <c r="K49" s="4"/>
      <c r="L49" s="4"/>
      <c r="M49" s="10"/>
    </row>
    <row r="50" spans="1:13" ht="26.25" customHeight="1">
      <c r="A50" s="2"/>
      <c r="B50" s="3"/>
      <c r="C50" s="7" t="s">
        <v>24</v>
      </c>
      <c r="D50" s="19">
        <v>0.18</v>
      </c>
      <c r="E50" s="4"/>
      <c r="F50" s="4"/>
      <c r="G50" s="4"/>
      <c r="H50" s="4"/>
      <c r="I50" s="4"/>
      <c r="J50" s="4"/>
      <c r="K50" s="4"/>
      <c r="L50" s="4"/>
      <c r="M50" s="10"/>
    </row>
    <row r="51" spans="1:13" ht="26.25" customHeight="1" thickBot="1">
      <c r="A51" s="20"/>
      <c r="B51" s="21"/>
      <c r="C51" s="22" t="s">
        <v>20</v>
      </c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20.25" customHeight="1">
      <c r="A52" s="25"/>
      <c r="B52" s="26"/>
      <c r="C52" s="27"/>
      <c r="D52" s="28"/>
      <c r="E52" s="25"/>
      <c r="F52" s="25"/>
      <c r="G52" s="28"/>
      <c r="H52" s="25"/>
      <c r="I52" s="25"/>
      <c r="J52" s="28"/>
      <c r="K52" s="28"/>
      <c r="L52" s="28"/>
      <c r="M52" s="28"/>
    </row>
    <row r="53" spans="1:13" ht="26.25" customHeight="1">
      <c r="A53" s="25"/>
      <c r="B53" s="26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28"/>
    </row>
    <row r="54" spans="1:13" ht="26.25" customHeight="1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26.25" customHeight="1">
      <c r="A55" s="29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1:13" ht="26.25" customHeight="1">
      <c r="A56" s="29"/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26.25" customHeight="1">
      <c r="A57" s="29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26.25" customHeight="1">
      <c r="A58" s="29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26.25" customHeight="1">
      <c r="A59" s="29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26.25" customHeight="1">
      <c r="A60" s="29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ht="26.25" customHeight="1"/>
    <row r="62" ht="26.25" customHeight="1"/>
    <row r="63" ht="26.25" customHeight="1"/>
    <row r="64" ht="26.25" customHeight="1"/>
  </sheetData>
  <sheetProtection/>
  <mergeCells count="39">
    <mergeCell ref="A37:A42"/>
    <mergeCell ref="A1:M1"/>
    <mergeCell ref="A2:A7"/>
    <mergeCell ref="B2:B7"/>
    <mergeCell ref="C2:C7"/>
    <mergeCell ref="D2:D7"/>
    <mergeCell ref="E2:F3"/>
    <mergeCell ref="G2:H3"/>
    <mergeCell ref="I2:J3"/>
    <mergeCell ref="K2:L3"/>
    <mergeCell ref="M2:M7"/>
    <mergeCell ref="E4:E7"/>
    <mergeCell ref="H4:H7"/>
    <mergeCell ref="I4:I7"/>
    <mergeCell ref="C53:L53"/>
    <mergeCell ref="J4:J7"/>
    <mergeCell ref="L4:L7"/>
    <mergeCell ref="F4:F7"/>
    <mergeCell ref="G4:G7"/>
    <mergeCell ref="B23:B29"/>
    <mergeCell ref="B37:B42"/>
    <mergeCell ref="B15:B16"/>
    <mergeCell ref="K4:K7"/>
    <mergeCell ref="A13:A14"/>
    <mergeCell ref="B17:B18"/>
    <mergeCell ref="B9:E9"/>
    <mergeCell ref="B22:C22"/>
    <mergeCell ref="A23:A29"/>
    <mergeCell ref="B13:B14"/>
    <mergeCell ref="A34:A36"/>
    <mergeCell ref="B34:B36"/>
    <mergeCell ref="A30:A33"/>
    <mergeCell ref="B30:B33"/>
    <mergeCell ref="A10:A12"/>
    <mergeCell ref="B10:B12"/>
    <mergeCell ref="A19:A20"/>
    <mergeCell ref="B19:B20"/>
    <mergeCell ref="A15:A16"/>
    <mergeCell ref="A17:A18"/>
  </mergeCells>
  <conditionalFormatting sqref="F37">
    <cfRule type="cellIs" priority="1" dxfId="1" operator="equal" stopIfTrue="1">
      <formula>8223.307275</formula>
    </cfRule>
  </conditionalFormatting>
  <printOptions/>
  <pageMargins left="0.25" right="0.25" top="0.75" bottom="0.75" header="0.3" footer="0.3"/>
  <pageSetup horizontalDpi="600" verticalDpi="600" orientation="landscape" paperSize="9" scale="5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2020-07-07T12:43:48Z</dcterms:modified>
  <cp:category/>
  <cp:version/>
  <cp:contentType/>
  <cp:contentStatus/>
</cp:coreProperties>
</file>