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6" l="1"/>
  <c r="F52" i="6"/>
  <c r="G53" i="6"/>
  <c r="G51" i="6" l="1"/>
  <c r="G52" i="6"/>
  <c r="G50" i="6"/>
  <c r="G63" i="6" l="1"/>
  <c r="G12" i="6" l="1"/>
  <c r="G65" i="6"/>
  <c r="G64" i="6"/>
  <c r="G13" i="6"/>
  <c r="G66" i="6" l="1"/>
  <c r="G56" i="6" l="1"/>
  <c r="G58" i="6" s="1"/>
  <c r="F46" i="6"/>
  <c r="F45" i="6"/>
  <c r="G31" i="6"/>
  <c r="F36" i="6"/>
  <c r="G26" i="6"/>
  <c r="G17" i="6"/>
  <c r="G19" i="6" s="1"/>
  <c r="G54" i="6" l="1"/>
  <c r="G18" i="6"/>
  <c r="G20" i="6"/>
  <c r="G22" i="6" l="1"/>
  <c r="G21" i="6"/>
  <c r="G23" i="6" l="1"/>
  <c r="G14" i="6" l="1"/>
  <c r="F16" i="6"/>
  <c r="F15" i="6"/>
  <c r="G15" i="6" l="1"/>
  <c r="G16" i="6"/>
  <c r="G62" i="6" l="1"/>
  <c r="G61" i="6"/>
  <c r="G60" i="6"/>
  <c r="G59" i="6"/>
  <c r="G57" i="6"/>
  <c r="G55" i="6"/>
  <c r="G27" i="6" l="1"/>
  <c r="G41" i="6"/>
  <c r="G28" i="6" l="1"/>
  <c r="G30" i="6"/>
  <c r="G42" i="6"/>
  <c r="G48" i="6" s="1"/>
  <c r="G44" i="6"/>
  <c r="G47" i="6"/>
  <c r="G46" i="6"/>
  <c r="G40" i="6"/>
  <c r="G45" i="6"/>
  <c r="G29" i="6" l="1"/>
  <c r="G69" i="6" l="1"/>
  <c r="G68" i="6"/>
  <c r="G70" i="6" l="1"/>
  <c r="G37" i="6" l="1"/>
  <c r="G36" i="6"/>
  <c r="G34" i="6"/>
  <c r="G33" i="6"/>
  <c r="G35" i="6"/>
  <c r="G11" i="6"/>
  <c r="G38" i="6" l="1"/>
  <c r="G32" i="6"/>
</calcChain>
</file>

<file path=xl/comments1.xml><?xml version="1.0" encoding="utf-8"?>
<comments xmlns="http://schemas.openxmlformats.org/spreadsheetml/2006/main">
  <authors>
    <author>Автор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სნიმსჰი არ არის 100 მ2-ზე</t>
        </r>
      </text>
    </comment>
  </commentList>
</comments>
</file>

<file path=xl/sharedStrings.xml><?xml version="1.0" encoding="utf-8"?>
<sst xmlns="http://schemas.openxmlformats.org/spreadsheetml/2006/main" count="164" uniqueCount="96">
  <si>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</si>
  <si>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</si>
  <si>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</si>
  <si>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</si>
  <si>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</si>
  <si>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</si>
  <si>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</si>
  <si>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</si>
  <si>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</si>
  <si>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</si>
  <si>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</si>
  <si>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</si>
  <si>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</si>
  <si>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</si>
  <si>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1-80-3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</si>
  <si>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</si>
  <si>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</si>
  <si>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</si>
  <si>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</si>
  <si>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</si>
  <si>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</si>
  <si>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</si>
  <si>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</si>
  <si>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</si>
  <si>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</si>
  <si>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</si>
  <si>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</si>
  <si>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</si>
  <si>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</si>
  <si>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</si>
  <si>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</si>
  <si>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</si>
  <si>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</si>
  <si>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qviSa-xreSi</t>
  </si>
  <si>
    <t>ბეტონი მ-300 , B 22,5, W 4.</t>
  </si>
  <si>
    <t>6-1-20</t>
  </si>
  <si>
    <t xml:space="preserve">პლასტმასის sadrenaJe mili d-100 mm. </t>
  </si>
  <si>
    <t>გრძ.მ</t>
  </si>
  <si>
    <t>pr</t>
  </si>
  <si>
    <t>ბეტონის ტრანსპორტირება 10 კმ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</si>
  <si>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</si>
  <si>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>k/sT</t>
  </si>
  <si>
    <t>sxva masalebi</t>
  </si>
  <si>
    <t>gruntis gaTxra xeliT</t>
  </si>
  <si>
    <t>grZ/m</t>
  </si>
  <si>
    <t>Sromis danaxarji</t>
  </si>
  <si>
    <t>2. samontaJo samuSaoebi</t>
  </si>
  <si>
    <t>1. demontaJis samuSaoebi</t>
  </si>
  <si>
    <t>m2</t>
  </si>
  <si>
    <t>1-81-3</t>
  </si>
  <si>
    <t xml:space="preserve">qviSa-xreSi </t>
  </si>
  <si>
    <t>qviSa-xreSis transportireba 10 km</t>
  </si>
  <si>
    <t>6-13-5</t>
  </si>
  <si>
    <r>
      <t>kedlis tanis mowyoba monoliTuri betoniT                  m-300</t>
    </r>
    <r>
      <rPr>
        <b/>
        <sz val="10"/>
        <rFont val="Sylfaen"/>
        <family val="1"/>
        <charset val="204"/>
      </rPr>
      <t xml:space="preserve">, B 22,5,  W 4, </t>
    </r>
  </si>
  <si>
    <t>ბეტონი მ 300 , B 22,5.  W 4</t>
  </si>
  <si>
    <t>ყალიბის ფარი</t>
  </si>
  <si>
    <t>კვმ</t>
  </si>
  <si>
    <t>ხე მასალა</t>
  </si>
  <si>
    <t>სამშენებლო lursmani</t>
  </si>
  <si>
    <t>სხვა მასალა</t>
  </si>
  <si>
    <t>30-3-2.</t>
  </si>
  <si>
    <t xml:space="preserve">qviSa-xreSis transportireba          10 km-ze </t>
  </si>
  <si>
    <t>qviSa-xreSis safuZvlis mowyoba betonis saZirkvlebis qveS</t>
  </si>
  <si>
    <t>30-48-1.</t>
  </si>
  <si>
    <t>t</t>
  </si>
  <si>
    <t>milkvadrati 20X40X2 mm</t>
  </si>
  <si>
    <t>15-164-7</t>
  </si>
  <si>
    <t xml:space="preserve">moajirebis SeRebva zeTovani saRebaviT 2-jer </t>
  </si>
  <si>
    <t>manqanebi</t>
  </si>
  <si>
    <t xml:space="preserve">antikoroziuli saRebavi </t>
  </si>
  <si>
    <t>kg</t>
  </si>
  <si>
    <t>liTonis moajirebis mowyoba</t>
  </si>
  <si>
    <t>მანქ/სთ</t>
  </si>
  <si>
    <t>q. tyibulSi, gabriaZis quCaze sayrdeni kedlebis reabilitacia                                                xarjTaRricxva</t>
  </si>
  <si>
    <t>46-26-1.</t>
  </si>
  <si>
    <t>arsebuli ficruli kedlebis demontaJi nagavsayrelSi gadayriT</t>
  </si>
  <si>
    <t>1-84-2</t>
  </si>
  <si>
    <t>სანგრევი ჩქუჩი</t>
  </si>
  <si>
    <t xml:space="preserve">saproeqto teritoriaze dazianebuli yore kedlebis დemontaJi </t>
  </si>
  <si>
    <t>r21-87</t>
  </si>
  <si>
    <t>kac/sT</t>
  </si>
  <si>
    <t>Е1-22-1</t>
  </si>
  <si>
    <t xml:space="preserve">Sromis danaxarjebi  </t>
  </si>
  <si>
    <t>srf</t>
  </si>
  <si>
    <t>samSeneblo narCenebis Segroveba-gamotana xeliT, samuSaoebis dasrulebis Semdgom</t>
  </si>
  <si>
    <t>samSeneblo narCenebis datvirTva xeliT avtoTviTmclelze</t>
  </si>
  <si>
    <t>kedlis ukana sivrcis da gzis savali nawilis Sevseba-mosworeba qviSa-xreSiT, samuSaoebis dasrulebis Semdgom</t>
  </si>
  <si>
    <t>51-6-1</t>
  </si>
  <si>
    <t>zedmeti gruntis datvriTva xeliT avtoTviTmclelebze</t>
  </si>
  <si>
    <t xml:space="preserve">zedmeti gruntis da samSeneblo  narCenebis gatana nayarSi 10 km-ze </t>
  </si>
  <si>
    <t>qviSa-xreSovani narevis ukuCayra samuSaoebis dasrulebis Semdgom</t>
  </si>
  <si>
    <t>8-4-7</t>
  </si>
  <si>
    <t>კედლის ტანის უკანა მხარის ჰიდროიზოლიაცია ცხელი ბიტuმით, ორჯერადი წაცხებით</t>
  </si>
  <si>
    <t>სხვა მანქანები</t>
  </si>
  <si>
    <t>ლari</t>
  </si>
  <si>
    <t>ბიტუმის ემულსია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</si>
</sst>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distributed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168"/>
  <sheetViews>
    <sheetView tabSelected="1" workbookViewId="0">
      <selection activeCell="J17" sqref="J17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42.75" customHeight="1" thickBot="1" x14ac:dyDescent="0.3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x14ac:dyDescent="0.25">
      <c r="B2" s="64" t="s">
        <v>31</v>
      </c>
      <c r="C2" s="67" t="s">
        <v>25</v>
      </c>
      <c r="D2" s="66" t="s">
        <v>26</v>
      </c>
      <c r="E2" s="66" t="s">
        <v>27</v>
      </c>
      <c r="F2" s="66" t="s">
        <v>1</v>
      </c>
      <c r="G2" s="66"/>
      <c r="H2" s="66" t="s">
        <v>2</v>
      </c>
      <c r="I2" s="66"/>
      <c r="J2" s="66" t="s">
        <v>3</v>
      </c>
      <c r="K2" s="66"/>
      <c r="L2" s="66" t="s">
        <v>29</v>
      </c>
      <c r="M2" s="66"/>
      <c r="N2" s="61" t="s">
        <v>4</v>
      </c>
    </row>
    <row r="3" spans="2:14" x14ac:dyDescent="0.25">
      <c r="B3" s="65"/>
      <c r="C3" s="68"/>
      <c r="D3" s="60"/>
      <c r="E3" s="60"/>
      <c r="F3" s="60"/>
      <c r="G3" s="60"/>
      <c r="H3" s="60"/>
      <c r="I3" s="60"/>
      <c r="J3" s="60"/>
      <c r="K3" s="60"/>
      <c r="L3" s="60"/>
      <c r="M3" s="60"/>
      <c r="N3" s="62"/>
    </row>
    <row r="4" spans="2:14" x14ac:dyDescent="0.25">
      <c r="B4" s="65"/>
      <c r="C4" s="68"/>
      <c r="D4" s="60"/>
      <c r="E4" s="60"/>
      <c r="F4" s="63" t="s">
        <v>28</v>
      </c>
      <c r="G4" s="60" t="s">
        <v>5</v>
      </c>
      <c r="H4" s="60" t="s">
        <v>6</v>
      </c>
      <c r="I4" s="60" t="s">
        <v>5</v>
      </c>
      <c r="J4" s="60" t="s">
        <v>6</v>
      </c>
      <c r="K4" s="60" t="s">
        <v>5</v>
      </c>
      <c r="L4" s="60" t="s">
        <v>6</v>
      </c>
      <c r="M4" s="60" t="s">
        <v>5</v>
      </c>
      <c r="N4" s="62"/>
    </row>
    <row r="5" spans="2:14" x14ac:dyDescent="0.25">
      <c r="B5" s="65"/>
      <c r="C5" s="68"/>
      <c r="D5" s="60"/>
      <c r="E5" s="60"/>
      <c r="F5" s="63"/>
      <c r="G5" s="60"/>
      <c r="H5" s="60"/>
      <c r="I5" s="60"/>
      <c r="J5" s="60"/>
      <c r="K5" s="60"/>
      <c r="L5" s="60"/>
      <c r="M5" s="60"/>
      <c r="N5" s="62"/>
    </row>
    <row r="6" spans="2:14" x14ac:dyDescent="0.25">
      <c r="B6" s="65"/>
      <c r="C6" s="68"/>
      <c r="D6" s="60"/>
      <c r="E6" s="60"/>
      <c r="F6" s="63"/>
      <c r="G6" s="60"/>
      <c r="H6" s="60"/>
      <c r="I6" s="60"/>
      <c r="J6" s="60"/>
      <c r="K6" s="60"/>
      <c r="L6" s="60"/>
      <c r="M6" s="60"/>
      <c r="N6" s="62"/>
    </row>
    <row r="7" spans="2:14" x14ac:dyDescent="0.25">
      <c r="B7" s="65"/>
      <c r="C7" s="68"/>
      <c r="D7" s="60"/>
      <c r="E7" s="60"/>
      <c r="F7" s="63"/>
      <c r="G7" s="60"/>
      <c r="H7" s="60"/>
      <c r="I7" s="60"/>
      <c r="J7" s="60"/>
      <c r="K7" s="60"/>
      <c r="L7" s="60"/>
      <c r="M7" s="60"/>
      <c r="N7" s="62"/>
    </row>
    <row r="8" spans="2:14" x14ac:dyDescent="0.25">
      <c r="B8" s="33">
        <v>1</v>
      </c>
      <c r="C8" s="32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20">
        <v>13</v>
      </c>
    </row>
    <row r="9" spans="2:14" x14ac:dyDescent="0.25">
      <c r="B9" s="33"/>
      <c r="C9" s="32"/>
      <c r="D9" s="34" t="s">
        <v>47</v>
      </c>
      <c r="E9" s="7"/>
      <c r="F9" s="7"/>
      <c r="G9" s="7"/>
      <c r="H9" s="7"/>
      <c r="I9" s="7"/>
      <c r="J9" s="7"/>
      <c r="K9" s="7"/>
      <c r="L9" s="7"/>
      <c r="M9" s="7"/>
      <c r="N9" s="20"/>
    </row>
    <row r="10" spans="2:14" x14ac:dyDescent="0.25">
      <c r="B10" s="65">
        <v>1</v>
      </c>
      <c r="C10" s="68" t="s">
        <v>14</v>
      </c>
      <c r="D10" s="8" t="s">
        <v>43</v>
      </c>
      <c r="E10" s="31" t="s">
        <v>32</v>
      </c>
      <c r="F10" s="7"/>
      <c r="G10" s="14">
        <v>49</v>
      </c>
      <c r="H10" s="9"/>
      <c r="I10" s="9"/>
      <c r="J10" s="9"/>
      <c r="K10" s="9"/>
      <c r="L10" s="9"/>
      <c r="M10" s="9"/>
      <c r="N10" s="21"/>
    </row>
    <row r="11" spans="2:14" ht="15" x14ac:dyDescent="0.25">
      <c r="B11" s="65"/>
      <c r="C11" s="68"/>
      <c r="D11" s="11" t="s">
        <v>12</v>
      </c>
      <c r="E11" s="7" t="s">
        <v>13</v>
      </c>
      <c r="F11" s="7">
        <v>2.06</v>
      </c>
      <c r="G11" s="7">
        <f>G10*F11</f>
        <v>100.94</v>
      </c>
      <c r="H11" s="9"/>
      <c r="I11" s="9"/>
      <c r="J11" s="9"/>
      <c r="K11" s="9"/>
      <c r="L11" s="9"/>
      <c r="M11" s="9"/>
      <c r="N11" s="21"/>
    </row>
    <row r="12" spans="2:14" ht="27" x14ac:dyDescent="0.25">
      <c r="B12" s="65">
        <v>2</v>
      </c>
      <c r="C12" s="69" t="s">
        <v>87</v>
      </c>
      <c r="D12" s="8" t="s">
        <v>88</v>
      </c>
      <c r="E12" s="31" t="s">
        <v>32</v>
      </c>
      <c r="F12" s="7"/>
      <c r="G12" s="14">
        <f>G10-G63</f>
        <v>15</v>
      </c>
      <c r="H12" s="9"/>
      <c r="I12" s="9"/>
      <c r="J12" s="9"/>
      <c r="K12" s="9"/>
      <c r="L12" s="9"/>
      <c r="M12" s="9"/>
      <c r="N12" s="21"/>
    </row>
    <row r="13" spans="2:14" x14ac:dyDescent="0.25">
      <c r="B13" s="65"/>
      <c r="C13" s="69"/>
      <c r="D13" s="10" t="s">
        <v>12</v>
      </c>
      <c r="E13" s="7" t="s">
        <v>13</v>
      </c>
      <c r="F13" s="7">
        <v>0.83</v>
      </c>
      <c r="G13" s="7">
        <f>G12*F13</f>
        <v>12.45</v>
      </c>
      <c r="H13" s="9"/>
      <c r="I13" s="9"/>
      <c r="J13" s="9"/>
      <c r="K13" s="9"/>
      <c r="L13" s="9"/>
      <c r="M13" s="9"/>
      <c r="N13" s="21"/>
    </row>
    <row r="14" spans="2:14" ht="40.5" x14ac:dyDescent="0.25">
      <c r="B14" s="72">
        <v>3</v>
      </c>
      <c r="C14" s="80" t="s">
        <v>74</v>
      </c>
      <c r="D14" s="8" t="s">
        <v>75</v>
      </c>
      <c r="E14" s="31" t="s">
        <v>48</v>
      </c>
      <c r="F14" s="7"/>
      <c r="G14" s="14">
        <f>4*1.5</f>
        <v>6</v>
      </c>
      <c r="H14" s="9"/>
      <c r="I14" s="9"/>
      <c r="J14" s="9"/>
      <c r="K14" s="9"/>
      <c r="L14" s="9"/>
      <c r="M14" s="9"/>
      <c r="N14" s="21"/>
    </row>
    <row r="15" spans="2:14" x14ac:dyDescent="0.25">
      <c r="B15" s="73"/>
      <c r="C15" s="81"/>
      <c r="D15" s="10" t="s">
        <v>12</v>
      </c>
      <c r="E15" s="7" t="s">
        <v>13</v>
      </c>
      <c r="F15" s="7">
        <f>37.6/100</f>
        <v>0.376</v>
      </c>
      <c r="G15" s="7">
        <f>G14*F15</f>
        <v>2.2560000000000002</v>
      </c>
      <c r="H15" s="9"/>
      <c r="I15" s="9"/>
      <c r="J15" s="9"/>
      <c r="K15" s="9"/>
      <c r="L15" s="9"/>
      <c r="M15" s="9"/>
      <c r="N15" s="21"/>
    </row>
    <row r="16" spans="2:14" x14ac:dyDescent="0.25">
      <c r="B16" s="74"/>
      <c r="C16" s="82"/>
      <c r="D16" s="35" t="s">
        <v>15</v>
      </c>
      <c r="E16" s="36" t="s">
        <v>9</v>
      </c>
      <c r="F16" s="36">
        <f>5.15/100</f>
        <v>5.1500000000000004E-2</v>
      </c>
      <c r="G16" s="37">
        <f>F16*G14</f>
        <v>0.30900000000000005</v>
      </c>
      <c r="H16" s="38"/>
      <c r="I16" s="39"/>
      <c r="J16" s="39"/>
      <c r="K16" s="39"/>
      <c r="L16" s="38"/>
      <c r="M16" s="39"/>
      <c r="N16" s="40"/>
    </row>
    <row r="17" spans="2:14" ht="40.5" x14ac:dyDescent="0.25">
      <c r="B17" s="65">
        <v>4</v>
      </c>
      <c r="C17" s="68" t="s">
        <v>76</v>
      </c>
      <c r="D17" s="8" t="s">
        <v>78</v>
      </c>
      <c r="E17" s="31" t="s">
        <v>32</v>
      </c>
      <c r="F17" s="7"/>
      <c r="G17" s="14">
        <f>2.5*2*0.6</f>
        <v>3</v>
      </c>
      <c r="H17" s="9"/>
      <c r="I17" s="9"/>
      <c r="J17" s="9"/>
      <c r="K17" s="9"/>
      <c r="L17" s="9"/>
      <c r="M17" s="9"/>
      <c r="N17" s="21"/>
    </row>
    <row r="18" spans="2:14" x14ac:dyDescent="0.25">
      <c r="B18" s="65"/>
      <c r="C18" s="68"/>
      <c r="D18" s="10" t="s">
        <v>12</v>
      </c>
      <c r="E18" s="7" t="s">
        <v>13</v>
      </c>
      <c r="F18" s="7">
        <v>4.12</v>
      </c>
      <c r="G18" s="7">
        <f>G17*F18</f>
        <v>12.36</v>
      </c>
      <c r="H18" s="9"/>
      <c r="I18" s="9"/>
      <c r="J18" s="9"/>
      <c r="K18" s="9"/>
      <c r="L18" s="9"/>
      <c r="M18" s="9"/>
      <c r="N18" s="21"/>
    </row>
    <row r="19" spans="2:14" x14ac:dyDescent="0.25">
      <c r="B19" s="65"/>
      <c r="C19" s="68"/>
      <c r="D19" s="10" t="s">
        <v>77</v>
      </c>
      <c r="E19" s="7" t="s">
        <v>72</v>
      </c>
      <c r="F19" s="7">
        <v>2.6</v>
      </c>
      <c r="G19" s="7">
        <f>G17*F19</f>
        <v>7.8000000000000007</v>
      </c>
      <c r="H19" s="9"/>
      <c r="I19" s="9"/>
      <c r="J19" s="9"/>
      <c r="K19" s="9"/>
      <c r="L19" s="9"/>
      <c r="M19" s="9"/>
      <c r="N19" s="21"/>
    </row>
    <row r="20" spans="2:14" ht="54" x14ac:dyDescent="0.25">
      <c r="B20" s="65">
        <v>5</v>
      </c>
      <c r="C20" s="79" t="s">
        <v>79</v>
      </c>
      <c r="D20" s="41" t="s">
        <v>84</v>
      </c>
      <c r="E20" s="42" t="s">
        <v>30</v>
      </c>
      <c r="F20" s="7"/>
      <c r="G20" s="43">
        <f>G17</f>
        <v>3</v>
      </c>
      <c r="H20" s="44"/>
      <c r="I20" s="44"/>
      <c r="J20" s="44"/>
      <c r="K20" s="44"/>
      <c r="L20" s="44"/>
      <c r="M20" s="44"/>
      <c r="N20" s="45"/>
    </row>
    <row r="21" spans="2:14" x14ac:dyDescent="0.25">
      <c r="B21" s="65"/>
      <c r="C21" s="79"/>
      <c r="D21" s="46" t="s">
        <v>7</v>
      </c>
      <c r="E21" s="47" t="s">
        <v>80</v>
      </c>
      <c r="F21" s="47">
        <v>1.85</v>
      </c>
      <c r="G21" s="44">
        <f>G20*F21</f>
        <v>5.5500000000000007</v>
      </c>
      <c r="H21" s="48"/>
      <c r="I21" s="44"/>
      <c r="J21" s="48"/>
      <c r="K21" s="44"/>
      <c r="L21" s="44"/>
      <c r="M21" s="44"/>
      <c r="N21" s="45"/>
    </row>
    <row r="22" spans="2:14" ht="40.5" x14ac:dyDescent="0.25">
      <c r="B22" s="78">
        <v>6</v>
      </c>
      <c r="C22" s="79" t="s">
        <v>81</v>
      </c>
      <c r="D22" s="49" t="s">
        <v>85</v>
      </c>
      <c r="E22" s="42" t="s">
        <v>30</v>
      </c>
      <c r="F22" s="47"/>
      <c r="G22" s="43">
        <f>G20</f>
        <v>3</v>
      </c>
      <c r="H22" s="48"/>
      <c r="I22" s="44"/>
      <c r="J22" s="48"/>
      <c r="K22" s="44"/>
      <c r="L22" s="48"/>
      <c r="M22" s="44"/>
      <c r="N22" s="45"/>
    </row>
    <row r="23" spans="2:14" x14ac:dyDescent="0.25">
      <c r="B23" s="78"/>
      <c r="C23" s="79"/>
      <c r="D23" s="46" t="s">
        <v>82</v>
      </c>
      <c r="E23" s="47" t="s">
        <v>80</v>
      </c>
      <c r="F23" s="47">
        <v>0.53</v>
      </c>
      <c r="G23" s="44">
        <f>G22*F23</f>
        <v>1.59</v>
      </c>
      <c r="H23" s="48"/>
      <c r="I23" s="44"/>
      <c r="J23" s="48"/>
      <c r="K23" s="44"/>
      <c r="L23" s="48"/>
      <c r="M23" s="44"/>
      <c r="N23" s="45"/>
    </row>
    <row r="24" spans="2:14" ht="40.5" x14ac:dyDescent="0.25">
      <c r="B24" s="50">
        <v>7</v>
      </c>
      <c r="C24" s="42" t="s">
        <v>83</v>
      </c>
      <c r="D24" s="34" t="s">
        <v>89</v>
      </c>
      <c r="E24" s="42" t="s">
        <v>30</v>
      </c>
      <c r="F24" s="47"/>
      <c r="G24" s="43">
        <v>27</v>
      </c>
      <c r="H24" s="48"/>
      <c r="I24" s="44"/>
      <c r="J24" s="48"/>
      <c r="K24" s="44"/>
      <c r="L24" s="48"/>
      <c r="M24" s="44"/>
      <c r="N24" s="45"/>
    </row>
    <row r="25" spans="2:14" x14ac:dyDescent="0.25">
      <c r="B25" s="50"/>
      <c r="C25" s="42"/>
      <c r="D25" s="34" t="s">
        <v>46</v>
      </c>
      <c r="E25" s="42"/>
      <c r="F25" s="47"/>
      <c r="G25" s="43"/>
      <c r="H25" s="48"/>
      <c r="I25" s="44"/>
      <c r="J25" s="48"/>
      <c r="K25" s="44"/>
      <c r="L25" s="48"/>
      <c r="M25" s="44"/>
      <c r="N25" s="45"/>
    </row>
    <row r="26" spans="2:14" ht="40.5" x14ac:dyDescent="0.25">
      <c r="B26" s="72">
        <v>1</v>
      </c>
      <c r="C26" s="75" t="s">
        <v>60</v>
      </c>
      <c r="D26" s="8" t="s">
        <v>62</v>
      </c>
      <c r="E26" s="31" t="s">
        <v>32</v>
      </c>
      <c r="F26" s="7"/>
      <c r="G26" s="14">
        <f>12.5*1.5*0.1</f>
        <v>1.875</v>
      </c>
      <c r="H26" s="9"/>
      <c r="I26" s="9"/>
      <c r="J26" s="9"/>
      <c r="K26" s="9"/>
      <c r="L26" s="9"/>
      <c r="M26" s="9"/>
      <c r="N26" s="21"/>
    </row>
    <row r="27" spans="2:14" x14ac:dyDescent="0.25">
      <c r="B27" s="73"/>
      <c r="C27" s="76"/>
      <c r="D27" s="10" t="s">
        <v>12</v>
      </c>
      <c r="E27" s="7" t="s">
        <v>13</v>
      </c>
      <c r="F27" s="7">
        <v>2.12</v>
      </c>
      <c r="G27" s="7">
        <f>G26*F27</f>
        <v>3.9750000000000001</v>
      </c>
      <c r="H27" s="9"/>
      <c r="I27" s="9"/>
      <c r="J27" s="9"/>
      <c r="K27" s="9"/>
      <c r="L27" s="9"/>
      <c r="M27" s="9"/>
      <c r="N27" s="21"/>
    </row>
    <row r="28" spans="2:14" x14ac:dyDescent="0.25">
      <c r="B28" s="73"/>
      <c r="C28" s="76"/>
      <c r="D28" s="10" t="s">
        <v>33</v>
      </c>
      <c r="E28" s="7" t="s">
        <v>32</v>
      </c>
      <c r="F28" s="7">
        <v>1.1000000000000001</v>
      </c>
      <c r="G28" s="7">
        <f>G26*F28</f>
        <v>2.0625</v>
      </c>
      <c r="H28" s="9"/>
      <c r="I28" s="9"/>
      <c r="J28" s="9"/>
      <c r="K28" s="9"/>
      <c r="L28" s="9"/>
      <c r="M28" s="9"/>
      <c r="N28" s="21"/>
    </row>
    <row r="29" spans="2:14" ht="27" x14ac:dyDescent="0.25">
      <c r="B29" s="73"/>
      <c r="C29" s="76"/>
      <c r="D29" s="51" t="s">
        <v>61</v>
      </c>
      <c r="E29" s="52" t="s">
        <v>30</v>
      </c>
      <c r="F29" s="47">
        <v>1.55</v>
      </c>
      <c r="G29" s="44">
        <f>F29*G28</f>
        <v>3.1968749999999999</v>
      </c>
      <c r="H29" s="48"/>
      <c r="I29" s="44"/>
      <c r="J29" s="48"/>
      <c r="K29" s="44"/>
      <c r="L29" s="48"/>
      <c r="M29" s="44"/>
      <c r="N29" s="45"/>
    </row>
    <row r="30" spans="2:14" x14ac:dyDescent="0.25">
      <c r="B30" s="74"/>
      <c r="C30" s="77"/>
      <c r="D30" s="10" t="s">
        <v>15</v>
      </c>
      <c r="E30" s="7" t="s">
        <v>9</v>
      </c>
      <c r="F30" s="7">
        <v>0.1</v>
      </c>
      <c r="G30" s="7">
        <f>F30*G26</f>
        <v>0.1875</v>
      </c>
      <c r="H30" s="9"/>
      <c r="I30" s="9"/>
      <c r="J30" s="9"/>
      <c r="K30" s="9"/>
      <c r="L30" s="9"/>
      <c r="M30" s="9"/>
      <c r="N30" s="21"/>
    </row>
    <row r="31" spans="2:14" ht="43.5" x14ac:dyDescent="0.25">
      <c r="B31" s="65">
        <v>2</v>
      </c>
      <c r="C31" s="69" t="s">
        <v>35</v>
      </c>
      <c r="D31" s="12" t="s">
        <v>40</v>
      </c>
      <c r="E31" s="31" t="s">
        <v>32</v>
      </c>
      <c r="F31" s="7"/>
      <c r="G31" s="14">
        <f>12.5*1.5*1</f>
        <v>18.75</v>
      </c>
      <c r="H31" s="9"/>
      <c r="I31" s="9"/>
      <c r="J31" s="9"/>
      <c r="K31" s="9"/>
      <c r="L31" s="9"/>
      <c r="M31" s="9"/>
      <c r="N31" s="21"/>
    </row>
    <row r="32" spans="2:14" x14ac:dyDescent="0.25">
      <c r="B32" s="65"/>
      <c r="C32" s="69"/>
      <c r="D32" s="10" t="s">
        <v>7</v>
      </c>
      <c r="E32" s="7" t="s">
        <v>8</v>
      </c>
      <c r="F32" s="7">
        <v>2.86</v>
      </c>
      <c r="G32" s="7">
        <f>G31*F32</f>
        <v>53.625</v>
      </c>
      <c r="H32" s="9"/>
      <c r="I32" s="9"/>
      <c r="J32" s="9"/>
      <c r="K32" s="9"/>
      <c r="L32" s="9"/>
      <c r="M32" s="9"/>
      <c r="N32" s="21"/>
    </row>
    <row r="33" spans="2:14" x14ac:dyDescent="0.25">
      <c r="B33" s="65"/>
      <c r="C33" s="69"/>
      <c r="D33" s="10" t="s">
        <v>15</v>
      </c>
      <c r="E33" s="7" t="s">
        <v>9</v>
      </c>
      <c r="F33" s="7">
        <v>0.76</v>
      </c>
      <c r="G33" s="7">
        <f>G31*F33</f>
        <v>14.25</v>
      </c>
      <c r="H33" s="9"/>
      <c r="I33" s="9"/>
      <c r="J33" s="9"/>
      <c r="K33" s="9"/>
      <c r="L33" s="9"/>
      <c r="M33" s="9"/>
      <c r="N33" s="21"/>
    </row>
    <row r="34" spans="2:14" ht="15" x14ac:dyDescent="0.25">
      <c r="B34" s="65"/>
      <c r="C34" s="69"/>
      <c r="D34" s="11" t="s">
        <v>34</v>
      </c>
      <c r="E34" s="7" t="s">
        <v>16</v>
      </c>
      <c r="F34" s="7">
        <v>1.02</v>
      </c>
      <c r="G34" s="7">
        <f>G31*F34</f>
        <v>19.125</v>
      </c>
      <c r="H34" s="9"/>
      <c r="I34" s="9"/>
      <c r="J34" s="9"/>
      <c r="K34" s="9"/>
      <c r="L34" s="9"/>
      <c r="M34" s="9"/>
      <c r="N34" s="21"/>
    </row>
    <row r="35" spans="2:14" x14ac:dyDescent="0.25">
      <c r="B35" s="65"/>
      <c r="C35" s="69"/>
      <c r="D35" s="10" t="s">
        <v>17</v>
      </c>
      <c r="E35" s="7" t="s">
        <v>18</v>
      </c>
      <c r="F35" s="7">
        <v>0.8</v>
      </c>
      <c r="G35" s="7">
        <f>G31*F35</f>
        <v>15</v>
      </c>
      <c r="H35" s="9"/>
      <c r="I35" s="9"/>
      <c r="J35" s="9"/>
      <c r="K35" s="9"/>
      <c r="L35" s="9"/>
      <c r="M35" s="9"/>
      <c r="N35" s="21"/>
    </row>
    <row r="36" spans="2:14" x14ac:dyDescent="0.25">
      <c r="B36" s="65"/>
      <c r="C36" s="69"/>
      <c r="D36" s="10" t="s">
        <v>19</v>
      </c>
      <c r="E36" s="7" t="s">
        <v>16</v>
      </c>
      <c r="F36" s="7">
        <f>0.39/100</f>
        <v>3.9000000000000003E-3</v>
      </c>
      <c r="G36" s="7">
        <f>G31*F36</f>
        <v>7.3125000000000009E-2</v>
      </c>
      <c r="H36" s="9"/>
      <c r="I36" s="9"/>
      <c r="J36" s="9"/>
      <c r="K36" s="9"/>
      <c r="L36" s="9"/>
      <c r="M36" s="9"/>
      <c r="N36" s="21"/>
    </row>
    <row r="37" spans="2:14" x14ac:dyDescent="0.25">
      <c r="B37" s="65"/>
      <c r="C37" s="69"/>
      <c r="D37" s="10" t="s">
        <v>20</v>
      </c>
      <c r="E37" s="7" t="s">
        <v>9</v>
      </c>
      <c r="F37" s="7">
        <v>0.13</v>
      </c>
      <c r="G37" s="7">
        <f>G31*F37</f>
        <v>2.4375</v>
      </c>
      <c r="H37" s="9"/>
      <c r="I37" s="9"/>
      <c r="J37" s="9"/>
      <c r="K37" s="9"/>
      <c r="L37" s="9"/>
      <c r="M37" s="9"/>
      <c r="N37" s="21"/>
    </row>
    <row r="38" spans="2:14" x14ac:dyDescent="0.25">
      <c r="B38" s="65"/>
      <c r="C38" s="69"/>
      <c r="D38" s="10" t="s">
        <v>39</v>
      </c>
      <c r="E38" s="7" t="s">
        <v>10</v>
      </c>
      <c r="F38" s="7">
        <v>2.4</v>
      </c>
      <c r="G38" s="7">
        <f>F38*G34</f>
        <v>45.9</v>
      </c>
      <c r="H38" s="9"/>
      <c r="I38" s="9"/>
      <c r="J38" s="9"/>
      <c r="K38" s="9"/>
      <c r="L38" s="9"/>
      <c r="M38" s="9"/>
      <c r="N38" s="21"/>
    </row>
    <row r="39" spans="2:14" ht="42" x14ac:dyDescent="0.25">
      <c r="B39" s="65">
        <v>3</v>
      </c>
      <c r="C39" s="68" t="s">
        <v>52</v>
      </c>
      <c r="D39" s="8" t="s">
        <v>53</v>
      </c>
      <c r="E39" s="31" t="s">
        <v>32</v>
      </c>
      <c r="F39" s="7"/>
      <c r="G39" s="14">
        <v>15.27</v>
      </c>
      <c r="H39" s="9"/>
      <c r="I39" s="9"/>
      <c r="J39" s="9"/>
      <c r="K39" s="9"/>
      <c r="L39" s="9"/>
      <c r="M39" s="9"/>
      <c r="N39" s="21"/>
    </row>
    <row r="40" spans="2:14" x14ac:dyDescent="0.25">
      <c r="B40" s="65"/>
      <c r="C40" s="68"/>
      <c r="D40" s="10" t="s">
        <v>7</v>
      </c>
      <c r="E40" s="7" t="s">
        <v>8</v>
      </c>
      <c r="F40" s="7">
        <v>4.74</v>
      </c>
      <c r="G40" s="7">
        <f>G39*F40</f>
        <v>72.379800000000003</v>
      </c>
      <c r="H40" s="9"/>
      <c r="I40" s="9"/>
      <c r="J40" s="9"/>
      <c r="K40" s="9"/>
      <c r="L40" s="9"/>
      <c r="M40" s="9"/>
      <c r="N40" s="21"/>
    </row>
    <row r="41" spans="2:14" x14ac:dyDescent="0.25">
      <c r="B41" s="65"/>
      <c r="C41" s="68"/>
      <c r="D41" s="10" t="s">
        <v>15</v>
      </c>
      <c r="E41" s="7" t="s">
        <v>9</v>
      </c>
      <c r="F41" s="7">
        <v>0.66</v>
      </c>
      <c r="G41" s="7">
        <f>G39*F41</f>
        <v>10.078200000000001</v>
      </c>
      <c r="H41" s="9"/>
      <c r="I41" s="9"/>
      <c r="J41" s="9"/>
      <c r="K41" s="9"/>
      <c r="L41" s="9"/>
      <c r="M41" s="9"/>
      <c r="N41" s="21"/>
    </row>
    <row r="42" spans="2:14" ht="15" x14ac:dyDescent="0.25">
      <c r="B42" s="65"/>
      <c r="C42" s="68"/>
      <c r="D42" s="11" t="s">
        <v>54</v>
      </c>
      <c r="E42" s="7" t="s">
        <v>11</v>
      </c>
      <c r="F42" s="7">
        <v>1.02</v>
      </c>
      <c r="G42" s="7">
        <f>G39*F42</f>
        <v>15.5754</v>
      </c>
      <c r="H42" s="9"/>
      <c r="I42" s="9"/>
      <c r="J42" s="9"/>
      <c r="K42" s="9"/>
      <c r="L42" s="9"/>
      <c r="M42" s="9"/>
      <c r="N42" s="21"/>
    </row>
    <row r="43" spans="2:14" x14ac:dyDescent="0.25">
      <c r="B43" s="65"/>
      <c r="C43" s="68"/>
      <c r="D43" s="10" t="s">
        <v>36</v>
      </c>
      <c r="E43" s="7" t="s">
        <v>37</v>
      </c>
      <c r="F43" s="7" t="s">
        <v>38</v>
      </c>
      <c r="G43" s="9">
        <v>5</v>
      </c>
      <c r="H43" s="9"/>
      <c r="I43" s="9"/>
      <c r="J43" s="9"/>
      <c r="K43" s="9"/>
      <c r="L43" s="9"/>
      <c r="M43" s="9"/>
      <c r="N43" s="21"/>
    </row>
    <row r="44" spans="2:14" x14ac:dyDescent="0.25">
      <c r="B44" s="65"/>
      <c r="C44" s="68"/>
      <c r="D44" s="10" t="s">
        <v>55</v>
      </c>
      <c r="E44" s="7" t="s">
        <v>56</v>
      </c>
      <c r="F44" s="7">
        <v>1.32</v>
      </c>
      <c r="G44" s="7">
        <f>G39*F44</f>
        <v>20.156400000000001</v>
      </c>
      <c r="H44" s="9"/>
      <c r="I44" s="9"/>
      <c r="J44" s="9"/>
      <c r="K44" s="9"/>
      <c r="L44" s="9"/>
      <c r="M44" s="9"/>
      <c r="N44" s="21"/>
    </row>
    <row r="45" spans="2:14" x14ac:dyDescent="0.25">
      <c r="B45" s="65"/>
      <c r="C45" s="68"/>
      <c r="D45" s="10" t="s">
        <v>57</v>
      </c>
      <c r="E45" s="7" t="s">
        <v>11</v>
      </c>
      <c r="F45" s="7">
        <f>2.75/100</f>
        <v>2.75E-2</v>
      </c>
      <c r="G45" s="7">
        <f>G39*F45</f>
        <v>0.41992499999999999</v>
      </c>
      <c r="H45" s="9"/>
      <c r="I45" s="9"/>
      <c r="J45" s="9"/>
      <c r="K45" s="9"/>
      <c r="L45" s="9"/>
      <c r="M45" s="9"/>
      <c r="N45" s="21"/>
    </row>
    <row r="46" spans="2:14" x14ac:dyDescent="0.25">
      <c r="B46" s="65"/>
      <c r="C46" s="68"/>
      <c r="D46" s="10" t="s">
        <v>58</v>
      </c>
      <c r="E46" s="7" t="s">
        <v>10</v>
      </c>
      <c r="F46" s="7">
        <f>0.16/100</f>
        <v>1.6000000000000001E-3</v>
      </c>
      <c r="G46" s="7">
        <f>G39*F46</f>
        <v>2.4431999999999999E-2</v>
      </c>
      <c r="H46" s="9"/>
      <c r="I46" s="9"/>
      <c r="J46" s="9"/>
      <c r="K46" s="9"/>
      <c r="L46" s="9"/>
      <c r="M46" s="9"/>
      <c r="N46" s="21"/>
    </row>
    <row r="47" spans="2:14" x14ac:dyDescent="0.25">
      <c r="B47" s="65"/>
      <c r="C47" s="68"/>
      <c r="D47" s="10" t="s">
        <v>59</v>
      </c>
      <c r="E47" s="7" t="s">
        <v>9</v>
      </c>
      <c r="F47" s="7">
        <v>0.24</v>
      </c>
      <c r="G47" s="7">
        <f>G39*F47</f>
        <v>3.6647999999999996</v>
      </c>
      <c r="H47" s="9"/>
      <c r="I47" s="9"/>
      <c r="J47" s="9"/>
      <c r="K47" s="9"/>
      <c r="L47" s="9"/>
      <c r="M47" s="9"/>
      <c r="N47" s="21"/>
    </row>
    <row r="48" spans="2:14" x14ac:dyDescent="0.25">
      <c r="B48" s="65"/>
      <c r="C48" s="68"/>
      <c r="D48" s="10" t="s">
        <v>39</v>
      </c>
      <c r="E48" s="7" t="s">
        <v>10</v>
      </c>
      <c r="F48" s="7">
        <v>2.4</v>
      </c>
      <c r="G48" s="7">
        <f>F48*G42</f>
        <v>37.380960000000002</v>
      </c>
      <c r="H48" s="9"/>
      <c r="I48" s="9"/>
      <c r="J48" s="9"/>
      <c r="K48" s="9"/>
      <c r="L48" s="9"/>
      <c r="M48" s="9"/>
      <c r="N48" s="21"/>
    </row>
    <row r="49" spans="2:14" ht="40.5" x14ac:dyDescent="0.25">
      <c r="B49" s="65">
        <v>4</v>
      </c>
      <c r="C49" s="68" t="s">
        <v>91</v>
      </c>
      <c r="D49" s="8" t="s">
        <v>92</v>
      </c>
      <c r="E49" s="31" t="s">
        <v>48</v>
      </c>
      <c r="F49" s="29"/>
      <c r="G49" s="14">
        <f>12.5*2.81*2</f>
        <v>70.25</v>
      </c>
      <c r="H49" s="9"/>
      <c r="I49" s="9"/>
      <c r="J49" s="9"/>
      <c r="K49" s="9"/>
      <c r="L49" s="9"/>
      <c r="M49" s="9"/>
      <c r="N49" s="21"/>
    </row>
    <row r="50" spans="2:14" x14ac:dyDescent="0.25">
      <c r="B50" s="65"/>
      <c r="C50" s="68"/>
      <c r="D50" s="10" t="s">
        <v>12</v>
      </c>
      <c r="E50" s="7" t="s">
        <v>13</v>
      </c>
      <c r="F50" s="7">
        <v>0.33600000000000002</v>
      </c>
      <c r="G50" s="9">
        <f>F50*G49</f>
        <v>23.604000000000003</v>
      </c>
      <c r="H50" s="9"/>
      <c r="I50" s="9"/>
      <c r="J50" s="9"/>
      <c r="K50" s="9"/>
      <c r="L50" s="9"/>
      <c r="M50" s="9"/>
      <c r="N50" s="21"/>
    </row>
    <row r="51" spans="2:14" x14ac:dyDescent="0.25">
      <c r="B51" s="65"/>
      <c r="C51" s="68"/>
      <c r="D51" s="10" t="s">
        <v>93</v>
      </c>
      <c r="E51" s="7" t="s">
        <v>94</v>
      </c>
      <c r="F51" s="7">
        <v>1.4999999999999999E-2</v>
      </c>
      <c r="G51" s="9">
        <f>F51*G49</f>
        <v>1.05375</v>
      </c>
      <c r="H51" s="9"/>
      <c r="I51" s="9"/>
      <c r="J51" s="9"/>
      <c r="K51" s="9"/>
      <c r="L51" s="9"/>
      <c r="M51" s="9"/>
      <c r="N51" s="21"/>
    </row>
    <row r="52" spans="2:14" x14ac:dyDescent="0.25">
      <c r="B52" s="65"/>
      <c r="C52" s="68"/>
      <c r="D52" s="10" t="s">
        <v>95</v>
      </c>
      <c r="E52" s="7" t="s">
        <v>10</v>
      </c>
      <c r="F52" s="7">
        <f>0.24/100</f>
        <v>2.3999999999999998E-3</v>
      </c>
      <c r="G52" s="9">
        <f>F52*G49</f>
        <v>0.16859999999999997</v>
      </c>
      <c r="H52" s="9"/>
      <c r="I52" s="9"/>
      <c r="J52" s="9"/>
      <c r="K52" s="9"/>
      <c r="L52" s="9"/>
      <c r="M52" s="9"/>
      <c r="N52" s="21"/>
    </row>
    <row r="53" spans="2:14" x14ac:dyDescent="0.25">
      <c r="B53" s="65"/>
      <c r="C53" s="68"/>
      <c r="D53" s="10" t="s">
        <v>59</v>
      </c>
      <c r="E53" s="7"/>
      <c r="F53" s="7">
        <v>2.3E-2</v>
      </c>
      <c r="G53" s="9">
        <f>F53*G49</f>
        <v>1.61575</v>
      </c>
      <c r="H53" s="9"/>
      <c r="I53" s="9"/>
      <c r="J53" s="9"/>
      <c r="K53" s="9"/>
      <c r="L53" s="9"/>
      <c r="M53" s="9"/>
      <c r="N53" s="21"/>
    </row>
    <row r="54" spans="2:14" x14ac:dyDescent="0.25">
      <c r="B54" s="65">
        <v>5</v>
      </c>
      <c r="C54" s="71" t="s">
        <v>63</v>
      </c>
      <c r="D54" s="53" t="s">
        <v>71</v>
      </c>
      <c r="E54" s="42" t="s">
        <v>64</v>
      </c>
      <c r="F54" s="54"/>
      <c r="G54" s="54">
        <f>G56*1.88/1000</f>
        <v>5.9220000000000002E-2</v>
      </c>
      <c r="H54" s="54"/>
      <c r="I54" s="37"/>
      <c r="J54" s="54"/>
      <c r="K54" s="55"/>
      <c r="L54" s="54"/>
      <c r="M54" s="55"/>
      <c r="N54" s="56"/>
    </row>
    <row r="55" spans="2:14" x14ac:dyDescent="0.25">
      <c r="B55" s="65"/>
      <c r="C55" s="71"/>
      <c r="D55" s="57" t="s">
        <v>45</v>
      </c>
      <c r="E55" s="52" t="s">
        <v>41</v>
      </c>
      <c r="F55" s="37">
        <v>31.4</v>
      </c>
      <c r="G55" s="37">
        <f>F55*G54</f>
        <v>1.8595079999999999</v>
      </c>
      <c r="H55" s="37"/>
      <c r="I55" s="37"/>
      <c r="J55" s="37"/>
      <c r="K55" s="55"/>
      <c r="L55" s="37"/>
      <c r="M55" s="55"/>
      <c r="N55" s="56"/>
    </row>
    <row r="56" spans="2:14" x14ac:dyDescent="0.25">
      <c r="B56" s="65"/>
      <c r="C56" s="71"/>
      <c r="D56" s="57" t="s">
        <v>65</v>
      </c>
      <c r="E56" s="52" t="s">
        <v>44</v>
      </c>
      <c r="F56" s="37"/>
      <c r="G56" s="55">
        <f>12.5*2+6.5</f>
        <v>31.5</v>
      </c>
      <c r="H56" s="55"/>
      <c r="I56" s="55"/>
      <c r="J56" s="55"/>
      <c r="K56" s="55"/>
      <c r="L56" s="55"/>
      <c r="M56" s="55"/>
      <c r="N56" s="56"/>
    </row>
    <row r="57" spans="2:14" x14ac:dyDescent="0.25">
      <c r="B57" s="65"/>
      <c r="C57" s="71"/>
      <c r="D57" s="57" t="s">
        <v>42</v>
      </c>
      <c r="E57" s="52" t="s">
        <v>9</v>
      </c>
      <c r="F57" s="37">
        <v>28.9</v>
      </c>
      <c r="G57" s="37">
        <f>F57*G54</f>
        <v>1.7114579999999999</v>
      </c>
      <c r="H57" s="37"/>
      <c r="I57" s="37"/>
      <c r="J57" s="37"/>
      <c r="K57" s="55"/>
      <c r="L57" s="37"/>
      <c r="M57" s="55"/>
      <c r="N57" s="56"/>
    </row>
    <row r="58" spans="2:14" ht="27" x14ac:dyDescent="0.25">
      <c r="B58" s="65">
        <v>6</v>
      </c>
      <c r="C58" s="70" t="s">
        <v>66</v>
      </c>
      <c r="D58" s="53" t="s">
        <v>67</v>
      </c>
      <c r="E58" s="42" t="s">
        <v>48</v>
      </c>
      <c r="F58" s="54"/>
      <c r="G58" s="54">
        <f>0.12*G56*2</f>
        <v>7.56</v>
      </c>
      <c r="H58" s="54"/>
      <c r="I58" s="37"/>
      <c r="J58" s="54"/>
      <c r="K58" s="55"/>
      <c r="L58" s="54"/>
      <c r="M58" s="55"/>
      <c r="N58" s="56"/>
    </row>
    <row r="59" spans="2:14" x14ac:dyDescent="0.25">
      <c r="B59" s="65"/>
      <c r="C59" s="70"/>
      <c r="D59" s="57" t="s">
        <v>45</v>
      </c>
      <c r="E59" s="52" t="s">
        <v>41</v>
      </c>
      <c r="F59" s="37">
        <v>0.38800000000000001</v>
      </c>
      <c r="G59" s="37">
        <f>F59*G58</f>
        <v>2.9332799999999999</v>
      </c>
      <c r="H59" s="37"/>
      <c r="I59" s="37"/>
      <c r="J59" s="37"/>
      <c r="K59" s="55"/>
      <c r="L59" s="37"/>
      <c r="M59" s="55"/>
      <c r="N59" s="56"/>
    </row>
    <row r="60" spans="2:14" x14ac:dyDescent="0.25">
      <c r="B60" s="65"/>
      <c r="C60" s="70"/>
      <c r="D60" s="57" t="s">
        <v>68</v>
      </c>
      <c r="E60" s="52" t="s">
        <v>9</v>
      </c>
      <c r="F60" s="37">
        <v>2.9999999999999997E-4</v>
      </c>
      <c r="G60" s="37">
        <f>F60*G58</f>
        <v>2.2679999999999996E-3</v>
      </c>
      <c r="H60" s="37"/>
      <c r="I60" s="37"/>
      <c r="J60" s="37"/>
      <c r="K60" s="55"/>
      <c r="L60" s="37"/>
      <c r="M60" s="55"/>
      <c r="N60" s="56"/>
    </row>
    <row r="61" spans="2:14" x14ac:dyDescent="0.25">
      <c r="B61" s="65"/>
      <c r="C61" s="70"/>
      <c r="D61" s="57" t="s">
        <v>69</v>
      </c>
      <c r="E61" s="52" t="s">
        <v>70</v>
      </c>
      <c r="F61" s="37">
        <v>0.251</v>
      </c>
      <c r="G61" s="37">
        <f>F61*G58</f>
        <v>1.8975599999999999</v>
      </c>
      <c r="H61" s="37"/>
      <c r="I61" s="37"/>
      <c r="J61" s="37"/>
      <c r="K61" s="55"/>
      <c r="L61" s="37"/>
      <c r="M61" s="55"/>
      <c r="N61" s="56"/>
    </row>
    <row r="62" spans="2:14" x14ac:dyDescent="0.25">
      <c r="B62" s="65"/>
      <c r="C62" s="70"/>
      <c r="D62" s="57" t="s">
        <v>42</v>
      </c>
      <c r="E62" s="52" t="s">
        <v>9</v>
      </c>
      <c r="F62" s="37">
        <v>1.9E-3</v>
      </c>
      <c r="G62" s="37">
        <f>F62*G58</f>
        <v>1.4364E-2</v>
      </c>
      <c r="H62" s="37"/>
      <c r="I62" s="37"/>
      <c r="J62" s="37"/>
      <c r="K62" s="55"/>
      <c r="L62" s="37"/>
      <c r="M62" s="55"/>
      <c r="N62" s="56"/>
    </row>
    <row r="63" spans="2:14" ht="40.5" x14ac:dyDescent="0.25">
      <c r="B63" s="65">
        <v>7</v>
      </c>
      <c r="C63" s="68" t="s">
        <v>49</v>
      </c>
      <c r="D63" s="8" t="s">
        <v>90</v>
      </c>
      <c r="E63" s="31" t="s">
        <v>32</v>
      </c>
      <c r="F63" s="7"/>
      <c r="G63" s="28">
        <f>G10-G67</f>
        <v>34</v>
      </c>
      <c r="H63" s="9"/>
      <c r="I63" s="9"/>
      <c r="J63" s="9"/>
      <c r="K63" s="9"/>
      <c r="L63" s="9"/>
      <c r="M63" s="9"/>
      <c r="N63" s="21"/>
    </row>
    <row r="64" spans="2:14" ht="15" x14ac:dyDescent="0.25">
      <c r="B64" s="65"/>
      <c r="C64" s="68"/>
      <c r="D64" s="11" t="s">
        <v>12</v>
      </c>
      <c r="E64" s="7" t="s">
        <v>13</v>
      </c>
      <c r="F64" s="7">
        <v>1.21</v>
      </c>
      <c r="G64" s="7">
        <f>G63*F64</f>
        <v>41.14</v>
      </c>
      <c r="H64" s="9"/>
      <c r="I64" s="9"/>
      <c r="J64" s="9"/>
      <c r="K64" s="9"/>
      <c r="L64" s="9"/>
      <c r="M64" s="9"/>
      <c r="N64" s="21"/>
    </row>
    <row r="65" spans="2:14" x14ac:dyDescent="0.25">
      <c r="B65" s="65"/>
      <c r="C65" s="68"/>
      <c r="D65" s="10" t="s">
        <v>50</v>
      </c>
      <c r="E65" s="7" t="s">
        <v>16</v>
      </c>
      <c r="F65" s="7">
        <v>1</v>
      </c>
      <c r="G65" s="7">
        <f>F65*G63</f>
        <v>34</v>
      </c>
      <c r="H65" s="9"/>
      <c r="I65" s="9"/>
      <c r="J65" s="9"/>
      <c r="K65" s="9"/>
      <c r="L65" s="9"/>
      <c r="M65" s="9"/>
      <c r="N65" s="21"/>
    </row>
    <row r="66" spans="2:14" x14ac:dyDescent="0.25">
      <c r="B66" s="65"/>
      <c r="C66" s="68"/>
      <c r="D66" s="10" t="s">
        <v>51</v>
      </c>
      <c r="E66" s="7" t="s">
        <v>30</v>
      </c>
      <c r="F66" s="7">
        <v>1.55</v>
      </c>
      <c r="G66" s="9">
        <f>F66*G65</f>
        <v>52.7</v>
      </c>
      <c r="H66" s="9"/>
      <c r="I66" s="9"/>
      <c r="J66" s="9"/>
      <c r="K66" s="9"/>
      <c r="L66" s="9"/>
      <c r="M66" s="9"/>
      <c r="N66" s="21"/>
    </row>
    <row r="67" spans="2:14" ht="67.5" x14ac:dyDescent="0.25">
      <c r="B67" s="65">
        <v>8</v>
      </c>
      <c r="C67" s="68" t="s">
        <v>49</v>
      </c>
      <c r="D67" s="8" t="s">
        <v>86</v>
      </c>
      <c r="E67" s="31" t="s">
        <v>32</v>
      </c>
      <c r="F67" s="7"/>
      <c r="G67" s="28">
        <v>15</v>
      </c>
      <c r="H67" s="9"/>
      <c r="I67" s="9"/>
      <c r="J67" s="9"/>
      <c r="K67" s="9"/>
      <c r="L67" s="9"/>
      <c r="M67" s="9"/>
      <c r="N67" s="21"/>
    </row>
    <row r="68" spans="2:14" ht="15" x14ac:dyDescent="0.25">
      <c r="B68" s="65"/>
      <c r="C68" s="68"/>
      <c r="D68" s="11" t="s">
        <v>12</v>
      </c>
      <c r="E68" s="7" t="s">
        <v>13</v>
      </c>
      <c r="F68" s="7">
        <v>1.21</v>
      </c>
      <c r="G68" s="7">
        <f>G67*F68</f>
        <v>18.149999999999999</v>
      </c>
      <c r="H68" s="9"/>
      <c r="I68" s="9"/>
      <c r="J68" s="9"/>
      <c r="K68" s="9"/>
      <c r="L68" s="9"/>
      <c r="M68" s="9"/>
      <c r="N68" s="21"/>
    </row>
    <row r="69" spans="2:14" x14ac:dyDescent="0.25">
      <c r="B69" s="65"/>
      <c r="C69" s="68"/>
      <c r="D69" s="10" t="s">
        <v>50</v>
      </c>
      <c r="E69" s="7" t="s">
        <v>16</v>
      </c>
      <c r="F69" s="7">
        <v>1</v>
      </c>
      <c r="G69" s="7">
        <f>F69*G67</f>
        <v>15</v>
      </c>
      <c r="H69" s="9"/>
      <c r="I69" s="9"/>
      <c r="J69" s="9"/>
      <c r="K69" s="9"/>
      <c r="L69" s="9"/>
      <c r="M69" s="9"/>
      <c r="N69" s="21"/>
    </row>
    <row r="70" spans="2:14" x14ac:dyDescent="0.25">
      <c r="B70" s="65"/>
      <c r="C70" s="68"/>
      <c r="D70" s="10" t="s">
        <v>51</v>
      </c>
      <c r="E70" s="7" t="s">
        <v>30</v>
      </c>
      <c r="F70" s="7">
        <v>1.55</v>
      </c>
      <c r="G70" s="9">
        <f>F70*G69</f>
        <v>23.25</v>
      </c>
      <c r="H70" s="9"/>
      <c r="I70" s="9"/>
      <c r="J70" s="9"/>
      <c r="K70" s="9"/>
      <c r="L70" s="9"/>
      <c r="M70" s="9"/>
      <c r="N70" s="21"/>
    </row>
    <row r="71" spans="2:14" s="2" customFormat="1" x14ac:dyDescent="0.25">
      <c r="B71" s="33"/>
      <c r="C71" s="32"/>
      <c r="D71" s="31" t="s">
        <v>0</v>
      </c>
      <c r="E71" s="31"/>
      <c r="F71" s="31"/>
      <c r="G71" s="31"/>
      <c r="H71" s="31"/>
      <c r="I71" s="13"/>
      <c r="J71" s="31"/>
      <c r="K71" s="14"/>
      <c r="L71" s="31"/>
      <c r="M71" s="14"/>
      <c r="N71" s="22"/>
    </row>
    <row r="72" spans="2:14" x14ac:dyDescent="0.25">
      <c r="B72" s="33"/>
      <c r="C72" s="32"/>
      <c r="D72" s="31" t="s">
        <v>21</v>
      </c>
      <c r="E72" s="15">
        <v>0.1</v>
      </c>
      <c r="F72" s="7"/>
      <c r="G72" s="7"/>
      <c r="H72" s="7"/>
      <c r="I72" s="7"/>
      <c r="J72" s="7"/>
      <c r="K72" s="7"/>
      <c r="L72" s="7"/>
      <c r="M72" s="7"/>
      <c r="N72" s="21"/>
    </row>
    <row r="73" spans="2:14" x14ac:dyDescent="0.25">
      <c r="B73" s="33"/>
      <c r="C73" s="32"/>
      <c r="D73" s="31" t="s">
        <v>0</v>
      </c>
      <c r="E73" s="31"/>
      <c r="F73" s="7"/>
      <c r="G73" s="7"/>
      <c r="H73" s="7"/>
      <c r="I73" s="7"/>
      <c r="J73" s="7"/>
      <c r="K73" s="7"/>
      <c r="L73" s="7"/>
      <c r="M73" s="7"/>
      <c r="N73" s="21"/>
    </row>
    <row r="74" spans="2:14" x14ac:dyDescent="0.25">
      <c r="B74" s="33"/>
      <c r="C74" s="32"/>
      <c r="D74" s="31" t="s">
        <v>22</v>
      </c>
      <c r="E74" s="15">
        <v>0.08</v>
      </c>
      <c r="F74" s="7"/>
      <c r="G74" s="7"/>
      <c r="H74" s="7"/>
      <c r="I74" s="7"/>
      <c r="J74" s="7"/>
      <c r="K74" s="7"/>
      <c r="L74" s="7"/>
      <c r="M74" s="7"/>
      <c r="N74" s="21"/>
    </row>
    <row r="75" spans="2:14" x14ac:dyDescent="0.25">
      <c r="B75" s="33"/>
      <c r="C75" s="32"/>
      <c r="D75" s="31" t="s">
        <v>0</v>
      </c>
      <c r="E75" s="31"/>
      <c r="F75" s="7"/>
      <c r="G75" s="7"/>
      <c r="H75" s="7"/>
      <c r="I75" s="7"/>
      <c r="J75" s="7"/>
      <c r="K75" s="7"/>
      <c r="L75" s="7"/>
      <c r="M75" s="7"/>
      <c r="N75" s="21"/>
    </row>
    <row r="76" spans="2:14" x14ac:dyDescent="0.25">
      <c r="B76" s="33"/>
      <c r="C76" s="32"/>
      <c r="D76" s="31" t="s">
        <v>23</v>
      </c>
      <c r="E76" s="15">
        <v>0.03</v>
      </c>
      <c r="F76" s="7"/>
      <c r="G76" s="7"/>
      <c r="H76" s="7"/>
      <c r="I76" s="7"/>
      <c r="J76" s="7"/>
      <c r="K76" s="7"/>
      <c r="L76" s="7"/>
      <c r="M76" s="7"/>
      <c r="N76" s="21"/>
    </row>
    <row r="77" spans="2:14" x14ac:dyDescent="0.25">
      <c r="B77" s="33"/>
      <c r="C77" s="32"/>
      <c r="D77" s="31" t="s">
        <v>0</v>
      </c>
      <c r="E77" s="31"/>
      <c r="F77" s="7"/>
      <c r="G77" s="7"/>
      <c r="H77" s="7"/>
      <c r="I77" s="7"/>
      <c r="J77" s="7"/>
      <c r="K77" s="7"/>
      <c r="L77" s="7"/>
      <c r="M77" s="7"/>
      <c r="N77" s="21"/>
    </row>
    <row r="78" spans="2:14" x14ac:dyDescent="0.25">
      <c r="B78" s="33"/>
      <c r="C78" s="32"/>
      <c r="D78" s="31" t="s">
        <v>24</v>
      </c>
      <c r="E78" s="15">
        <v>0.18</v>
      </c>
      <c r="F78" s="7"/>
      <c r="G78" s="7"/>
      <c r="H78" s="7"/>
      <c r="I78" s="7"/>
      <c r="J78" s="7"/>
      <c r="K78" s="7"/>
      <c r="L78" s="7"/>
      <c r="M78" s="7"/>
      <c r="N78" s="21"/>
    </row>
    <row r="79" spans="2:14" ht="14.25" thickBot="1" x14ac:dyDescent="0.3">
      <c r="B79" s="23"/>
      <c r="C79" s="24"/>
      <c r="D79" s="25" t="s">
        <v>0</v>
      </c>
      <c r="E79" s="26"/>
      <c r="F79" s="26"/>
      <c r="G79" s="26"/>
      <c r="H79" s="26"/>
      <c r="I79" s="26"/>
      <c r="J79" s="26"/>
      <c r="K79" s="26"/>
      <c r="L79" s="26"/>
      <c r="M79" s="26"/>
      <c r="N79" s="27"/>
    </row>
    <row r="80" spans="2:14" x14ac:dyDescent="0.25">
      <c r="B80" s="30"/>
      <c r="C80" s="17"/>
      <c r="D80" s="18"/>
      <c r="E80" s="16"/>
      <c r="F80" s="30"/>
      <c r="G80" s="30"/>
      <c r="H80" s="16"/>
      <c r="I80" s="30"/>
      <c r="J80" s="30"/>
      <c r="K80" s="16"/>
      <c r="L80" s="16"/>
      <c r="M80" s="16"/>
      <c r="N80" s="16"/>
    </row>
    <row r="81" spans="2:14" x14ac:dyDescent="0.25">
      <c r="B81" s="30"/>
      <c r="C81" s="1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16"/>
    </row>
    <row r="82" spans="2:14" x14ac:dyDescent="0.25">
      <c r="B82" s="19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19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19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19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19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19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19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19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19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19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19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19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19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19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19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19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19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19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19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19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19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19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19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19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19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19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19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19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19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19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19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19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19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19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19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19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19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19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19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19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19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19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19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19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19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19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19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19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19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19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19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19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19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19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19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19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19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19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19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19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19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19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19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19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19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19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19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19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19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19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19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19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19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19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19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19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19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19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19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19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19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19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19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19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19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19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19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19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19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19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19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19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19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19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19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19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19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19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19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19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19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19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19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19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19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19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19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19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19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19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19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19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19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19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19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19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19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19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19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19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19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19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19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19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19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19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19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19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19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19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19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19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19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19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19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19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19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19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19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19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19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19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19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19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19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19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19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19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19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19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19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19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19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19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19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19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19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19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19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19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19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19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19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19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19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19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19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19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19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19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19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19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19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19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19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19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19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19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19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19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19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19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19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19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19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19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19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19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19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19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19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19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19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19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19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19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19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19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19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19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19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19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19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19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19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19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19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19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19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19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19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19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19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19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19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19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19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19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19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19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19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19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19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19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19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19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19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19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19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19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19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19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19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19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19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19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19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19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19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19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19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19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19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19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19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19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19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19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19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19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19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19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19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19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19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19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19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19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19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19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19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19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19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19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19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19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19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19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19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19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19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19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19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19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19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19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19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19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19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19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19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19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19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19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19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19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19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19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19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19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19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19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19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19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19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19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19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19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19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19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19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19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19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19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19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19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19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19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19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19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19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19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19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19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19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19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19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19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19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19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19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19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19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19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19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19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19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19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19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19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19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19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19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19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19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19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19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19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19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19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19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19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19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19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19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19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19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19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19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19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19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19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19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19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19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19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19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19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19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19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19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19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19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19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19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19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19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19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19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19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19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19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19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19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19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19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19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19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19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19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19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19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19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19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19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19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19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19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19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19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19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19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19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19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19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19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19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19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19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19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19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19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19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19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19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19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19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19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19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19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19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19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19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19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19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19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19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19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19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19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19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19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19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19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19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19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19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19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19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19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19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19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19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19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19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19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19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19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19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19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19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19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19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19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19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19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19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19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19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19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19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19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19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19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19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19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19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19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19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19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19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19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19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19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19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19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19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19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19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19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19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19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19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19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19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19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19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19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19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19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19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19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19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19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19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19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19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19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19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19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19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19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19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19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19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19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19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19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19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19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19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19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19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19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19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19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19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19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19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19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19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19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19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19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19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19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19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19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19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19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19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19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19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19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19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19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19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19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19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19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19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19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19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19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19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19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19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19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19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19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19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19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19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19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19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19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19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19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19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19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19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19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19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19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19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19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19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19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19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19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19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19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19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19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19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19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19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19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19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19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19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19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19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19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19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19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19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19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19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19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19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19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19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19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19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19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19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19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19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19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19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19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19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19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19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19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19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19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19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19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19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19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19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19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19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19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19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19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19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19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19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19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19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19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19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19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19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19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19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19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19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19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19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19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19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19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19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19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19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19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19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19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19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19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19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19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19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19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19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19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19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19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19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19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19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19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19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19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19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19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19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19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19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19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19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19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19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19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19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19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19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19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19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19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19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19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19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19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19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19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19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19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19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19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19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19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19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19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19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19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19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19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19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19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19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19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19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19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19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19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19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19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19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19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19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19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19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19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19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19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19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19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19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19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19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19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19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19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19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19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19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19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19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19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19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19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19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19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19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19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19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19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19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19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19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19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19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19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19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19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19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19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19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19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19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19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19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19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19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19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19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19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19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19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19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19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19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19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19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19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19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19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19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19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19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19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19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19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19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19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19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19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19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19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19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19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19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19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19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19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19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19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19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19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19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19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19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19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19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19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19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19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19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19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19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19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19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19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19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19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19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19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19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19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19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19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19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19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19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19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19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19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19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19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19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19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19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19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19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19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19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19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19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19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19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19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19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19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19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19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19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19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19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19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19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19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19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19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19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19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19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19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19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19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19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19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19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19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19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19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19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19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19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19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19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19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19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19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19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19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19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19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19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19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19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19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19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19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19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19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19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19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19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19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19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19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19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19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19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19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19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19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19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19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19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19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19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19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19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19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19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19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19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19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19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19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19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19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19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19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19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19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19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19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19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19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19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19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19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19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19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19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19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19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19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19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19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19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19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19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19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19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19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19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19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19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19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19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19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19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19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19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19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19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19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19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19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19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19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19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19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19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19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19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19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19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19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19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19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19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19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19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19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19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19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19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19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19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19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19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19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19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19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19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19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19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19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19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19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19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19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19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19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19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19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19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19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19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19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19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19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19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19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19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19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19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19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19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19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19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19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19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19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19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19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19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19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19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19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19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19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19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19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19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19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19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19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19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19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19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19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19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19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19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19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19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19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19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19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19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19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19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19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19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19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19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19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19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19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19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19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19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19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19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19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19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19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19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19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19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19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19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19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19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19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19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19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19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19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19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19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19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19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19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19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19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19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19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19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19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19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19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19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19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19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19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19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19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19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19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19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19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19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19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19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19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19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19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19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19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19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19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 x14ac:dyDescent="0.25">
      <c r="B1154" s="19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 x14ac:dyDescent="0.25">
      <c r="B1155" s="19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2:14" x14ac:dyDescent="0.25">
      <c r="B1156" s="19"/>
      <c r="C1156" s="5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2:14" x14ac:dyDescent="0.25">
      <c r="B1157" s="19"/>
      <c r="C1157" s="5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2:14" x14ac:dyDescent="0.25">
      <c r="B1158" s="19"/>
      <c r="C1158" s="5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2:14" x14ac:dyDescent="0.25">
      <c r="B1159" s="19"/>
      <c r="C1159" s="5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2:14" x14ac:dyDescent="0.25">
      <c r="B1160" s="19"/>
      <c r="C1160" s="5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2:14" x14ac:dyDescent="0.25">
      <c r="B1161" s="19"/>
      <c r="C1161" s="5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2:14" x14ac:dyDescent="0.25">
      <c r="B1162" s="19"/>
      <c r="C1162" s="5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2:14" x14ac:dyDescent="0.25">
      <c r="B1163" s="19"/>
      <c r="C1163" s="5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2:14" x14ac:dyDescent="0.25">
      <c r="B1164" s="19"/>
      <c r="C1164" s="5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2:14" x14ac:dyDescent="0.25">
      <c r="B1165" s="19"/>
      <c r="C1165" s="5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2:14" x14ac:dyDescent="0.25">
      <c r="B1166" s="19"/>
      <c r="C1166" s="5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2:14" x14ac:dyDescent="0.25">
      <c r="B1167" s="19"/>
      <c r="C1167" s="5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2:14" x14ac:dyDescent="0.25">
      <c r="B1168" s="19"/>
      <c r="C1168" s="5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</sheetData>
  <mergeCells count="47">
    <mergeCell ref="B63:B66"/>
    <mergeCell ref="C63:C66"/>
    <mergeCell ref="B49:B53"/>
    <mergeCell ref="C49:C53"/>
    <mergeCell ref="B14:B16"/>
    <mergeCell ref="C14:C16"/>
    <mergeCell ref="B17:B19"/>
    <mergeCell ref="C17:C19"/>
    <mergeCell ref="B20:B21"/>
    <mergeCell ref="C20:C21"/>
    <mergeCell ref="B67:B70"/>
    <mergeCell ref="C67:C70"/>
    <mergeCell ref="B58:B62"/>
    <mergeCell ref="C58:C62"/>
    <mergeCell ref="B10:B11"/>
    <mergeCell ref="C10:C11"/>
    <mergeCell ref="B54:B57"/>
    <mergeCell ref="C54:C57"/>
    <mergeCell ref="B39:B48"/>
    <mergeCell ref="C39:C48"/>
    <mergeCell ref="B26:B30"/>
    <mergeCell ref="C26:C30"/>
    <mergeCell ref="B22:B23"/>
    <mergeCell ref="C22:C23"/>
    <mergeCell ref="B12:B13"/>
    <mergeCell ref="C12:C13"/>
    <mergeCell ref="L4:L7"/>
    <mergeCell ref="D2:D7"/>
    <mergeCell ref="E2:E7"/>
    <mergeCell ref="F2:G3"/>
    <mergeCell ref="H2:I3"/>
    <mergeCell ref="D81:M81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C2:C7"/>
    <mergeCell ref="B31:B38"/>
    <mergeCell ref="C31:C38"/>
  </mergeCells>
  <printOptions horizontalCentered="1"/>
  <pageMargins left="0.25" right="0.25" top="0.5" bottom="0.5" header="0" footer="0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2020-07-02T12:34:58Z</dcterms:modified>
</cp:coreProperties>
</file>