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ხარჯთაღრიცხვა" sheetId="6" r:id="rId1"/>
    <sheet name="მოც. უწყისი (2)" sheetId="8" r:id="rId2"/>
    <sheet name="გეგა-გრაფიკი" sheetId="7" r:id="rId3"/>
  </sheets>
  <definedNames>
    <definedName name="_xlnm.Print_Area" localSheetId="0">ხარჯთაღრიცხვა!$A$1:$N$75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6" l="1"/>
  <c r="G58" i="6" l="1"/>
  <c r="G53" i="6" l="1"/>
  <c r="G23" i="6"/>
  <c r="G20" i="6"/>
  <c r="G12" i="6"/>
  <c r="G15" i="6" s="1"/>
  <c r="G18" i="6" s="1"/>
  <c r="G56" i="6" l="1"/>
  <c r="G57" i="6" s="1"/>
  <c r="G54" i="6"/>
  <c r="G25" i="6" l="1"/>
  <c r="G24" i="6" l="1"/>
  <c r="G62" i="6" l="1"/>
  <c r="F61" i="6"/>
  <c r="G59" i="6" l="1"/>
  <c r="G60" i="6"/>
  <c r="G61" i="6"/>
  <c r="G35" i="6" l="1"/>
  <c r="G33" i="6"/>
  <c r="G34" i="6" s="1"/>
  <c r="G32" i="6" l="1"/>
  <c r="G22" i="6" l="1"/>
  <c r="G21" i="6" l="1"/>
  <c r="G27" i="6" l="1"/>
  <c r="G28" i="6" l="1"/>
  <c r="G29" i="6" l="1"/>
  <c r="G19" i="6" l="1"/>
  <c r="G17" i="6"/>
  <c r="G16" i="6"/>
  <c r="G14" i="6"/>
  <c r="G11" i="6"/>
  <c r="G10" i="6"/>
  <c r="G13" i="6" l="1"/>
  <c r="G51" i="6" l="1"/>
  <c r="G50" i="6"/>
  <c r="G49" i="6"/>
  <c r="G48" i="6"/>
  <c r="G47" i="6"/>
  <c r="G46" i="6"/>
  <c r="G45" i="6"/>
  <c r="G42" i="6"/>
  <c r="G41" i="6"/>
  <c r="G40" i="6"/>
  <c r="G39" i="6"/>
  <c r="G38" i="6"/>
  <c r="G37" i="6"/>
  <c r="G52" i="6" l="1"/>
  <c r="G43" i="6"/>
</calcChain>
</file>

<file path=xl/sharedStrings.xml><?xml version="1.0" encoding="utf-8"?>
<sst xmlns="http://schemas.openxmlformats.org/spreadsheetml/2006/main" count="304" uniqueCount="100">
  <si>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</si>
  <si>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</si>
  <si>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</si>
  <si>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</si>
  <si>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</si>
  <si>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</si>
  <si>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</si>
  <si>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</si>
  <si>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</si>
  <si>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</si>
  <si>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</si>
  <si>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კბმ</t>
  </si>
  <si>
    <t>შრომის დანახარჯები</t>
  </si>
  <si>
    <t>კაც/სთ</t>
  </si>
  <si>
    <t>1000კბმ</t>
  </si>
  <si>
    <t>1-80-3</t>
  </si>
  <si>
    <t>100კბმ</t>
  </si>
  <si>
    <t>სხვა მასალა</t>
  </si>
  <si>
    <t>sxva manqanebi</t>
  </si>
  <si>
    <t>kbm</t>
  </si>
  <si>
    <t>yalibis fari</t>
  </si>
  <si>
    <t>kvm</t>
  </si>
  <si>
    <t>xe masla</t>
  </si>
  <si>
    <t>sxva masala</t>
  </si>
  <si>
    <t>ყალიბის ფარი</t>
  </si>
  <si>
    <t>კვმ</t>
  </si>
  <si>
    <t>ხე მასალა</t>
  </si>
  <si>
    <t>8-4-7</t>
  </si>
  <si>
    <t>სხვა მანქანები</t>
  </si>
  <si>
    <t>ბიტუმის ემულსია</t>
  </si>
  <si>
    <t xml:space="preserve">zednadebi xarjebi </t>
  </si>
  <si>
    <t xml:space="preserve">gegmiuri dagroveba </t>
  </si>
  <si>
    <t>გაუთვალისწინებელი ხარჯები</t>
  </si>
  <si>
    <t>დღგ</t>
  </si>
  <si>
    <t>ექსკავატორი 0,65 კბმ</t>
  </si>
  <si>
    <t>მანქ/სთ</t>
  </si>
  <si>
    <t>1-22-9</t>
  </si>
  <si>
    <t>სანგრევი ჩქუჩი</t>
  </si>
  <si>
    <t>1-84-2</t>
  </si>
  <si>
    <t>safuZveli</t>
  </si>
  <si>
    <t>samuSaoebis dasaxeleba</t>
  </si>
  <si>
    <t>ganzomileba</t>
  </si>
  <si>
    <t>normatiuli resursi erTeulze</t>
  </si>
  <si>
    <t xml:space="preserve">samSeneblo meqanizmebi </t>
  </si>
  <si>
    <t>Txrilis mosworeba xeliT</t>
  </si>
  <si>
    <t>r21-87</t>
  </si>
  <si>
    <t>tn</t>
  </si>
  <si>
    <t>kac/sT</t>
  </si>
  <si>
    <r>
      <t>100m</t>
    </r>
    <r>
      <rPr>
        <b/>
        <vertAlign val="superscript"/>
        <sz val="10"/>
        <rFont val="AcadNusx"/>
      </rPr>
      <t>3</t>
    </r>
  </si>
  <si>
    <t>Е1-22-1</t>
  </si>
  <si>
    <t xml:space="preserve">Sromis danaxarjebi  </t>
  </si>
  <si>
    <t>darCenili samSeneblo nagvis datvirTva xeliT avtoTviTmclelze</t>
  </si>
  <si>
    <t>#</t>
  </si>
  <si>
    <t>qviSa-xreSis safuZvlis mowyoba saZirkvlebis qveS</t>
  </si>
  <si>
    <t>30-3-2.</t>
  </si>
  <si>
    <t>m3</t>
  </si>
  <si>
    <t>qviSa-xreSi</t>
  </si>
  <si>
    <t>srf</t>
  </si>
  <si>
    <t>სამშენებლო lursmani</t>
  </si>
  <si>
    <r>
      <t>kedlis tanis mowyoba monoliTuri betoniT                  m-300</t>
    </r>
    <r>
      <rPr>
        <b/>
        <sz val="10"/>
        <rFont val="Sylfaen"/>
        <family val="1"/>
        <charset val="204"/>
      </rPr>
      <t xml:space="preserve">, B 22,5,  W 4, </t>
    </r>
  </si>
  <si>
    <t>ბეტონი მ-300 , B 22,5, W 4.</t>
  </si>
  <si>
    <t>კედლის ტანის უკანა მხარის ჰიდროიზოლიაცია ცხელი ბიტuმით, ორჯერადი წაცხებით</t>
  </si>
  <si>
    <t>ლari</t>
  </si>
  <si>
    <t>gruntis ukuCayra eskavatoriT sayrdeni kedlebis ukan, samuSaoebis dasrulebi Semdgom</t>
  </si>
  <si>
    <t xml:space="preserve">qviSa-xreSis transportireba          10 km-ze </t>
  </si>
  <si>
    <t>მოცულობათა უწყისი</t>
  </si>
  <si>
    <t>ganz.</t>
  </si>
  <si>
    <t>მოცულობა</t>
  </si>
  <si>
    <r>
      <t>kedlis tanis mowyoba monoliTuri betoniT m-300</t>
    </r>
    <r>
      <rPr>
        <b/>
        <sz val="10"/>
        <rFont val="Sylfaen"/>
        <family val="1"/>
        <charset val="204"/>
      </rPr>
      <t xml:space="preserve">, B 22,5,  W 4, </t>
    </r>
  </si>
  <si>
    <t>samSeneblo ubnis gasufTaveba samSeneblo narCenebisagan xeliT, samuSaoebis dasrulebis Semdgom</t>
  </si>
  <si>
    <t>6-1-20</t>
  </si>
  <si>
    <t>6-13-5</t>
  </si>
  <si>
    <t>zedmeti gruntis datvirTva avtoTviTmclelze eskavatoriT samuSaoebis dasrulebis Semdgom</t>
  </si>
  <si>
    <t>6-31-2  მისად.</t>
  </si>
  <si>
    <t>betonis kedelSi sadrenaJe milebis mowyoba da qviSa-xreSis miyra</t>
  </si>
  <si>
    <r>
      <t>m</t>
    </r>
    <r>
      <rPr>
        <b/>
        <vertAlign val="superscript"/>
        <sz val="10"/>
        <rFont val="AcadNusx"/>
      </rPr>
      <t>3</t>
    </r>
  </si>
  <si>
    <t xml:space="preserve">პლასტმასის sadrenaJe mili d-100 mm. </t>
  </si>
  <si>
    <t>გრძ.მ</t>
  </si>
  <si>
    <t>pr</t>
  </si>
  <si>
    <t xml:space="preserve">qviSa-xreSis transportireba 10 km-ze </t>
  </si>
  <si>
    <t>ბეტონი მ 300 , B 22,5.  W 4</t>
  </si>
  <si>
    <t>ბეტონის ტრანსპორტირება 10 კმ</t>
  </si>
  <si>
    <t>q. tyibulSi, okribis quCaze sayrdeni kedlebis reabilitacia                                                xarjTaRricxva</t>
  </si>
  <si>
    <t xml:space="preserve">q. tyibulSi, okribis quCaze sayrdeni kedlebis reabilitacia  </t>
  </si>
  <si>
    <t xml:space="preserve">saproeqto teritoriaze არსებული lodebis დemontaJi </t>
  </si>
  <si>
    <t>gzaze Camoyrili gruntis da sayrdeni kedlebis ukan ferdis Seqmnis Sedegad miRebuli gruntis  datvirTva eskavatoriT avtoTviTmclelze</t>
  </si>
  <si>
    <t xml:space="preserve">gruntis gaTxra eskavatoriT CamCit 0,65 m3, sayrdeni kedlebis lenturi  saZirkvlebis mosawyobad </t>
  </si>
  <si>
    <t xml:space="preserve">zedmeti gruntis da samSeneblo  nagvis gatana nayarSi 10 km-ze </t>
  </si>
  <si>
    <r>
      <rPr>
        <b/>
        <sz val="10"/>
        <rFont val="AcadNusx"/>
      </rPr>
      <t xml:space="preserve">lenturi saZirkvlebis mowyoba monoliTuri betoniT </t>
    </r>
    <r>
      <rPr>
        <b/>
        <sz val="10"/>
        <rFont val="Sylfaen"/>
        <family val="1"/>
        <charset val="204"/>
      </rPr>
      <t>მ-300,                B 22,5,  W 4</t>
    </r>
  </si>
  <si>
    <r>
      <rPr>
        <b/>
        <sz val="10"/>
        <rFont val="AcadNusx"/>
      </rPr>
      <t xml:space="preserve">lenturi saZirkvlebis mowyoba monoliTuri betoniT </t>
    </r>
    <r>
      <rPr>
        <b/>
        <sz val="10"/>
        <rFont val="Sylfaen"/>
        <family val="1"/>
        <charset val="204"/>
      </rPr>
      <t>მ-300,    B 22,5,  W 4</t>
    </r>
  </si>
  <si>
    <t xml:space="preserve">gruntis gaTxra eskavatoriT CamCiT 0,65 m3, sayrdeni kedlebis lenturi  saZirkvlebis mosawyobad </t>
  </si>
  <si>
    <t>%</t>
  </si>
  <si>
    <t>Tveebi</t>
  </si>
  <si>
    <t>I</t>
  </si>
  <si>
    <t>II</t>
  </si>
  <si>
    <t>III</t>
  </si>
  <si>
    <t>IV</t>
  </si>
  <si>
    <t>V</t>
  </si>
  <si>
    <t>VI</t>
  </si>
  <si>
    <t>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</si>
</sst>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vertAlign val="superscript"/>
      <sz val="10"/>
      <name val="AcadNusx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 applyProtection="1">
      <alignment vertical="center" wrapText="1"/>
    </xf>
    <xf numFmtId="0" fontId="1" fillId="2" borderId="1" xfId="2" applyNumberFormat="1" applyFont="1" applyFill="1" applyBorder="1" applyAlignment="1" applyProtection="1">
      <alignment horizontal="center" vertical="center" wrapText="1"/>
    </xf>
    <xf numFmtId="2" fontId="1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0" xfId="0" applyNumberFormat="1" applyFont="1" applyFill="1" applyAlignment="1">
      <alignment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" fillId="2" borderId="1" xfId="2" quotePrefix="1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60"/>
  <sheetViews>
    <sheetView tabSelected="1" workbookViewId="0">
      <selection activeCell="D73" sqref="D73:M73"/>
    </sheetView>
  </sheetViews>
  <sheetFormatPr defaultRowHeight="13.5" x14ac:dyDescent="0.25"/>
  <cols>
    <col min="1" max="1" width="2.5703125" style="1" customWidth="1"/>
    <col min="2" max="2" width="4" style="2" customWidth="1"/>
    <col min="3" max="3" width="9.140625" style="6" customWidth="1"/>
    <col min="4" max="4" width="36.7109375" style="1" customWidth="1"/>
    <col min="5" max="5" width="9.85546875" style="4" customWidth="1"/>
    <col min="6" max="6" width="8.42578125" style="4" customWidth="1"/>
    <col min="7" max="7" width="10" style="4" customWidth="1"/>
    <col min="8" max="8" width="7.85546875" style="4" customWidth="1"/>
    <col min="9" max="9" width="8.7109375" style="4" customWidth="1"/>
    <col min="10" max="10" width="7.140625" style="4" customWidth="1"/>
    <col min="11" max="11" width="8.28515625" style="4" customWidth="1"/>
    <col min="12" max="12" width="7.42578125" style="4" customWidth="1"/>
    <col min="13" max="13" width="8.5703125" style="4" customWidth="1"/>
    <col min="14" max="14" width="11.7109375" style="4" customWidth="1"/>
    <col min="15" max="16384" width="9.140625" style="1"/>
  </cols>
  <sheetData>
    <row r="1" spans="2:14" ht="52.5" customHeight="1" thickBot="1" x14ac:dyDescent="0.3">
      <c r="B1" s="72" t="s">
        <v>82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4" ht="15" customHeight="1" x14ac:dyDescent="0.25">
      <c r="B2" s="76" t="s">
        <v>52</v>
      </c>
      <c r="C2" s="70" t="s">
        <v>39</v>
      </c>
      <c r="D2" s="68" t="s">
        <v>40</v>
      </c>
      <c r="E2" s="68" t="s">
        <v>41</v>
      </c>
      <c r="F2" s="68" t="s">
        <v>1</v>
      </c>
      <c r="G2" s="68"/>
      <c r="H2" s="68" t="s">
        <v>2</v>
      </c>
      <c r="I2" s="68"/>
      <c r="J2" s="68" t="s">
        <v>3</v>
      </c>
      <c r="K2" s="68"/>
      <c r="L2" s="68" t="s">
        <v>43</v>
      </c>
      <c r="M2" s="68"/>
      <c r="N2" s="73" t="s">
        <v>4</v>
      </c>
    </row>
    <row r="3" spans="2:14" ht="25.5" customHeight="1" x14ac:dyDescent="0.25">
      <c r="B3" s="77"/>
      <c r="C3" s="65"/>
      <c r="D3" s="69"/>
      <c r="E3" s="69"/>
      <c r="F3" s="69"/>
      <c r="G3" s="69"/>
      <c r="H3" s="69"/>
      <c r="I3" s="69"/>
      <c r="J3" s="69"/>
      <c r="K3" s="69"/>
      <c r="L3" s="69"/>
      <c r="M3" s="69"/>
      <c r="N3" s="74"/>
    </row>
    <row r="4" spans="2:14" ht="13.5" customHeight="1" x14ac:dyDescent="0.25">
      <c r="B4" s="77"/>
      <c r="C4" s="65"/>
      <c r="D4" s="69"/>
      <c r="E4" s="69"/>
      <c r="F4" s="75" t="s">
        <v>42</v>
      </c>
      <c r="G4" s="69" t="s">
        <v>5</v>
      </c>
      <c r="H4" s="69" t="s">
        <v>6</v>
      </c>
      <c r="I4" s="69" t="s">
        <v>5</v>
      </c>
      <c r="J4" s="69" t="s">
        <v>6</v>
      </c>
      <c r="K4" s="69" t="s">
        <v>5</v>
      </c>
      <c r="L4" s="69" t="s">
        <v>6</v>
      </c>
      <c r="M4" s="69" t="s">
        <v>5</v>
      </c>
      <c r="N4" s="74"/>
    </row>
    <row r="5" spans="2:14" ht="13.5" customHeight="1" x14ac:dyDescent="0.25">
      <c r="B5" s="77"/>
      <c r="C5" s="65"/>
      <c r="D5" s="69"/>
      <c r="E5" s="69"/>
      <c r="F5" s="75"/>
      <c r="G5" s="69"/>
      <c r="H5" s="69"/>
      <c r="I5" s="69"/>
      <c r="J5" s="69"/>
      <c r="K5" s="69"/>
      <c r="L5" s="69"/>
      <c r="M5" s="69"/>
      <c r="N5" s="74"/>
    </row>
    <row r="6" spans="2:14" ht="13.5" customHeight="1" x14ac:dyDescent="0.25">
      <c r="B6" s="77"/>
      <c r="C6" s="65"/>
      <c r="D6" s="69"/>
      <c r="E6" s="69"/>
      <c r="F6" s="75"/>
      <c r="G6" s="69"/>
      <c r="H6" s="69"/>
      <c r="I6" s="69"/>
      <c r="J6" s="69"/>
      <c r="K6" s="69"/>
      <c r="L6" s="69"/>
      <c r="M6" s="69"/>
      <c r="N6" s="74"/>
    </row>
    <row r="7" spans="2:14" ht="47.25" customHeight="1" x14ac:dyDescent="0.25">
      <c r="B7" s="77"/>
      <c r="C7" s="65"/>
      <c r="D7" s="69"/>
      <c r="E7" s="69"/>
      <c r="F7" s="75"/>
      <c r="G7" s="69"/>
      <c r="H7" s="69"/>
      <c r="I7" s="69"/>
      <c r="J7" s="69"/>
      <c r="K7" s="69"/>
      <c r="L7" s="69"/>
      <c r="M7" s="69"/>
      <c r="N7" s="74"/>
    </row>
    <row r="8" spans="2:14" x14ac:dyDescent="0.25">
      <c r="B8" s="49">
        <v>1</v>
      </c>
      <c r="C8" s="50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35">
        <v>13</v>
      </c>
    </row>
    <row r="9" spans="2:14" ht="30.75" customHeight="1" x14ac:dyDescent="0.25">
      <c r="B9" s="63">
        <v>1</v>
      </c>
      <c r="C9" s="65" t="s">
        <v>38</v>
      </c>
      <c r="D9" s="16" t="s">
        <v>84</v>
      </c>
      <c r="E9" s="51" t="s">
        <v>11</v>
      </c>
      <c r="F9" s="15"/>
      <c r="G9" s="52">
        <v>2</v>
      </c>
      <c r="H9" s="18"/>
      <c r="I9" s="18"/>
      <c r="J9" s="18"/>
      <c r="K9" s="18"/>
      <c r="L9" s="18"/>
      <c r="M9" s="18"/>
      <c r="N9" s="36"/>
    </row>
    <row r="10" spans="2:14" x14ac:dyDescent="0.25">
      <c r="B10" s="63"/>
      <c r="C10" s="65"/>
      <c r="D10" s="19" t="s">
        <v>12</v>
      </c>
      <c r="E10" s="15" t="s">
        <v>13</v>
      </c>
      <c r="F10" s="15">
        <v>4.12</v>
      </c>
      <c r="G10" s="9">
        <f>G9*F10</f>
        <v>8.24</v>
      </c>
      <c r="H10" s="18"/>
      <c r="I10" s="18"/>
      <c r="J10" s="18"/>
      <c r="K10" s="18"/>
      <c r="L10" s="18"/>
      <c r="M10" s="18"/>
      <c r="N10" s="36"/>
    </row>
    <row r="11" spans="2:14" x14ac:dyDescent="0.25">
      <c r="B11" s="63"/>
      <c r="C11" s="65"/>
      <c r="D11" s="19" t="s">
        <v>37</v>
      </c>
      <c r="E11" s="15" t="s">
        <v>35</v>
      </c>
      <c r="F11" s="15">
        <v>2.6</v>
      </c>
      <c r="G11" s="9">
        <f>G9*F11</f>
        <v>5.2</v>
      </c>
      <c r="H11" s="18"/>
      <c r="I11" s="18"/>
      <c r="J11" s="18"/>
      <c r="K11" s="18"/>
      <c r="L11" s="18"/>
      <c r="M11" s="18"/>
      <c r="N11" s="36"/>
    </row>
    <row r="12" spans="2:14" ht="78" customHeight="1" x14ac:dyDescent="0.25">
      <c r="B12" s="63">
        <v>2</v>
      </c>
      <c r="C12" s="64" t="s">
        <v>36</v>
      </c>
      <c r="D12" s="16" t="s">
        <v>85</v>
      </c>
      <c r="E12" s="51" t="s">
        <v>14</v>
      </c>
      <c r="F12" s="15"/>
      <c r="G12" s="51">
        <f>42/1000</f>
        <v>4.2000000000000003E-2</v>
      </c>
      <c r="H12" s="18"/>
      <c r="I12" s="18"/>
      <c r="J12" s="18"/>
      <c r="K12" s="18"/>
      <c r="L12" s="18"/>
      <c r="M12" s="18"/>
      <c r="N12" s="36"/>
    </row>
    <row r="13" spans="2:14" x14ac:dyDescent="0.25">
      <c r="B13" s="63"/>
      <c r="C13" s="64"/>
      <c r="D13" s="19" t="s">
        <v>12</v>
      </c>
      <c r="E13" s="15" t="s">
        <v>13</v>
      </c>
      <c r="F13" s="15">
        <v>13.2</v>
      </c>
      <c r="G13" s="15">
        <f>G12*F13</f>
        <v>0.5544</v>
      </c>
      <c r="H13" s="18"/>
      <c r="I13" s="18"/>
      <c r="J13" s="18"/>
      <c r="K13" s="18"/>
      <c r="L13" s="18"/>
      <c r="M13" s="18"/>
      <c r="N13" s="36"/>
    </row>
    <row r="14" spans="2:14" x14ac:dyDescent="0.25">
      <c r="B14" s="63"/>
      <c r="C14" s="64"/>
      <c r="D14" s="19" t="s">
        <v>34</v>
      </c>
      <c r="E14" s="15" t="s">
        <v>35</v>
      </c>
      <c r="F14" s="15">
        <v>29.5</v>
      </c>
      <c r="G14" s="15">
        <f>G12*F14</f>
        <v>1.2390000000000001</v>
      </c>
      <c r="H14" s="18"/>
      <c r="I14" s="18"/>
      <c r="J14" s="18"/>
      <c r="K14" s="18"/>
      <c r="L14" s="18"/>
      <c r="M14" s="18"/>
      <c r="N14" s="36"/>
    </row>
    <row r="15" spans="2:14" ht="61.5" customHeight="1" x14ac:dyDescent="0.25">
      <c r="B15" s="63">
        <v>3</v>
      </c>
      <c r="C15" s="64" t="s">
        <v>36</v>
      </c>
      <c r="D15" s="16" t="s">
        <v>90</v>
      </c>
      <c r="E15" s="51" t="s">
        <v>14</v>
      </c>
      <c r="F15" s="15"/>
      <c r="G15" s="51">
        <f>0.117-G12</f>
        <v>7.5000000000000011E-2</v>
      </c>
      <c r="H15" s="18"/>
      <c r="I15" s="18"/>
      <c r="J15" s="18"/>
      <c r="K15" s="18"/>
      <c r="L15" s="18"/>
      <c r="M15" s="18"/>
      <c r="N15" s="36"/>
    </row>
    <row r="16" spans="2:14" x14ac:dyDescent="0.25">
      <c r="B16" s="63"/>
      <c r="C16" s="64"/>
      <c r="D16" s="19" t="s">
        <v>12</v>
      </c>
      <c r="E16" s="15" t="s">
        <v>13</v>
      </c>
      <c r="F16" s="15">
        <v>13.2</v>
      </c>
      <c r="G16" s="15">
        <f>G15*F16</f>
        <v>0.9900000000000001</v>
      </c>
      <c r="H16" s="18"/>
      <c r="I16" s="18"/>
      <c r="J16" s="18"/>
      <c r="K16" s="18"/>
      <c r="L16" s="18"/>
      <c r="M16" s="18"/>
      <c r="N16" s="36"/>
    </row>
    <row r="17" spans="2:14" x14ac:dyDescent="0.25">
      <c r="B17" s="63"/>
      <c r="C17" s="64"/>
      <c r="D17" s="19" t="s">
        <v>34</v>
      </c>
      <c r="E17" s="15" t="s">
        <v>35</v>
      </c>
      <c r="F17" s="15">
        <v>29.5</v>
      </c>
      <c r="G17" s="15">
        <f>G15*F17</f>
        <v>2.2125000000000004</v>
      </c>
      <c r="H17" s="18"/>
      <c r="I17" s="18"/>
      <c r="J17" s="18"/>
      <c r="K17" s="18"/>
      <c r="L17" s="18"/>
      <c r="M17" s="18"/>
      <c r="N17" s="36"/>
    </row>
    <row r="18" spans="2:14" x14ac:dyDescent="0.25">
      <c r="B18" s="63">
        <v>4</v>
      </c>
      <c r="C18" s="65" t="s">
        <v>15</v>
      </c>
      <c r="D18" s="16" t="s">
        <v>44</v>
      </c>
      <c r="E18" s="51" t="s">
        <v>16</v>
      </c>
      <c r="F18" s="15"/>
      <c r="G18" s="17">
        <f>G15*1000*10%/100</f>
        <v>7.5000000000000011E-2</v>
      </c>
      <c r="H18" s="18"/>
      <c r="I18" s="18"/>
      <c r="J18" s="18"/>
      <c r="K18" s="18"/>
      <c r="L18" s="18"/>
      <c r="M18" s="18"/>
      <c r="N18" s="36"/>
    </row>
    <row r="19" spans="2:14" ht="15" x14ac:dyDescent="0.25">
      <c r="B19" s="63"/>
      <c r="C19" s="65"/>
      <c r="D19" s="20" t="s">
        <v>12</v>
      </c>
      <c r="E19" s="15" t="s">
        <v>13</v>
      </c>
      <c r="F19" s="15">
        <v>206</v>
      </c>
      <c r="G19" s="9">
        <f>G18*F19</f>
        <v>15.450000000000003</v>
      </c>
      <c r="H19" s="18"/>
      <c r="I19" s="18"/>
      <c r="J19" s="18"/>
      <c r="K19" s="18"/>
      <c r="L19" s="18"/>
      <c r="M19" s="18"/>
      <c r="N19" s="36"/>
    </row>
    <row r="20" spans="2:14" ht="43.5" customHeight="1" x14ac:dyDescent="0.25">
      <c r="B20" s="63">
        <v>5</v>
      </c>
      <c r="C20" s="64" t="s">
        <v>36</v>
      </c>
      <c r="D20" s="16" t="s">
        <v>63</v>
      </c>
      <c r="E20" s="51" t="s">
        <v>14</v>
      </c>
      <c r="F20" s="15"/>
      <c r="G20" s="53">
        <f>30/1000</f>
        <v>0.03</v>
      </c>
      <c r="H20" s="18"/>
      <c r="I20" s="18"/>
      <c r="J20" s="18"/>
      <c r="K20" s="18"/>
      <c r="L20" s="18"/>
      <c r="M20" s="18"/>
      <c r="N20" s="36"/>
    </row>
    <row r="21" spans="2:14" x14ac:dyDescent="0.25">
      <c r="B21" s="63"/>
      <c r="C21" s="64"/>
      <c r="D21" s="19" t="s">
        <v>12</v>
      </c>
      <c r="E21" s="15" t="s">
        <v>13</v>
      </c>
      <c r="F21" s="15">
        <v>13.2</v>
      </c>
      <c r="G21" s="15">
        <f>G20*F21</f>
        <v>0.39599999999999996</v>
      </c>
      <c r="H21" s="18"/>
      <c r="I21" s="18"/>
      <c r="J21" s="18"/>
      <c r="K21" s="18"/>
      <c r="L21" s="18"/>
      <c r="M21" s="18"/>
      <c r="N21" s="36"/>
    </row>
    <row r="22" spans="2:14" x14ac:dyDescent="0.25">
      <c r="B22" s="63"/>
      <c r="C22" s="64"/>
      <c r="D22" s="19" t="s">
        <v>34</v>
      </c>
      <c r="E22" s="15" t="s">
        <v>35</v>
      </c>
      <c r="F22" s="15">
        <v>29.5</v>
      </c>
      <c r="G22" s="15">
        <f>G20*F22</f>
        <v>0.88500000000000001</v>
      </c>
      <c r="H22" s="18"/>
      <c r="I22" s="18"/>
      <c r="J22" s="18"/>
      <c r="K22" s="18"/>
      <c r="L22" s="18"/>
      <c r="M22" s="18"/>
      <c r="N22" s="36"/>
    </row>
    <row r="23" spans="2:14" ht="46.5" customHeight="1" x14ac:dyDescent="0.25">
      <c r="B23" s="63">
        <v>6</v>
      </c>
      <c r="C23" s="64" t="s">
        <v>36</v>
      </c>
      <c r="D23" s="16" t="s">
        <v>72</v>
      </c>
      <c r="E23" s="51" t="s">
        <v>14</v>
      </c>
      <c r="F23" s="15"/>
      <c r="G23" s="51">
        <f>53/1000</f>
        <v>5.2999999999999999E-2</v>
      </c>
      <c r="H23" s="18"/>
      <c r="I23" s="18"/>
      <c r="J23" s="18"/>
      <c r="K23" s="18"/>
      <c r="L23" s="18"/>
      <c r="M23" s="18"/>
      <c r="N23" s="36"/>
    </row>
    <row r="24" spans="2:14" x14ac:dyDescent="0.25">
      <c r="B24" s="63"/>
      <c r="C24" s="64"/>
      <c r="D24" s="19" t="s">
        <v>12</v>
      </c>
      <c r="E24" s="15" t="s">
        <v>13</v>
      </c>
      <c r="F24" s="15">
        <v>13.2</v>
      </c>
      <c r="G24" s="15">
        <f>G23*F24</f>
        <v>0.69959999999999989</v>
      </c>
      <c r="H24" s="18"/>
      <c r="I24" s="18"/>
      <c r="J24" s="18"/>
      <c r="K24" s="18"/>
      <c r="L24" s="18"/>
      <c r="M24" s="18"/>
      <c r="N24" s="36"/>
    </row>
    <row r="25" spans="2:14" x14ac:dyDescent="0.25">
      <c r="B25" s="63"/>
      <c r="C25" s="64"/>
      <c r="D25" s="19" t="s">
        <v>34</v>
      </c>
      <c r="E25" s="15" t="s">
        <v>35</v>
      </c>
      <c r="F25" s="15">
        <v>29.5</v>
      </c>
      <c r="G25" s="15">
        <f>G23*F25</f>
        <v>1.5634999999999999</v>
      </c>
      <c r="H25" s="18"/>
      <c r="I25" s="18"/>
      <c r="J25" s="18"/>
      <c r="K25" s="18"/>
      <c r="L25" s="18"/>
      <c r="M25" s="18"/>
      <c r="N25" s="36"/>
    </row>
    <row r="26" spans="2:14" ht="54.75" customHeight="1" x14ac:dyDescent="0.25">
      <c r="B26" s="63">
        <v>7</v>
      </c>
      <c r="C26" s="67" t="s">
        <v>45</v>
      </c>
      <c r="D26" s="7" t="s">
        <v>69</v>
      </c>
      <c r="E26" s="8" t="s">
        <v>46</v>
      </c>
      <c r="F26" s="9"/>
      <c r="G26" s="10">
        <v>2</v>
      </c>
      <c r="H26" s="11"/>
      <c r="I26" s="11"/>
      <c r="J26" s="11"/>
      <c r="K26" s="11"/>
      <c r="L26" s="11"/>
      <c r="M26" s="11"/>
      <c r="N26" s="37"/>
    </row>
    <row r="27" spans="2:14" x14ac:dyDescent="0.25">
      <c r="B27" s="63"/>
      <c r="C27" s="67"/>
      <c r="D27" s="12" t="s">
        <v>7</v>
      </c>
      <c r="E27" s="13" t="s">
        <v>47</v>
      </c>
      <c r="F27" s="13">
        <v>1.85</v>
      </c>
      <c r="G27" s="11">
        <f>G26*F27</f>
        <v>3.7</v>
      </c>
      <c r="H27" s="14"/>
      <c r="I27" s="11"/>
      <c r="J27" s="14"/>
      <c r="K27" s="11"/>
      <c r="L27" s="11"/>
      <c r="M27" s="11"/>
      <c r="N27" s="37"/>
    </row>
    <row r="28" spans="2:14" ht="48.75" customHeight="1" x14ac:dyDescent="0.25">
      <c r="B28" s="66">
        <v>8</v>
      </c>
      <c r="C28" s="67" t="s">
        <v>49</v>
      </c>
      <c r="D28" s="30" t="s">
        <v>51</v>
      </c>
      <c r="E28" s="8" t="s">
        <v>46</v>
      </c>
      <c r="F28" s="13"/>
      <c r="G28" s="10">
        <f>G26</f>
        <v>2</v>
      </c>
      <c r="H28" s="14"/>
      <c r="I28" s="11"/>
      <c r="J28" s="14"/>
      <c r="K28" s="11"/>
      <c r="L28" s="14"/>
      <c r="M28" s="11"/>
      <c r="N28" s="37"/>
    </row>
    <row r="29" spans="2:14" x14ac:dyDescent="0.25">
      <c r="B29" s="66"/>
      <c r="C29" s="67"/>
      <c r="D29" s="12" t="s">
        <v>50</v>
      </c>
      <c r="E29" s="13" t="s">
        <v>47</v>
      </c>
      <c r="F29" s="13">
        <v>0.53</v>
      </c>
      <c r="G29" s="11">
        <f>G28*F29</f>
        <v>1.06</v>
      </c>
      <c r="H29" s="14"/>
      <c r="I29" s="11"/>
      <c r="J29" s="14"/>
      <c r="K29" s="11"/>
      <c r="L29" s="14"/>
      <c r="M29" s="11"/>
      <c r="N29" s="37"/>
    </row>
    <row r="30" spans="2:14" ht="31.5" customHeight="1" x14ac:dyDescent="0.25">
      <c r="B30" s="38">
        <v>9</v>
      </c>
      <c r="C30" s="8" t="s">
        <v>57</v>
      </c>
      <c r="D30" s="32" t="s">
        <v>87</v>
      </c>
      <c r="E30" s="8" t="s">
        <v>46</v>
      </c>
      <c r="F30" s="13"/>
      <c r="G30" s="10">
        <v>154</v>
      </c>
      <c r="H30" s="14"/>
      <c r="I30" s="11"/>
      <c r="J30" s="14"/>
      <c r="K30" s="11"/>
      <c r="L30" s="14"/>
      <c r="M30" s="11"/>
      <c r="N30" s="37"/>
    </row>
    <row r="31" spans="2:14" ht="33.75" customHeight="1" x14ac:dyDescent="0.25">
      <c r="B31" s="63">
        <v>1</v>
      </c>
      <c r="C31" s="64" t="s">
        <v>54</v>
      </c>
      <c r="D31" s="16" t="s">
        <v>53</v>
      </c>
      <c r="E31" s="51" t="s">
        <v>55</v>
      </c>
      <c r="F31" s="15"/>
      <c r="G31" s="24">
        <f>12*1.6*0.1</f>
        <v>1.9200000000000004</v>
      </c>
      <c r="H31" s="18"/>
      <c r="I31" s="18"/>
      <c r="J31" s="18"/>
      <c r="K31" s="18"/>
      <c r="L31" s="18"/>
      <c r="M31" s="18"/>
      <c r="N31" s="36"/>
    </row>
    <row r="32" spans="2:14" x14ac:dyDescent="0.25">
      <c r="B32" s="63"/>
      <c r="C32" s="64"/>
      <c r="D32" s="19" t="s">
        <v>12</v>
      </c>
      <c r="E32" s="15" t="s">
        <v>13</v>
      </c>
      <c r="F32" s="15">
        <v>2.12</v>
      </c>
      <c r="G32" s="15">
        <f>G31*F32</f>
        <v>4.0704000000000011</v>
      </c>
      <c r="H32" s="18"/>
      <c r="I32" s="18"/>
      <c r="J32" s="18"/>
      <c r="K32" s="18"/>
      <c r="L32" s="18"/>
      <c r="M32" s="18"/>
      <c r="N32" s="36"/>
    </row>
    <row r="33" spans="2:14" x14ac:dyDescent="0.25">
      <c r="B33" s="63"/>
      <c r="C33" s="64"/>
      <c r="D33" s="19" t="s">
        <v>56</v>
      </c>
      <c r="E33" s="15" t="s">
        <v>55</v>
      </c>
      <c r="F33" s="15">
        <v>1.1000000000000001</v>
      </c>
      <c r="G33" s="15">
        <f>G31*F33</f>
        <v>2.1120000000000005</v>
      </c>
      <c r="H33" s="18"/>
      <c r="I33" s="18"/>
      <c r="J33" s="18"/>
      <c r="K33" s="18"/>
      <c r="L33" s="18"/>
      <c r="M33" s="18"/>
      <c r="N33" s="36"/>
    </row>
    <row r="34" spans="2:14" ht="27" x14ac:dyDescent="0.25">
      <c r="B34" s="63"/>
      <c r="C34" s="64"/>
      <c r="D34" s="34" t="s">
        <v>64</v>
      </c>
      <c r="E34" s="31" t="s">
        <v>46</v>
      </c>
      <c r="F34" s="13"/>
      <c r="G34" s="11">
        <f>G33*1.55</f>
        <v>3.273600000000001</v>
      </c>
      <c r="H34" s="14"/>
      <c r="I34" s="11"/>
      <c r="J34" s="14"/>
      <c r="K34" s="11"/>
      <c r="L34" s="14"/>
      <c r="M34" s="11"/>
      <c r="N34" s="37"/>
    </row>
    <row r="35" spans="2:14" x14ac:dyDescent="0.25">
      <c r="B35" s="63"/>
      <c r="C35" s="64"/>
      <c r="D35" s="19" t="s">
        <v>18</v>
      </c>
      <c r="E35" s="15" t="s">
        <v>9</v>
      </c>
      <c r="F35" s="15">
        <v>0.1</v>
      </c>
      <c r="G35" s="15">
        <f>F35*G31</f>
        <v>0.19200000000000006</v>
      </c>
      <c r="H35" s="18"/>
      <c r="I35" s="18"/>
      <c r="J35" s="18"/>
      <c r="K35" s="18"/>
      <c r="L35" s="18"/>
      <c r="M35" s="18"/>
      <c r="N35" s="36"/>
    </row>
    <row r="36" spans="2:14" ht="45" customHeight="1" x14ac:dyDescent="0.25">
      <c r="B36" s="63">
        <v>2</v>
      </c>
      <c r="C36" s="64" t="s">
        <v>70</v>
      </c>
      <c r="D36" s="21" t="s">
        <v>88</v>
      </c>
      <c r="E36" s="51" t="s">
        <v>48</v>
      </c>
      <c r="F36" s="15"/>
      <c r="G36" s="57">
        <v>0.19950000000000001</v>
      </c>
      <c r="H36" s="18"/>
      <c r="I36" s="18"/>
      <c r="J36" s="18"/>
      <c r="K36" s="18"/>
      <c r="L36" s="18"/>
      <c r="M36" s="18"/>
      <c r="N36" s="36"/>
    </row>
    <row r="37" spans="2:14" x14ac:dyDescent="0.25">
      <c r="B37" s="63"/>
      <c r="C37" s="64"/>
      <c r="D37" s="19" t="s">
        <v>7</v>
      </c>
      <c r="E37" s="15" t="s">
        <v>8</v>
      </c>
      <c r="F37" s="15">
        <v>286</v>
      </c>
      <c r="G37" s="9">
        <f>G36*F37</f>
        <v>57.057000000000002</v>
      </c>
      <c r="H37" s="18"/>
      <c r="I37" s="18"/>
      <c r="J37" s="18"/>
      <c r="K37" s="18"/>
      <c r="L37" s="18"/>
      <c r="M37" s="18"/>
      <c r="N37" s="36"/>
    </row>
    <row r="38" spans="2:14" x14ac:dyDescent="0.25">
      <c r="B38" s="63"/>
      <c r="C38" s="64"/>
      <c r="D38" s="19" t="s">
        <v>18</v>
      </c>
      <c r="E38" s="15" t="s">
        <v>9</v>
      </c>
      <c r="F38" s="15">
        <v>76</v>
      </c>
      <c r="G38" s="9">
        <f>G36*F38</f>
        <v>15.162000000000001</v>
      </c>
      <c r="H38" s="18"/>
      <c r="I38" s="18"/>
      <c r="J38" s="18"/>
      <c r="K38" s="18"/>
      <c r="L38" s="18"/>
      <c r="M38" s="18"/>
      <c r="N38" s="36"/>
    </row>
    <row r="39" spans="2:14" ht="15" x14ac:dyDescent="0.25">
      <c r="B39" s="63"/>
      <c r="C39" s="64"/>
      <c r="D39" s="20" t="s">
        <v>60</v>
      </c>
      <c r="E39" s="15" t="s">
        <v>19</v>
      </c>
      <c r="F39" s="15">
        <v>102</v>
      </c>
      <c r="G39" s="9">
        <f>G36*F39</f>
        <v>20.349</v>
      </c>
      <c r="H39" s="18"/>
      <c r="I39" s="18"/>
      <c r="J39" s="18"/>
      <c r="K39" s="18"/>
      <c r="L39" s="18"/>
      <c r="M39" s="18"/>
      <c r="N39" s="36"/>
    </row>
    <row r="40" spans="2:14" x14ac:dyDescent="0.25">
      <c r="B40" s="63"/>
      <c r="C40" s="64"/>
      <c r="D40" s="19" t="s">
        <v>20</v>
      </c>
      <c r="E40" s="15" t="s">
        <v>21</v>
      </c>
      <c r="F40" s="15">
        <v>80.3</v>
      </c>
      <c r="G40" s="9">
        <f>G36*F40</f>
        <v>16.019850000000002</v>
      </c>
      <c r="H40" s="18"/>
      <c r="I40" s="18"/>
      <c r="J40" s="18"/>
      <c r="K40" s="18"/>
      <c r="L40" s="18"/>
      <c r="M40" s="18"/>
      <c r="N40" s="36"/>
    </row>
    <row r="41" spans="2:14" x14ac:dyDescent="0.25">
      <c r="B41" s="63"/>
      <c r="C41" s="64"/>
      <c r="D41" s="19" t="s">
        <v>22</v>
      </c>
      <c r="E41" s="15" t="s">
        <v>19</v>
      </c>
      <c r="F41" s="15">
        <v>0.39</v>
      </c>
      <c r="G41" s="9">
        <f>G36*F41</f>
        <v>7.7805000000000013E-2</v>
      </c>
      <c r="H41" s="18"/>
      <c r="I41" s="18"/>
      <c r="J41" s="18"/>
      <c r="K41" s="18"/>
      <c r="L41" s="18"/>
      <c r="M41" s="18"/>
      <c r="N41" s="36"/>
    </row>
    <row r="42" spans="2:14" x14ac:dyDescent="0.25">
      <c r="B42" s="63"/>
      <c r="C42" s="64"/>
      <c r="D42" s="19" t="s">
        <v>23</v>
      </c>
      <c r="E42" s="15" t="s">
        <v>9</v>
      </c>
      <c r="F42" s="15">
        <v>13</v>
      </c>
      <c r="G42" s="9">
        <f>G36*F42</f>
        <v>2.5935000000000001</v>
      </c>
      <c r="H42" s="18"/>
      <c r="I42" s="18"/>
      <c r="J42" s="18"/>
      <c r="K42" s="18"/>
      <c r="L42" s="18"/>
      <c r="M42" s="18"/>
      <c r="N42" s="36"/>
    </row>
    <row r="43" spans="2:14" x14ac:dyDescent="0.25">
      <c r="B43" s="63"/>
      <c r="C43" s="64"/>
      <c r="D43" s="19" t="s">
        <v>81</v>
      </c>
      <c r="E43" s="15" t="s">
        <v>10</v>
      </c>
      <c r="F43" s="15"/>
      <c r="G43" s="9">
        <f>G39*2.4</f>
        <v>48.837600000000002</v>
      </c>
      <c r="H43" s="18"/>
      <c r="I43" s="18"/>
      <c r="J43" s="18"/>
      <c r="K43" s="18"/>
      <c r="L43" s="18"/>
      <c r="M43" s="18"/>
      <c r="N43" s="36"/>
    </row>
    <row r="44" spans="2:14" ht="42" x14ac:dyDescent="0.25">
      <c r="B44" s="63">
        <v>3</v>
      </c>
      <c r="C44" s="65" t="s">
        <v>71</v>
      </c>
      <c r="D44" s="16" t="s">
        <v>59</v>
      </c>
      <c r="E44" s="51" t="s">
        <v>48</v>
      </c>
      <c r="F44" s="15"/>
      <c r="G44" s="57">
        <v>0.14399999999999999</v>
      </c>
      <c r="H44" s="18"/>
      <c r="I44" s="18"/>
      <c r="J44" s="18"/>
      <c r="K44" s="18"/>
      <c r="L44" s="18"/>
      <c r="M44" s="18"/>
      <c r="N44" s="36"/>
    </row>
    <row r="45" spans="2:14" x14ac:dyDescent="0.25">
      <c r="B45" s="63"/>
      <c r="C45" s="65"/>
      <c r="D45" s="19" t="s">
        <v>7</v>
      </c>
      <c r="E45" s="15" t="s">
        <v>8</v>
      </c>
      <c r="F45" s="15">
        <v>474</v>
      </c>
      <c r="G45" s="9">
        <f>G44*F45</f>
        <v>68.256</v>
      </c>
      <c r="H45" s="18"/>
      <c r="I45" s="18"/>
      <c r="J45" s="18"/>
      <c r="K45" s="18"/>
      <c r="L45" s="18"/>
      <c r="M45" s="18"/>
      <c r="N45" s="36"/>
    </row>
    <row r="46" spans="2:14" x14ac:dyDescent="0.25">
      <c r="B46" s="63"/>
      <c r="C46" s="65"/>
      <c r="D46" s="19" t="s">
        <v>18</v>
      </c>
      <c r="E46" s="15" t="s">
        <v>9</v>
      </c>
      <c r="F46" s="15">
        <v>66</v>
      </c>
      <c r="G46" s="9">
        <f>G44*F46</f>
        <v>9.5039999999999996</v>
      </c>
      <c r="H46" s="18"/>
      <c r="I46" s="18"/>
      <c r="J46" s="18"/>
      <c r="K46" s="18"/>
      <c r="L46" s="18"/>
      <c r="M46" s="18"/>
      <c r="N46" s="36"/>
    </row>
    <row r="47" spans="2:14" ht="15" x14ac:dyDescent="0.25">
      <c r="B47" s="63"/>
      <c r="C47" s="65"/>
      <c r="D47" s="20" t="s">
        <v>80</v>
      </c>
      <c r="E47" s="15" t="s">
        <v>11</v>
      </c>
      <c r="F47" s="15">
        <v>102</v>
      </c>
      <c r="G47" s="9">
        <f>G44*F47</f>
        <v>14.687999999999999</v>
      </c>
      <c r="H47" s="18"/>
      <c r="I47" s="18"/>
      <c r="J47" s="18"/>
      <c r="K47" s="18"/>
      <c r="L47" s="18"/>
      <c r="M47" s="18"/>
      <c r="N47" s="36"/>
    </row>
    <row r="48" spans="2:14" x14ac:dyDescent="0.25">
      <c r="B48" s="63"/>
      <c r="C48" s="65"/>
      <c r="D48" s="19" t="s">
        <v>24</v>
      </c>
      <c r="E48" s="15" t="s">
        <v>25</v>
      </c>
      <c r="F48" s="15">
        <v>132</v>
      </c>
      <c r="G48" s="9">
        <f>G44*F48</f>
        <v>19.007999999999999</v>
      </c>
      <c r="H48" s="18"/>
      <c r="I48" s="18"/>
      <c r="J48" s="18"/>
      <c r="K48" s="18"/>
      <c r="L48" s="18"/>
      <c r="M48" s="18"/>
      <c r="N48" s="36"/>
    </row>
    <row r="49" spans="2:14" x14ac:dyDescent="0.25">
      <c r="B49" s="63"/>
      <c r="C49" s="65"/>
      <c r="D49" s="19" t="s">
        <v>26</v>
      </c>
      <c r="E49" s="15" t="s">
        <v>11</v>
      </c>
      <c r="F49" s="15">
        <v>2.75</v>
      </c>
      <c r="G49" s="9">
        <f>G44*F49</f>
        <v>0.39599999999999996</v>
      </c>
      <c r="H49" s="18"/>
      <c r="I49" s="18"/>
      <c r="J49" s="18"/>
      <c r="K49" s="18"/>
      <c r="L49" s="18"/>
      <c r="M49" s="18"/>
      <c r="N49" s="36"/>
    </row>
    <row r="50" spans="2:14" x14ac:dyDescent="0.25">
      <c r="B50" s="63"/>
      <c r="C50" s="65"/>
      <c r="D50" s="19" t="s">
        <v>58</v>
      </c>
      <c r="E50" s="15" t="s">
        <v>10</v>
      </c>
      <c r="F50" s="15">
        <v>0.16</v>
      </c>
      <c r="G50" s="9">
        <f>G44*F50</f>
        <v>2.3039999999999998E-2</v>
      </c>
      <c r="H50" s="18"/>
      <c r="I50" s="18"/>
      <c r="J50" s="18"/>
      <c r="K50" s="18"/>
      <c r="L50" s="18"/>
      <c r="M50" s="18"/>
      <c r="N50" s="36"/>
    </row>
    <row r="51" spans="2:14" x14ac:dyDescent="0.25">
      <c r="B51" s="63"/>
      <c r="C51" s="65"/>
      <c r="D51" s="19" t="s">
        <v>17</v>
      </c>
      <c r="E51" s="15" t="s">
        <v>9</v>
      </c>
      <c r="F51" s="15">
        <v>24</v>
      </c>
      <c r="G51" s="9">
        <f>G44*F51</f>
        <v>3.4559999999999995</v>
      </c>
      <c r="H51" s="18"/>
      <c r="I51" s="18"/>
      <c r="J51" s="18"/>
      <c r="K51" s="18"/>
      <c r="L51" s="18"/>
      <c r="M51" s="18"/>
      <c r="N51" s="36"/>
    </row>
    <row r="52" spans="2:14" x14ac:dyDescent="0.25">
      <c r="B52" s="63"/>
      <c r="C52" s="65"/>
      <c r="D52" s="19" t="s">
        <v>81</v>
      </c>
      <c r="E52" s="15" t="s">
        <v>10</v>
      </c>
      <c r="F52" s="15"/>
      <c r="G52" s="9">
        <f>G47*2.4</f>
        <v>35.251199999999997</v>
      </c>
      <c r="H52" s="18"/>
      <c r="I52" s="18"/>
      <c r="J52" s="18"/>
      <c r="K52" s="18"/>
      <c r="L52" s="18"/>
      <c r="M52" s="18"/>
      <c r="N52" s="36"/>
    </row>
    <row r="53" spans="2:14" ht="40.5" x14ac:dyDescent="0.25">
      <c r="B53" s="63">
        <v>4</v>
      </c>
      <c r="C53" s="65" t="s">
        <v>73</v>
      </c>
      <c r="D53" s="16" t="s">
        <v>74</v>
      </c>
      <c r="E53" s="51" t="s">
        <v>75</v>
      </c>
      <c r="F53" s="15"/>
      <c r="G53" s="52">
        <f>3-G31</f>
        <v>1.0799999999999996</v>
      </c>
      <c r="H53" s="18"/>
      <c r="I53" s="18"/>
      <c r="J53" s="18"/>
      <c r="K53" s="18"/>
      <c r="L53" s="18"/>
      <c r="M53" s="18"/>
      <c r="N53" s="36"/>
    </row>
    <row r="54" spans="2:14" x14ac:dyDescent="0.25">
      <c r="B54" s="63"/>
      <c r="C54" s="65"/>
      <c r="D54" s="19" t="s">
        <v>7</v>
      </c>
      <c r="E54" s="15" t="s">
        <v>8</v>
      </c>
      <c r="F54" s="15">
        <v>1.71</v>
      </c>
      <c r="G54" s="15">
        <f>G53*F54</f>
        <v>1.8467999999999993</v>
      </c>
      <c r="H54" s="18"/>
      <c r="I54" s="18"/>
      <c r="J54" s="18"/>
      <c r="K54" s="18"/>
      <c r="L54" s="18"/>
      <c r="M54" s="18"/>
      <c r="N54" s="36"/>
    </row>
    <row r="55" spans="2:14" x14ac:dyDescent="0.25">
      <c r="B55" s="63"/>
      <c r="C55" s="65"/>
      <c r="D55" s="19" t="s">
        <v>76</v>
      </c>
      <c r="E55" s="15" t="s">
        <v>77</v>
      </c>
      <c r="F55" s="15" t="s">
        <v>78</v>
      </c>
      <c r="G55" s="18">
        <v>5.4</v>
      </c>
      <c r="H55" s="18"/>
      <c r="I55" s="18"/>
      <c r="J55" s="18"/>
      <c r="K55" s="18"/>
      <c r="L55" s="18"/>
      <c r="M55" s="18"/>
      <c r="N55" s="36"/>
    </row>
    <row r="56" spans="2:14" x14ac:dyDescent="0.25">
      <c r="B56" s="63"/>
      <c r="C56" s="65"/>
      <c r="D56" s="19" t="s">
        <v>56</v>
      </c>
      <c r="E56" s="15" t="s">
        <v>55</v>
      </c>
      <c r="F56" s="15">
        <v>1.03</v>
      </c>
      <c r="G56" s="15">
        <f>F56*G53</f>
        <v>1.1123999999999996</v>
      </c>
      <c r="H56" s="18"/>
      <c r="I56" s="18"/>
      <c r="J56" s="18"/>
      <c r="K56" s="18"/>
      <c r="L56" s="18"/>
      <c r="M56" s="18"/>
      <c r="N56" s="36"/>
    </row>
    <row r="57" spans="2:14" ht="18" customHeight="1" x14ac:dyDescent="0.25">
      <c r="B57" s="63"/>
      <c r="C57" s="65"/>
      <c r="D57" s="34" t="s">
        <v>79</v>
      </c>
      <c r="E57" s="31" t="s">
        <v>46</v>
      </c>
      <c r="F57" s="13"/>
      <c r="G57" s="11">
        <f>G56*1.55</f>
        <v>1.7242199999999994</v>
      </c>
      <c r="H57" s="14"/>
      <c r="I57" s="11"/>
      <c r="J57" s="14"/>
      <c r="K57" s="11"/>
      <c r="L57" s="14"/>
      <c r="M57" s="11"/>
      <c r="N57" s="37"/>
    </row>
    <row r="58" spans="2:14" ht="45.75" customHeight="1" x14ac:dyDescent="0.25">
      <c r="B58" s="63">
        <v>5</v>
      </c>
      <c r="C58" s="65" t="s">
        <v>27</v>
      </c>
      <c r="D58" s="16" t="s">
        <v>61</v>
      </c>
      <c r="E58" s="51" t="s">
        <v>25</v>
      </c>
      <c r="F58" s="54"/>
      <c r="G58" s="24">
        <f>33*2</f>
        <v>66</v>
      </c>
      <c r="H58" s="18"/>
      <c r="I58" s="18"/>
      <c r="J58" s="18"/>
      <c r="K58" s="18"/>
      <c r="L58" s="18"/>
      <c r="M58" s="18"/>
      <c r="N58" s="36"/>
    </row>
    <row r="59" spans="2:14" x14ac:dyDescent="0.25">
      <c r="B59" s="63"/>
      <c r="C59" s="65"/>
      <c r="D59" s="19" t="s">
        <v>12</v>
      </c>
      <c r="E59" s="15" t="s">
        <v>13</v>
      </c>
      <c r="F59" s="15">
        <v>0.33600000000000002</v>
      </c>
      <c r="G59" s="22">
        <f>F59*G58</f>
        <v>22.176000000000002</v>
      </c>
      <c r="H59" s="18"/>
      <c r="I59" s="18"/>
      <c r="J59" s="18"/>
      <c r="K59" s="18"/>
      <c r="L59" s="18"/>
      <c r="M59" s="18"/>
      <c r="N59" s="36"/>
    </row>
    <row r="60" spans="2:14" x14ac:dyDescent="0.25">
      <c r="B60" s="63"/>
      <c r="C60" s="65"/>
      <c r="D60" s="19" t="s">
        <v>28</v>
      </c>
      <c r="E60" s="15" t="s">
        <v>62</v>
      </c>
      <c r="F60" s="15">
        <v>1.4999999999999999E-2</v>
      </c>
      <c r="G60" s="22">
        <f>F60*G58</f>
        <v>0.99</v>
      </c>
      <c r="H60" s="18"/>
      <c r="I60" s="18"/>
      <c r="J60" s="18"/>
      <c r="K60" s="18"/>
      <c r="L60" s="18"/>
      <c r="M60" s="18"/>
      <c r="N60" s="36"/>
    </row>
    <row r="61" spans="2:14" x14ac:dyDescent="0.25">
      <c r="B61" s="63"/>
      <c r="C61" s="65"/>
      <c r="D61" s="19" t="s">
        <v>29</v>
      </c>
      <c r="E61" s="15" t="s">
        <v>10</v>
      </c>
      <c r="F61" s="15">
        <f>0.24/100</f>
        <v>2.3999999999999998E-3</v>
      </c>
      <c r="G61" s="22">
        <f>F61*G58</f>
        <v>0.15839999999999999</v>
      </c>
      <c r="H61" s="18"/>
      <c r="I61" s="18"/>
      <c r="J61" s="18"/>
      <c r="K61" s="18"/>
      <c r="L61" s="18"/>
      <c r="M61" s="18"/>
      <c r="N61" s="36"/>
    </row>
    <row r="62" spans="2:14" x14ac:dyDescent="0.25">
      <c r="B62" s="63"/>
      <c r="C62" s="65"/>
      <c r="D62" s="19" t="s">
        <v>17</v>
      </c>
      <c r="E62" s="15"/>
      <c r="F62" s="15">
        <v>2.3E-2</v>
      </c>
      <c r="G62" s="22">
        <f>F62*G58</f>
        <v>1.518</v>
      </c>
      <c r="H62" s="18"/>
      <c r="I62" s="18"/>
      <c r="J62" s="18"/>
      <c r="K62" s="18"/>
      <c r="L62" s="18"/>
      <c r="M62" s="18"/>
      <c r="N62" s="36"/>
    </row>
    <row r="63" spans="2:14" s="2" customFormat="1" x14ac:dyDescent="0.25">
      <c r="B63" s="49"/>
      <c r="C63" s="50"/>
      <c r="D63" s="51" t="s">
        <v>0</v>
      </c>
      <c r="E63" s="51"/>
      <c r="F63" s="51"/>
      <c r="G63" s="51"/>
      <c r="H63" s="51"/>
      <c r="I63" s="23"/>
      <c r="J63" s="51"/>
      <c r="K63" s="24"/>
      <c r="L63" s="51"/>
      <c r="M63" s="24"/>
      <c r="N63" s="39"/>
    </row>
    <row r="64" spans="2:14" x14ac:dyDescent="0.25">
      <c r="B64" s="49"/>
      <c r="C64" s="50"/>
      <c r="D64" s="51" t="s">
        <v>30</v>
      </c>
      <c r="E64" s="25">
        <v>0.1</v>
      </c>
      <c r="F64" s="15"/>
      <c r="G64" s="15"/>
      <c r="H64" s="15"/>
      <c r="I64" s="15"/>
      <c r="J64" s="15"/>
      <c r="K64" s="15"/>
      <c r="L64" s="15"/>
      <c r="M64" s="15"/>
      <c r="N64" s="36"/>
    </row>
    <row r="65" spans="2:14" x14ac:dyDescent="0.25">
      <c r="B65" s="49"/>
      <c r="C65" s="50"/>
      <c r="D65" s="51" t="s">
        <v>0</v>
      </c>
      <c r="E65" s="51"/>
      <c r="F65" s="15"/>
      <c r="G65" s="15"/>
      <c r="H65" s="15"/>
      <c r="I65" s="15"/>
      <c r="J65" s="15"/>
      <c r="K65" s="15"/>
      <c r="L65" s="15"/>
      <c r="M65" s="15"/>
      <c r="N65" s="36"/>
    </row>
    <row r="66" spans="2:14" x14ac:dyDescent="0.25">
      <c r="B66" s="49"/>
      <c r="C66" s="50"/>
      <c r="D66" s="51" t="s">
        <v>31</v>
      </c>
      <c r="E66" s="25">
        <v>0.08</v>
      </c>
      <c r="F66" s="15"/>
      <c r="G66" s="15"/>
      <c r="H66" s="15"/>
      <c r="I66" s="15"/>
      <c r="J66" s="15"/>
      <c r="K66" s="15"/>
      <c r="L66" s="15"/>
      <c r="M66" s="15"/>
      <c r="N66" s="36"/>
    </row>
    <row r="67" spans="2:14" x14ac:dyDescent="0.25">
      <c r="B67" s="49"/>
      <c r="C67" s="50"/>
      <c r="D67" s="51" t="s">
        <v>0</v>
      </c>
      <c r="E67" s="51"/>
      <c r="F67" s="15"/>
      <c r="G67" s="15"/>
      <c r="H67" s="15"/>
      <c r="I67" s="15"/>
      <c r="J67" s="15"/>
      <c r="K67" s="15"/>
      <c r="L67" s="15"/>
      <c r="M67" s="15"/>
      <c r="N67" s="36"/>
    </row>
    <row r="68" spans="2:14" x14ac:dyDescent="0.25">
      <c r="B68" s="49"/>
      <c r="C68" s="50"/>
      <c r="D68" s="51" t="s">
        <v>32</v>
      </c>
      <c r="E68" s="25">
        <v>0.03</v>
      </c>
      <c r="F68" s="15"/>
      <c r="G68" s="15"/>
      <c r="H68" s="15"/>
      <c r="I68" s="15"/>
      <c r="J68" s="15"/>
      <c r="K68" s="15"/>
      <c r="L68" s="15"/>
      <c r="M68" s="15"/>
      <c r="N68" s="36"/>
    </row>
    <row r="69" spans="2:14" x14ac:dyDescent="0.25">
      <c r="B69" s="49"/>
      <c r="C69" s="50"/>
      <c r="D69" s="51" t="s">
        <v>0</v>
      </c>
      <c r="E69" s="51"/>
      <c r="F69" s="15"/>
      <c r="G69" s="15"/>
      <c r="H69" s="15"/>
      <c r="I69" s="15"/>
      <c r="J69" s="15"/>
      <c r="K69" s="15"/>
      <c r="L69" s="15"/>
      <c r="M69" s="15"/>
      <c r="N69" s="36"/>
    </row>
    <row r="70" spans="2:14" x14ac:dyDescent="0.25">
      <c r="B70" s="49"/>
      <c r="C70" s="50"/>
      <c r="D70" s="51" t="s">
        <v>33</v>
      </c>
      <c r="E70" s="25">
        <v>0.18</v>
      </c>
      <c r="F70" s="15"/>
      <c r="G70" s="15"/>
      <c r="H70" s="15"/>
      <c r="I70" s="15"/>
      <c r="J70" s="15"/>
      <c r="K70" s="15"/>
      <c r="L70" s="15"/>
      <c r="M70" s="15"/>
      <c r="N70" s="36"/>
    </row>
    <row r="71" spans="2:14" ht="14.25" thickBot="1" x14ac:dyDescent="0.3">
      <c r="B71" s="40"/>
      <c r="C71" s="41"/>
      <c r="D71" s="42" t="s">
        <v>0</v>
      </c>
      <c r="E71" s="43"/>
      <c r="F71" s="43"/>
      <c r="G71" s="43"/>
      <c r="H71" s="43"/>
      <c r="I71" s="43"/>
      <c r="J71" s="43"/>
      <c r="K71" s="43"/>
      <c r="L71" s="43"/>
      <c r="M71" s="43"/>
      <c r="N71" s="44"/>
    </row>
    <row r="72" spans="2:14" ht="15.75" customHeight="1" x14ac:dyDescent="0.25">
      <c r="B72" s="29"/>
      <c r="C72" s="27"/>
      <c r="D72" s="28"/>
      <c r="E72" s="26"/>
      <c r="F72" s="29"/>
      <c r="G72" s="29"/>
      <c r="H72" s="26"/>
      <c r="I72" s="29"/>
      <c r="J72" s="29"/>
      <c r="K72" s="26"/>
      <c r="L72" s="26"/>
      <c r="M72" s="26"/>
      <c r="N72" s="26"/>
    </row>
    <row r="73" spans="2:14" x14ac:dyDescent="0.25">
      <c r="B73" s="29"/>
      <c r="C73" s="27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26"/>
    </row>
    <row r="74" spans="2:14" x14ac:dyDescent="0.25">
      <c r="B74" s="33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x14ac:dyDescent="0.25">
      <c r="B75" s="33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x14ac:dyDescent="0.25">
      <c r="B76" s="33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x14ac:dyDescent="0.25">
      <c r="B77" s="33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x14ac:dyDescent="0.25">
      <c r="B78" s="33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x14ac:dyDescent="0.25">
      <c r="B79" s="33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x14ac:dyDescent="0.25">
      <c r="B80" s="33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5">
      <c r="B81" s="33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x14ac:dyDescent="0.25">
      <c r="B82" s="33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x14ac:dyDescent="0.25">
      <c r="B83" s="33"/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x14ac:dyDescent="0.25">
      <c r="B84" s="33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x14ac:dyDescent="0.25">
      <c r="B85" s="33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x14ac:dyDescent="0.25">
      <c r="B86" s="33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33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33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33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33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x14ac:dyDescent="0.25">
      <c r="B91" s="33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x14ac:dyDescent="0.25">
      <c r="B92" s="33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x14ac:dyDescent="0.25">
      <c r="B93" s="33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x14ac:dyDescent="0.25">
      <c r="B94" s="33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33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33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33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33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33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33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33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33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33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33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33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x14ac:dyDescent="0.25">
      <c r="B106" s="33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x14ac:dyDescent="0.25">
      <c r="B107" s="33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x14ac:dyDescent="0.25">
      <c r="B108" s="33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x14ac:dyDescent="0.25">
      <c r="B109" s="33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x14ac:dyDescent="0.25">
      <c r="B110" s="33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x14ac:dyDescent="0.25">
      <c r="B111" s="33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x14ac:dyDescent="0.25">
      <c r="B112" s="33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x14ac:dyDescent="0.25">
      <c r="B113" s="33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x14ac:dyDescent="0.25">
      <c r="B114" s="33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x14ac:dyDescent="0.25">
      <c r="B115" s="33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x14ac:dyDescent="0.25">
      <c r="B116" s="33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x14ac:dyDescent="0.25">
      <c r="B117" s="3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x14ac:dyDescent="0.25">
      <c r="B118" s="33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x14ac:dyDescent="0.25">
      <c r="B119" s="33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x14ac:dyDescent="0.25">
      <c r="B120" s="33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x14ac:dyDescent="0.25">
      <c r="B121" s="33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x14ac:dyDescent="0.25">
      <c r="B122" s="33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x14ac:dyDescent="0.25">
      <c r="B123" s="33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x14ac:dyDescent="0.25">
      <c r="B124" s="33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x14ac:dyDescent="0.25">
      <c r="B125" s="33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33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33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33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x14ac:dyDescent="0.25">
      <c r="B129" s="33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x14ac:dyDescent="0.25">
      <c r="B130" s="33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x14ac:dyDescent="0.25">
      <c r="B131" s="33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x14ac:dyDescent="0.25">
      <c r="B132" s="33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x14ac:dyDescent="0.25">
      <c r="B133" s="33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x14ac:dyDescent="0.25">
      <c r="B134" s="33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x14ac:dyDescent="0.25">
      <c r="B135" s="33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x14ac:dyDescent="0.25">
      <c r="B136" s="33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33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33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33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x14ac:dyDescent="0.25">
      <c r="B140" s="33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x14ac:dyDescent="0.25">
      <c r="B141" s="33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x14ac:dyDescent="0.25">
      <c r="B142" s="33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x14ac:dyDescent="0.25">
      <c r="B143" s="33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x14ac:dyDescent="0.25">
      <c r="B144" s="33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x14ac:dyDescent="0.25">
      <c r="B145" s="33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x14ac:dyDescent="0.25">
      <c r="B146" s="33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x14ac:dyDescent="0.25">
      <c r="B147" s="33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x14ac:dyDescent="0.25">
      <c r="B148" s="33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x14ac:dyDescent="0.25">
      <c r="B149" s="33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x14ac:dyDescent="0.25">
      <c r="B150" s="33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x14ac:dyDescent="0.25">
      <c r="B151" s="33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x14ac:dyDescent="0.25">
      <c r="B152" s="33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x14ac:dyDescent="0.25">
      <c r="B153" s="33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x14ac:dyDescent="0.25">
      <c r="B154" s="33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x14ac:dyDescent="0.25">
      <c r="B155" s="33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x14ac:dyDescent="0.25">
      <c r="B156" s="33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x14ac:dyDescent="0.25">
      <c r="B157" s="33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x14ac:dyDescent="0.25">
      <c r="B158" s="33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x14ac:dyDescent="0.25">
      <c r="B159" s="33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x14ac:dyDescent="0.25">
      <c r="B160" s="33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x14ac:dyDescent="0.25">
      <c r="B161" s="33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x14ac:dyDescent="0.25">
      <c r="B162" s="33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x14ac:dyDescent="0.25">
      <c r="B163" s="33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x14ac:dyDescent="0.25">
      <c r="B164" s="33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x14ac:dyDescent="0.25">
      <c r="B165" s="33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x14ac:dyDescent="0.25">
      <c r="B166" s="33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x14ac:dyDescent="0.25">
      <c r="B167" s="33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x14ac:dyDescent="0.25">
      <c r="B168" s="33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x14ac:dyDescent="0.25">
      <c r="B169" s="33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x14ac:dyDescent="0.25">
      <c r="B170" s="33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x14ac:dyDescent="0.25">
      <c r="B171" s="33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x14ac:dyDescent="0.25">
      <c r="B172" s="33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x14ac:dyDescent="0.25">
      <c r="B173" s="33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x14ac:dyDescent="0.25">
      <c r="B174" s="33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x14ac:dyDescent="0.25">
      <c r="B175" s="33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x14ac:dyDescent="0.25">
      <c r="B176" s="33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x14ac:dyDescent="0.25">
      <c r="B177" s="33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x14ac:dyDescent="0.25">
      <c r="B178" s="33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x14ac:dyDescent="0.25">
      <c r="B179" s="33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x14ac:dyDescent="0.25">
      <c r="B180" s="33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x14ac:dyDescent="0.25">
      <c r="B181" s="33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x14ac:dyDescent="0.25">
      <c r="B182" s="33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x14ac:dyDescent="0.25">
      <c r="B183" s="33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x14ac:dyDescent="0.25">
      <c r="B184" s="33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x14ac:dyDescent="0.25">
      <c r="B185" s="33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x14ac:dyDescent="0.25">
      <c r="B186" s="33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x14ac:dyDescent="0.25">
      <c r="B187" s="33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x14ac:dyDescent="0.25">
      <c r="B188" s="33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x14ac:dyDescent="0.25">
      <c r="B189" s="33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x14ac:dyDescent="0.25">
      <c r="B190" s="33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x14ac:dyDescent="0.25">
      <c r="B191" s="33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x14ac:dyDescent="0.25">
      <c r="B192" s="33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x14ac:dyDescent="0.25">
      <c r="B193" s="33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x14ac:dyDescent="0.25">
      <c r="B194" s="33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x14ac:dyDescent="0.25">
      <c r="B195" s="33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x14ac:dyDescent="0.25">
      <c r="B196" s="33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x14ac:dyDescent="0.25">
      <c r="B197" s="33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x14ac:dyDescent="0.25">
      <c r="B198" s="33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x14ac:dyDescent="0.25">
      <c r="B199" s="33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x14ac:dyDescent="0.25">
      <c r="B200" s="33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x14ac:dyDescent="0.25">
      <c r="B201" s="33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x14ac:dyDescent="0.25">
      <c r="B202" s="33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x14ac:dyDescent="0.25">
      <c r="B203" s="33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x14ac:dyDescent="0.25">
      <c r="B204" s="33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x14ac:dyDescent="0.25">
      <c r="B205" s="33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x14ac:dyDescent="0.25">
      <c r="B206" s="33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x14ac:dyDescent="0.25">
      <c r="B207" s="33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x14ac:dyDescent="0.25">
      <c r="B208" s="33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x14ac:dyDescent="0.25">
      <c r="B209" s="33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x14ac:dyDescent="0.25">
      <c r="B210" s="33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x14ac:dyDescent="0.25">
      <c r="B211" s="33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x14ac:dyDescent="0.25">
      <c r="B212" s="33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x14ac:dyDescent="0.25">
      <c r="B213" s="33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x14ac:dyDescent="0.25">
      <c r="B214" s="33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x14ac:dyDescent="0.25">
      <c r="B215" s="33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x14ac:dyDescent="0.25">
      <c r="B216" s="33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x14ac:dyDescent="0.25">
      <c r="B217" s="33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x14ac:dyDescent="0.25">
      <c r="B218" s="33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x14ac:dyDescent="0.25">
      <c r="B219" s="33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x14ac:dyDescent="0.25">
      <c r="B220" s="33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x14ac:dyDescent="0.25">
      <c r="B221" s="33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x14ac:dyDescent="0.25">
      <c r="B222" s="33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x14ac:dyDescent="0.25">
      <c r="B223" s="33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x14ac:dyDescent="0.25">
      <c r="B224" s="33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x14ac:dyDescent="0.25">
      <c r="B225" s="33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x14ac:dyDescent="0.25">
      <c r="B226" s="33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x14ac:dyDescent="0.25">
      <c r="B227" s="33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x14ac:dyDescent="0.25">
      <c r="B228" s="33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x14ac:dyDescent="0.25">
      <c r="B229" s="33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x14ac:dyDescent="0.25">
      <c r="B230" s="33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x14ac:dyDescent="0.25">
      <c r="B231" s="33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x14ac:dyDescent="0.25">
      <c r="B232" s="33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x14ac:dyDescent="0.25">
      <c r="B233" s="33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x14ac:dyDescent="0.25">
      <c r="B234" s="33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x14ac:dyDescent="0.25">
      <c r="B235" s="33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x14ac:dyDescent="0.25">
      <c r="B236" s="33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x14ac:dyDescent="0.25">
      <c r="B237" s="33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x14ac:dyDescent="0.25">
      <c r="B238" s="33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x14ac:dyDescent="0.25">
      <c r="B239" s="33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x14ac:dyDescent="0.25">
      <c r="B240" s="33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x14ac:dyDescent="0.25">
      <c r="B241" s="33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x14ac:dyDescent="0.25">
      <c r="B242" s="33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x14ac:dyDescent="0.25">
      <c r="B243" s="33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x14ac:dyDescent="0.25">
      <c r="B244" s="33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x14ac:dyDescent="0.25">
      <c r="B245" s="33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x14ac:dyDescent="0.25">
      <c r="B246" s="33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x14ac:dyDescent="0.25">
      <c r="B247" s="33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x14ac:dyDescent="0.25">
      <c r="B248" s="33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x14ac:dyDescent="0.25">
      <c r="B249" s="33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x14ac:dyDescent="0.25">
      <c r="B250" s="33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x14ac:dyDescent="0.25">
      <c r="B251" s="33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x14ac:dyDescent="0.25">
      <c r="B252" s="33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x14ac:dyDescent="0.25">
      <c r="B253" s="33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x14ac:dyDescent="0.25">
      <c r="B254" s="33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x14ac:dyDescent="0.25">
      <c r="B255" s="33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x14ac:dyDescent="0.25">
      <c r="B256" s="33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x14ac:dyDescent="0.25">
      <c r="B257" s="33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x14ac:dyDescent="0.25">
      <c r="B258" s="33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x14ac:dyDescent="0.25">
      <c r="B259" s="33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x14ac:dyDescent="0.25">
      <c r="B260" s="33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x14ac:dyDescent="0.25">
      <c r="B261" s="33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x14ac:dyDescent="0.25">
      <c r="B262" s="33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x14ac:dyDescent="0.25">
      <c r="B263" s="33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x14ac:dyDescent="0.25">
      <c r="B264" s="33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x14ac:dyDescent="0.25">
      <c r="B265" s="33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x14ac:dyDescent="0.25">
      <c r="B266" s="33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x14ac:dyDescent="0.25">
      <c r="B267" s="33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x14ac:dyDescent="0.25">
      <c r="B268" s="33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x14ac:dyDescent="0.25">
      <c r="B269" s="33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x14ac:dyDescent="0.25">
      <c r="B270" s="33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x14ac:dyDescent="0.25">
      <c r="B271" s="33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x14ac:dyDescent="0.25">
      <c r="B272" s="33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x14ac:dyDescent="0.25">
      <c r="B273" s="33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x14ac:dyDescent="0.25">
      <c r="B274" s="33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x14ac:dyDescent="0.25">
      <c r="B275" s="33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x14ac:dyDescent="0.25">
      <c r="B276" s="33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x14ac:dyDescent="0.25">
      <c r="B277" s="33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x14ac:dyDescent="0.25">
      <c r="B278" s="33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x14ac:dyDescent="0.25">
      <c r="B279" s="33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x14ac:dyDescent="0.25">
      <c r="B280" s="33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x14ac:dyDescent="0.25">
      <c r="B281" s="33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x14ac:dyDescent="0.25">
      <c r="B282" s="33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x14ac:dyDescent="0.25">
      <c r="B283" s="33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x14ac:dyDescent="0.25">
      <c r="B284" s="33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x14ac:dyDescent="0.25">
      <c r="B285" s="33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x14ac:dyDescent="0.25">
      <c r="B286" s="33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x14ac:dyDescent="0.25">
      <c r="B287" s="33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x14ac:dyDescent="0.25">
      <c r="B288" s="33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x14ac:dyDescent="0.25">
      <c r="B289" s="33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x14ac:dyDescent="0.25">
      <c r="B290" s="33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x14ac:dyDescent="0.25">
      <c r="B291" s="33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x14ac:dyDescent="0.25">
      <c r="B292" s="33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x14ac:dyDescent="0.25">
      <c r="B293" s="33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x14ac:dyDescent="0.25">
      <c r="B294" s="33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x14ac:dyDescent="0.25">
      <c r="B295" s="33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x14ac:dyDescent="0.25">
      <c r="B296" s="33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x14ac:dyDescent="0.25">
      <c r="B297" s="33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x14ac:dyDescent="0.25">
      <c r="B298" s="33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x14ac:dyDescent="0.25">
      <c r="B299" s="33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x14ac:dyDescent="0.25">
      <c r="B300" s="33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x14ac:dyDescent="0.25">
      <c r="B301" s="33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x14ac:dyDescent="0.25">
      <c r="B302" s="33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x14ac:dyDescent="0.25">
      <c r="B303" s="33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x14ac:dyDescent="0.25">
      <c r="B304" s="33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x14ac:dyDescent="0.25">
      <c r="B305" s="33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x14ac:dyDescent="0.25">
      <c r="B306" s="33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x14ac:dyDescent="0.25">
      <c r="B307" s="33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x14ac:dyDescent="0.25">
      <c r="B308" s="33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x14ac:dyDescent="0.25">
      <c r="B309" s="33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x14ac:dyDescent="0.25">
      <c r="B310" s="33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x14ac:dyDescent="0.25">
      <c r="B311" s="33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x14ac:dyDescent="0.25">
      <c r="B312" s="33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x14ac:dyDescent="0.25">
      <c r="B313" s="33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x14ac:dyDescent="0.25">
      <c r="B314" s="33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x14ac:dyDescent="0.25">
      <c r="B315" s="33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x14ac:dyDescent="0.25">
      <c r="B316" s="33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x14ac:dyDescent="0.25">
      <c r="B317" s="33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x14ac:dyDescent="0.25">
      <c r="B318" s="33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x14ac:dyDescent="0.25">
      <c r="B319" s="33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x14ac:dyDescent="0.25">
      <c r="B320" s="33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x14ac:dyDescent="0.25">
      <c r="B321" s="33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x14ac:dyDescent="0.25">
      <c r="B322" s="33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x14ac:dyDescent="0.25">
      <c r="B323" s="33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x14ac:dyDescent="0.25">
      <c r="B324" s="33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x14ac:dyDescent="0.25">
      <c r="B325" s="33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x14ac:dyDescent="0.25">
      <c r="B326" s="33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x14ac:dyDescent="0.25">
      <c r="B327" s="33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x14ac:dyDescent="0.25">
      <c r="B328" s="33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x14ac:dyDescent="0.25">
      <c r="B329" s="33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x14ac:dyDescent="0.25">
      <c r="B330" s="33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x14ac:dyDescent="0.25">
      <c r="B331" s="33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x14ac:dyDescent="0.25">
      <c r="B332" s="33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x14ac:dyDescent="0.25">
      <c r="B333" s="33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x14ac:dyDescent="0.25">
      <c r="B334" s="33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x14ac:dyDescent="0.25">
      <c r="B335" s="33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x14ac:dyDescent="0.25">
      <c r="B336" s="33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x14ac:dyDescent="0.25">
      <c r="B337" s="33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x14ac:dyDescent="0.25">
      <c r="B338" s="33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x14ac:dyDescent="0.25">
      <c r="B339" s="33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x14ac:dyDescent="0.25">
      <c r="B340" s="33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x14ac:dyDescent="0.25">
      <c r="B341" s="33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x14ac:dyDescent="0.25">
      <c r="B342" s="33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x14ac:dyDescent="0.25">
      <c r="B343" s="33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x14ac:dyDescent="0.25">
      <c r="B344" s="33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x14ac:dyDescent="0.25">
      <c r="B345" s="33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x14ac:dyDescent="0.25">
      <c r="B346" s="33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x14ac:dyDescent="0.25">
      <c r="B347" s="33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x14ac:dyDescent="0.25">
      <c r="B348" s="33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x14ac:dyDescent="0.25">
      <c r="B349" s="33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x14ac:dyDescent="0.25">
      <c r="B350" s="33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x14ac:dyDescent="0.25">
      <c r="B351" s="33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x14ac:dyDescent="0.25">
      <c r="B352" s="33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x14ac:dyDescent="0.25">
      <c r="B353" s="33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x14ac:dyDescent="0.25">
      <c r="B354" s="33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x14ac:dyDescent="0.25">
      <c r="B355" s="33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x14ac:dyDescent="0.25">
      <c r="B356" s="33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x14ac:dyDescent="0.25">
      <c r="B357" s="33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x14ac:dyDescent="0.25">
      <c r="B358" s="33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x14ac:dyDescent="0.25">
      <c r="B359" s="33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x14ac:dyDescent="0.25">
      <c r="B360" s="33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x14ac:dyDescent="0.25">
      <c r="B361" s="33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x14ac:dyDescent="0.25">
      <c r="B362" s="33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x14ac:dyDescent="0.25">
      <c r="B363" s="33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x14ac:dyDescent="0.25">
      <c r="B364" s="33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x14ac:dyDescent="0.25">
      <c r="B365" s="33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x14ac:dyDescent="0.25">
      <c r="B366" s="33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x14ac:dyDescent="0.25">
      <c r="B367" s="33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x14ac:dyDescent="0.25">
      <c r="B368" s="33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x14ac:dyDescent="0.25">
      <c r="B369" s="33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x14ac:dyDescent="0.25">
      <c r="B370" s="33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x14ac:dyDescent="0.25">
      <c r="B371" s="33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x14ac:dyDescent="0.25">
      <c r="B372" s="33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x14ac:dyDescent="0.25">
      <c r="B373" s="33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x14ac:dyDescent="0.25">
      <c r="B374" s="33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x14ac:dyDescent="0.25">
      <c r="B375" s="33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x14ac:dyDescent="0.25">
      <c r="B376" s="33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x14ac:dyDescent="0.25">
      <c r="B377" s="33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x14ac:dyDescent="0.25">
      <c r="B378" s="33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x14ac:dyDescent="0.25">
      <c r="B379" s="33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x14ac:dyDescent="0.25">
      <c r="B380" s="33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x14ac:dyDescent="0.25">
      <c r="B381" s="33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x14ac:dyDescent="0.25">
      <c r="B382" s="33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x14ac:dyDescent="0.25">
      <c r="B383" s="33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x14ac:dyDescent="0.25">
      <c r="B384" s="33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x14ac:dyDescent="0.25">
      <c r="B385" s="33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x14ac:dyDescent="0.25">
      <c r="B386" s="33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x14ac:dyDescent="0.25">
      <c r="B387" s="33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x14ac:dyDescent="0.25">
      <c r="B388" s="33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x14ac:dyDescent="0.25">
      <c r="B389" s="33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x14ac:dyDescent="0.25">
      <c r="B390" s="33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x14ac:dyDescent="0.25">
      <c r="B391" s="33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x14ac:dyDescent="0.25">
      <c r="B392" s="33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x14ac:dyDescent="0.25">
      <c r="B393" s="33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x14ac:dyDescent="0.25">
      <c r="B394" s="33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x14ac:dyDescent="0.25">
      <c r="B395" s="33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x14ac:dyDescent="0.25">
      <c r="B396" s="33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x14ac:dyDescent="0.25">
      <c r="B397" s="33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x14ac:dyDescent="0.25">
      <c r="B398" s="33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x14ac:dyDescent="0.25">
      <c r="B399" s="33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x14ac:dyDescent="0.25">
      <c r="B400" s="33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x14ac:dyDescent="0.25">
      <c r="B401" s="33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x14ac:dyDescent="0.25">
      <c r="B402" s="33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x14ac:dyDescent="0.25">
      <c r="B403" s="33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x14ac:dyDescent="0.25">
      <c r="B404" s="33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x14ac:dyDescent="0.25">
      <c r="B405" s="33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x14ac:dyDescent="0.25">
      <c r="B406" s="33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x14ac:dyDescent="0.25">
      <c r="B407" s="33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x14ac:dyDescent="0.25">
      <c r="B408" s="33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x14ac:dyDescent="0.25">
      <c r="B409" s="33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x14ac:dyDescent="0.25">
      <c r="B410" s="33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x14ac:dyDescent="0.25">
      <c r="B411" s="33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x14ac:dyDescent="0.25">
      <c r="B412" s="33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x14ac:dyDescent="0.25">
      <c r="B413" s="33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x14ac:dyDescent="0.25">
      <c r="B414" s="33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x14ac:dyDescent="0.25">
      <c r="B415" s="33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x14ac:dyDescent="0.25">
      <c r="B416" s="33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x14ac:dyDescent="0.25">
      <c r="B417" s="33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x14ac:dyDescent="0.25">
      <c r="B418" s="33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x14ac:dyDescent="0.25">
      <c r="B419" s="33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x14ac:dyDescent="0.25">
      <c r="B420" s="33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x14ac:dyDescent="0.25">
      <c r="B421" s="33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x14ac:dyDescent="0.25">
      <c r="B422" s="33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x14ac:dyDescent="0.25">
      <c r="B423" s="33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x14ac:dyDescent="0.25">
      <c r="B424" s="33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x14ac:dyDescent="0.25">
      <c r="B425" s="33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x14ac:dyDescent="0.25">
      <c r="B426" s="33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x14ac:dyDescent="0.25">
      <c r="B427" s="33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x14ac:dyDescent="0.25">
      <c r="B428" s="33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x14ac:dyDescent="0.25">
      <c r="B429" s="33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x14ac:dyDescent="0.25">
      <c r="B430" s="33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x14ac:dyDescent="0.25">
      <c r="B431" s="33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x14ac:dyDescent="0.25">
      <c r="B432" s="33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x14ac:dyDescent="0.25">
      <c r="B433" s="33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x14ac:dyDescent="0.25">
      <c r="B434" s="33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x14ac:dyDescent="0.25">
      <c r="B435" s="33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x14ac:dyDescent="0.25">
      <c r="B436" s="33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x14ac:dyDescent="0.25">
      <c r="B437" s="33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x14ac:dyDescent="0.25">
      <c r="B438" s="33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x14ac:dyDescent="0.25">
      <c r="B439" s="33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x14ac:dyDescent="0.25">
      <c r="B440" s="33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x14ac:dyDescent="0.25">
      <c r="B441" s="33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x14ac:dyDescent="0.25">
      <c r="B442" s="33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x14ac:dyDescent="0.25">
      <c r="B443" s="33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x14ac:dyDescent="0.25">
      <c r="B444" s="33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x14ac:dyDescent="0.25">
      <c r="B445" s="33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x14ac:dyDescent="0.25">
      <c r="B446" s="33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x14ac:dyDescent="0.25">
      <c r="B447" s="33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x14ac:dyDescent="0.25">
      <c r="B448" s="33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x14ac:dyDescent="0.25">
      <c r="B449" s="33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x14ac:dyDescent="0.25">
      <c r="B450" s="33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x14ac:dyDescent="0.25">
      <c r="B451" s="33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x14ac:dyDescent="0.25">
      <c r="B452" s="33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x14ac:dyDescent="0.25">
      <c r="B453" s="33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x14ac:dyDescent="0.25">
      <c r="B454" s="33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x14ac:dyDescent="0.25">
      <c r="B455" s="33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x14ac:dyDescent="0.25">
      <c r="B456" s="33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x14ac:dyDescent="0.25">
      <c r="B457" s="33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x14ac:dyDescent="0.25">
      <c r="B458" s="33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x14ac:dyDescent="0.25">
      <c r="B459" s="33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x14ac:dyDescent="0.25">
      <c r="B460" s="33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x14ac:dyDescent="0.25">
      <c r="B461" s="33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x14ac:dyDescent="0.25">
      <c r="B462" s="33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x14ac:dyDescent="0.25">
      <c r="B463" s="33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x14ac:dyDescent="0.25">
      <c r="B464" s="33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x14ac:dyDescent="0.25">
      <c r="B465" s="33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x14ac:dyDescent="0.25">
      <c r="B466" s="33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x14ac:dyDescent="0.25">
      <c r="B467" s="33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x14ac:dyDescent="0.25">
      <c r="B468" s="33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x14ac:dyDescent="0.25">
      <c r="B469" s="33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x14ac:dyDescent="0.25">
      <c r="B470" s="33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x14ac:dyDescent="0.25">
      <c r="B471" s="33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x14ac:dyDescent="0.25">
      <c r="B472" s="33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x14ac:dyDescent="0.25">
      <c r="B473" s="33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x14ac:dyDescent="0.25">
      <c r="B474" s="33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x14ac:dyDescent="0.25">
      <c r="B475" s="33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x14ac:dyDescent="0.25">
      <c r="B476" s="33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x14ac:dyDescent="0.25">
      <c r="B477" s="33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x14ac:dyDescent="0.25">
      <c r="B478" s="33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x14ac:dyDescent="0.25">
      <c r="B479" s="33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x14ac:dyDescent="0.25">
      <c r="B480" s="33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x14ac:dyDescent="0.25">
      <c r="B481" s="33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x14ac:dyDescent="0.25">
      <c r="B482" s="33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x14ac:dyDescent="0.25">
      <c r="B483" s="33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x14ac:dyDescent="0.25">
      <c r="B484" s="33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x14ac:dyDescent="0.25">
      <c r="B485" s="33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x14ac:dyDescent="0.25">
      <c r="B486" s="33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x14ac:dyDescent="0.25">
      <c r="B487" s="33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x14ac:dyDescent="0.25">
      <c r="B488" s="33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x14ac:dyDescent="0.25">
      <c r="B489" s="33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x14ac:dyDescent="0.25">
      <c r="B490" s="33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x14ac:dyDescent="0.25">
      <c r="B491" s="33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x14ac:dyDescent="0.25">
      <c r="B492" s="33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x14ac:dyDescent="0.25">
      <c r="B493" s="33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x14ac:dyDescent="0.25">
      <c r="B494" s="33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x14ac:dyDescent="0.25">
      <c r="B495" s="33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x14ac:dyDescent="0.25">
      <c r="B496" s="33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x14ac:dyDescent="0.25">
      <c r="B497" s="33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x14ac:dyDescent="0.25">
      <c r="B498" s="33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x14ac:dyDescent="0.25">
      <c r="B499" s="33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x14ac:dyDescent="0.25">
      <c r="B500" s="33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x14ac:dyDescent="0.25">
      <c r="B501" s="33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x14ac:dyDescent="0.25">
      <c r="B502" s="33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x14ac:dyDescent="0.25">
      <c r="B503" s="33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x14ac:dyDescent="0.25">
      <c r="B504" s="33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x14ac:dyDescent="0.25">
      <c r="B505" s="33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x14ac:dyDescent="0.25">
      <c r="B506" s="33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x14ac:dyDescent="0.25">
      <c r="B507" s="33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x14ac:dyDescent="0.25">
      <c r="B508" s="33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x14ac:dyDescent="0.25">
      <c r="B509" s="33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x14ac:dyDescent="0.25">
      <c r="B510" s="33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x14ac:dyDescent="0.25">
      <c r="B511" s="33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x14ac:dyDescent="0.25">
      <c r="B512" s="33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x14ac:dyDescent="0.25">
      <c r="B513" s="33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x14ac:dyDescent="0.25">
      <c r="B514" s="33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x14ac:dyDescent="0.25">
      <c r="B515" s="33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x14ac:dyDescent="0.25">
      <c r="B516" s="33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x14ac:dyDescent="0.25">
      <c r="B517" s="33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x14ac:dyDescent="0.25">
      <c r="B518" s="33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x14ac:dyDescent="0.25">
      <c r="B519" s="33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x14ac:dyDescent="0.25">
      <c r="B520" s="33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x14ac:dyDescent="0.25">
      <c r="B521" s="33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x14ac:dyDescent="0.25">
      <c r="B522" s="33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x14ac:dyDescent="0.25">
      <c r="B523" s="33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x14ac:dyDescent="0.25">
      <c r="B524" s="33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x14ac:dyDescent="0.25">
      <c r="B525" s="33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x14ac:dyDescent="0.25">
      <c r="B526" s="33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x14ac:dyDescent="0.25">
      <c r="B527" s="33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x14ac:dyDescent="0.25">
      <c r="B528" s="33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x14ac:dyDescent="0.25">
      <c r="B529" s="33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x14ac:dyDescent="0.25">
      <c r="B530" s="33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x14ac:dyDescent="0.25">
      <c r="B531" s="33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x14ac:dyDescent="0.25">
      <c r="B532" s="33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x14ac:dyDescent="0.25">
      <c r="B533" s="33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x14ac:dyDescent="0.25">
      <c r="B534" s="33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x14ac:dyDescent="0.25">
      <c r="B535" s="33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x14ac:dyDescent="0.25">
      <c r="B536" s="33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x14ac:dyDescent="0.25">
      <c r="B537" s="33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x14ac:dyDescent="0.25">
      <c r="B538" s="33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x14ac:dyDescent="0.25">
      <c r="B539" s="33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x14ac:dyDescent="0.25">
      <c r="B540" s="33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x14ac:dyDescent="0.25">
      <c r="B541" s="33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x14ac:dyDescent="0.25">
      <c r="B542" s="33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x14ac:dyDescent="0.25">
      <c r="B543" s="33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x14ac:dyDescent="0.25">
      <c r="B544" s="33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x14ac:dyDescent="0.25">
      <c r="B545" s="33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x14ac:dyDescent="0.25">
      <c r="B546" s="33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x14ac:dyDescent="0.25">
      <c r="B547" s="33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x14ac:dyDescent="0.25">
      <c r="B548" s="33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x14ac:dyDescent="0.25">
      <c r="B549" s="33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x14ac:dyDescent="0.25">
      <c r="B550" s="33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x14ac:dyDescent="0.25">
      <c r="B551" s="33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x14ac:dyDescent="0.25">
      <c r="B552" s="33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x14ac:dyDescent="0.25">
      <c r="B553" s="33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x14ac:dyDescent="0.25">
      <c r="B554" s="33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x14ac:dyDescent="0.25">
      <c r="B555" s="33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x14ac:dyDescent="0.25">
      <c r="B556" s="33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x14ac:dyDescent="0.25">
      <c r="B557" s="33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x14ac:dyDescent="0.25">
      <c r="B558" s="33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x14ac:dyDescent="0.25">
      <c r="B559" s="33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x14ac:dyDescent="0.25">
      <c r="B560" s="33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x14ac:dyDescent="0.25">
      <c r="B561" s="33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x14ac:dyDescent="0.25">
      <c r="B562" s="33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x14ac:dyDescent="0.25">
      <c r="B563" s="33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x14ac:dyDescent="0.25">
      <c r="B564" s="33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x14ac:dyDescent="0.25">
      <c r="B565" s="33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x14ac:dyDescent="0.25">
      <c r="B566" s="33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x14ac:dyDescent="0.25">
      <c r="B567" s="33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x14ac:dyDescent="0.25">
      <c r="B568" s="33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x14ac:dyDescent="0.25">
      <c r="B569" s="33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x14ac:dyDescent="0.25">
      <c r="B570" s="33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x14ac:dyDescent="0.25">
      <c r="B571" s="33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x14ac:dyDescent="0.25">
      <c r="B572" s="33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x14ac:dyDescent="0.25">
      <c r="B573" s="33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x14ac:dyDescent="0.25">
      <c r="B574" s="33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x14ac:dyDescent="0.25">
      <c r="B575" s="33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x14ac:dyDescent="0.25">
      <c r="B576" s="33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x14ac:dyDescent="0.25">
      <c r="B577" s="33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x14ac:dyDescent="0.25">
      <c r="B578" s="33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x14ac:dyDescent="0.25">
      <c r="B579" s="33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x14ac:dyDescent="0.25">
      <c r="B580" s="33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x14ac:dyDescent="0.25">
      <c r="B581" s="33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x14ac:dyDescent="0.25">
      <c r="B582" s="33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x14ac:dyDescent="0.25">
      <c r="B583" s="33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x14ac:dyDescent="0.25">
      <c r="B584" s="33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x14ac:dyDescent="0.25">
      <c r="B585" s="33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x14ac:dyDescent="0.25">
      <c r="B586" s="33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x14ac:dyDescent="0.25">
      <c r="B587" s="33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x14ac:dyDescent="0.25">
      <c r="B588" s="33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x14ac:dyDescent="0.25">
      <c r="B589" s="33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x14ac:dyDescent="0.25">
      <c r="B590" s="33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x14ac:dyDescent="0.25">
      <c r="B591" s="33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x14ac:dyDescent="0.25">
      <c r="B592" s="33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x14ac:dyDescent="0.25">
      <c r="B593" s="33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x14ac:dyDescent="0.25">
      <c r="B594" s="33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x14ac:dyDescent="0.25">
      <c r="B595" s="33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x14ac:dyDescent="0.25">
      <c r="B596" s="33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x14ac:dyDescent="0.25">
      <c r="B597" s="33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x14ac:dyDescent="0.25">
      <c r="B598" s="33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x14ac:dyDescent="0.25">
      <c r="B599" s="33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x14ac:dyDescent="0.25">
      <c r="B600" s="33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x14ac:dyDescent="0.25">
      <c r="B601" s="33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x14ac:dyDescent="0.25">
      <c r="B602" s="33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x14ac:dyDescent="0.25">
      <c r="B603" s="33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x14ac:dyDescent="0.25">
      <c r="B604" s="33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x14ac:dyDescent="0.25">
      <c r="B605" s="33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x14ac:dyDescent="0.25">
      <c r="B606" s="33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x14ac:dyDescent="0.25">
      <c r="B607" s="33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x14ac:dyDescent="0.25">
      <c r="B608" s="33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x14ac:dyDescent="0.25">
      <c r="B609" s="33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x14ac:dyDescent="0.25">
      <c r="B610" s="33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x14ac:dyDescent="0.25">
      <c r="B611" s="33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x14ac:dyDescent="0.25">
      <c r="B612" s="33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x14ac:dyDescent="0.25">
      <c r="B613" s="33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x14ac:dyDescent="0.25">
      <c r="B614" s="33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x14ac:dyDescent="0.25">
      <c r="B615" s="33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x14ac:dyDescent="0.25">
      <c r="B616" s="33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x14ac:dyDescent="0.25">
      <c r="B617" s="33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x14ac:dyDescent="0.25">
      <c r="B618" s="33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x14ac:dyDescent="0.25">
      <c r="B619" s="33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x14ac:dyDescent="0.25">
      <c r="B620" s="33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x14ac:dyDescent="0.25">
      <c r="B621" s="33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x14ac:dyDescent="0.25">
      <c r="B622" s="33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x14ac:dyDescent="0.25">
      <c r="B623" s="33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x14ac:dyDescent="0.25">
      <c r="B624" s="33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x14ac:dyDescent="0.25">
      <c r="B625" s="33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x14ac:dyDescent="0.25">
      <c r="B626" s="33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x14ac:dyDescent="0.25">
      <c r="B627" s="33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x14ac:dyDescent="0.25">
      <c r="B628" s="33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x14ac:dyDescent="0.25">
      <c r="B629" s="33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x14ac:dyDescent="0.25">
      <c r="B630" s="33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x14ac:dyDescent="0.25">
      <c r="B631" s="33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x14ac:dyDescent="0.25">
      <c r="B632" s="33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x14ac:dyDescent="0.25">
      <c r="B633" s="33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x14ac:dyDescent="0.25">
      <c r="B634" s="33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x14ac:dyDescent="0.25">
      <c r="B635" s="33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x14ac:dyDescent="0.25">
      <c r="B636" s="33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x14ac:dyDescent="0.25">
      <c r="B637" s="33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x14ac:dyDescent="0.25">
      <c r="B638" s="33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x14ac:dyDescent="0.25">
      <c r="B639" s="33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x14ac:dyDescent="0.25">
      <c r="B640" s="33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x14ac:dyDescent="0.25">
      <c r="B641" s="33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x14ac:dyDescent="0.25">
      <c r="B642" s="33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x14ac:dyDescent="0.25">
      <c r="B643" s="33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x14ac:dyDescent="0.25">
      <c r="B644" s="33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x14ac:dyDescent="0.25">
      <c r="B645" s="33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x14ac:dyDescent="0.25">
      <c r="B646" s="33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x14ac:dyDescent="0.25">
      <c r="B647" s="33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x14ac:dyDescent="0.25">
      <c r="B648" s="33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x14ac:dyDescent="0.25">
      <c r="B649" s="33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x14ac:dyDescent="0.25">
      <c r="B650" s="33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x14ac:dyDescent="0.25">
      <c r="B651" s="33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x14ac:dyDescent="0.25">
      <c r="B652" s="33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x14ac:dyDescent="0.25">
      <c r="B653" s="33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x14ac:dyDescent="0.25">
      <c r="B654" s="33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x14ac:dyDescent="0.25">
      <c r="B655" s="33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x14ac:dyDescent="0.25">
      <c r="B656" s="33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x14ac:dyDescent="0.25">
      <c r="B657" s="33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x14ac:dyDescent="0.25">
      <c r="B658" s="33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x14ac:dyDescent="0.25">
      <c r="B659" s="33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x14ac:dyDescent="0.25">
      <c r="B660" s="33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x14ac:dyDescent="0.25">
      <c r="B661" s="33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x14ac:dyDescent="0.25">
      <c r="B662" s="33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x14ac:dyDescent="0.25">
      <c r="B663" s="33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x14ac:dyDescent="0.25">
      <c r="B664" s="33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x14ac:dyDescent="0.25">
      <c r="B665" s="33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x14ac:dyDescent="0.25">
      <c r="B666" s="33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x14ac:dyDescent="0.25">
      <c r="B667" s="33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x14ac:dyDescent="0.25">
      <c r="B668" s="33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x14ac:dyDescent="0.25">
      <c r="B669" s="33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x14ac:dyDescent="0.25">
      <c r="B670" s="33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x14ac:dyDescent="0.25">
      <c r="B671" s="33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x14ac:dyDescent="0.25">
      <c r="B672" s="33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x14ac:dyDescent="0.25">
      <c r="B673" s="33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x14ac:dyDescent="0.25">
      <c r="B674" s="33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x14ac:dyDescent="0.25">
      <c r="B675" s="33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x14ac:dyDescent="0.25">
      <c r="B676" s="33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x14ac:dyDescent="0.25">
      <c r="B677" s="33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x14ac:dyDescent="0.25">
      <c r="B678" s="33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x14ac:dyDescent="0.25">
      <c r="B679" s="33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x14ac:dyDescent="0.25">
      <c r="B680" s="33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x14ac:dyDescent="0.25">
      <c r="B681" s="33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x14ac:dyDescent="0.25">
      <c r="B682" s="33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x14ac:dyDescent="0.25">
      <c r="B683" s="33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x14ac:dyDescent="0.25">
      <c r="B684" s="33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x14ac:dyDescent="0.25">
      <c r="B685" s="33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x14ac:dyDescent="0.25">
      <c r="B686" s="33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x14ac:dyDescent="0.25">
      <c r="B687" s="33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x14ac:dyDescent="0.25">
      <c r="B688" s="33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x14ac:dyDescent="0.25">
      <c r="B689" s="33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x14ac:dyDescent="0.25">
      <c r="B690" s="33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x14ac:dyDescent="0.25">
      <c r="B691" s="33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x14ac:dyDescent="0.25">
      <c r="B692" s="33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x14ac:dyDescent="0.25">
      <c r="B693" s="33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x14ac:dyDescent="0.25">
      <c r="B694" s="33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x14ac:dyDescent="0.25">
      <c r="B695" s="33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x14ac:dyDescent="0.25">
      <c r="B696" s="33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x14ac:dyDescent="0.25">
      <c r="B697" s="33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x14ac:dyDescent="0.25">
      <c r="B698" s="33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x14ac:dyDescent="0.25">
      <c r="B699" s="33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 x14ac:dyDescent="0.25">
      <c r="B700" s="33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 x14ac:dyDescent="0.25">
      <c r="B701" s="33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 x14ac:dyDescent="0.25">
      <c r="B702" s="33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 x14ac:dyDescent="0.25">
      <c r="B703" s="33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 x14ac:dyDescent="0.25">
      <c r="B704" s="33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 x14ac:dyDescent="0.25">
      <c r="B705" s="33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 x14ac:dyDescent="0.25">
      <c r="B706" s="33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 x14ac:dyDescent="0.25">
      <c r="B707" s="33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 x14ac:dyDescent="0.25">
      <c r="B708" s="33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 x14ac:dyDescent="0.25">
      <c r="B709" s="33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 x14ac:dyDescent="0.25">
      <c r="B710" s="33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 x14ac:dyDescent="0.25">
      <c r="B711" s="33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 x14ac:dyDescent="0.25">
      <c r="B712" s="33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 x14ac:dyDescent="0.25">
      <c r="B713" s="33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 x14ac:dyDescent="0.25">
      <c r="B714" s="33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 x14ac:dyDescent="0.25">
      <c r="B715" s="33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 x14ac:dyDescent="0.25">
      <c r="B716" s="33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 x14ac:dyDescent="0.25">
      <c r="B717" s="33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 x14ac:dyDescent="0.25">
      <c r="B718" s="33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 x14ac:dyDescent="0.25">
      <c r="B719" s="33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 x14ac:dyDescent="0.25">
      <c r="B720" s="33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 x14ac:dyDescent="0.25">
      <c r="B721" s="33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 x14ac:dyDescent="0.25">
      <c r="B722" s="33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 x14ac:dyDescent="0.25">
      <c r="B723" s="33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 x14ac:dyDescent="0.25">
      <c r="B724" s="33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 x14ac:dyDescent="0.25">
      <c r="B725" s="33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 x14ac:dyDescent="0.25">
      <c r="B726" s="33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 x14ac:dyDescent="0.25">
      <c r="B727" s="33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 x14ac:dyDescent="0.25">
      <c r="B728" s="33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 x14ac:dyDescent="0.25">
      <c r="B729" s="33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 x14ac:dyDescent="0.25">
      <c r="B730" s="33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 x14ac:dyDescent="0.25">
      <c r="B731" s="33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x14ac:dyDescent="0.25">
      <c r="B732" s="33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 x14ac:dyDescent="0.25">
      <c r="B733" s="33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 x14ac:dyDescent="0.25">
      <c r="B734" s="33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 x14ac:dyDescent="0.25">
      <c r="B735" s="33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x14ac:dyDescent="0.25">
      <c r="B736" s="33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x14ac:dyDescent="0.25">
      <c r="B737" s="33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x14ac:dyDescent="0.25">
      <c r="B738" s="33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x14ac:dyDescent="0.25">
      <c r="B739" s="33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 x14ac:dyDescent="0.25">
      <c r="B740" s="33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 x14ac:dyDescent="0.25">
      <c r="B741" s="33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 x14ac:dyDescent="0.25">
      <c r="B742" s="33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 x14ac:dyDescent="0.25">
      <c r="B743" s="33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 x14ac:dyDescent="0.25">
      <c r="B744" s="33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 x14ac:dyDescent="0.25">
      <c r="B745" s="33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 x14ac:dyDescent="0.25">
      <c r="B746" s="33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 x14ac:dyDescent="0.25">
      <c r="B747" s="33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 x14ac:dyDescent="0.25">
      <c r="B748" s="33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 x14ac:dyDescent="0.25">
      <c r="B749" s="33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 x14ac:dyDescent="0.25">
      <c r="B750" s="33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 x14ac:dyDescent="0.25">
      <c r="B751" s="33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 x14ac:dyDescent="0.25">
      <c r="B752" s="33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 x14ac:dyDescent="0.25">
      <c r="B753" s="33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 x14ac:dyDescent="0.25">
      <c r="B754" s="33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 x14ac:dyDescent="0.25">
      <c r="B755" s="33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 x14ac:dyDescent="0.25">
      <c r="B756" s="33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 x14ac:dyDescent="0.25">
      <c r="B757" s="33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 x14ac:dyDescent="0.25">
      <c r="B758" s="33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 x14ac:dyDescent="0.25">
      <c r="B759" s="33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 x14ac:dyDescent="0.25">
      <c r="B760" s="33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 x14ac:dyDescent="0.25">
      <c r="B761" s="33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 x14ac:dyDescent="0.25">
      <c r="B762" s="33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 x14ac:dyDescent="0.25">
      <c r="B763" s="33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 x14ac:dyDescent="0.25">
      <c r="B764" s="33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 x14ac:dyDescent="0.25">
      <c r="B765" s="33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 x14ac:dyDescent="0.25">
      <c r="B766" s="33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 x14ac:dyDescent="0.25">
      <c r="B767" s="33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 x14ac:dyDescent="0.25">
      <c r="B768" s="33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 x14ac:dyDescent="0.25">
      <c r="B769" s="33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 x14ac:dyDescent="0.25">
      <c r="B770" s="33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 x14ac:dyDescent="0.25">
      <c r="B771" s="33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 x14ac:dyDescent="0.25">
      <c r="B772" s="33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 x14ac:dyDescent="0.25">
      <c r="B773" s="33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 x14ac:dyDescent="0.25">
      <c r="B774" s="33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 x14ac:dyDescent="0.25">
      <c r="B775" s="33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 x14ac:dyDescent="0.25">
      <c r="B776" s="33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 x14ac:dyDescent="0.25">
      <c r="B777" s="33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 x14ac:dyDescent="0.25">
      <c r="B778" s="33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 x14ac:dyDescent="0.25">
      <c r="B779" s="33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 x14ac:dyDescent="0.25">
      <c r="B780" s="33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 x14ac:dyDescent="0.25">
      <c r="B781" s="33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 x14ac:dyDescent="0.25">
      <c r="B782" s="33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 x14ac:dyDescent="0.25">
      <c r="B783" s="33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 x14ac:dyDescent="0.25">
      <c r="B784" s="33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 x14ac:dyDescent="0.25">
      <c r="B785" s="33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 x14ac:dyDescent="0.25">
      <c r="B786" s="33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 x14ac:dyDescent="0.25">
      <c r="B787" s="33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 x14ac:dyDescent="0.25">
      <c r="B788" s="33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 x14ac:dyDescent="0.25">
      <c r="B789" s="33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 x14ac:dyDescent="0.25">
      <c r="B790" s="33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 x14ac:dyDescent="0.25">
      <c r="B791" s="33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 x14ac:dyDescent="0.25">
      <c r="B792" s="33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 x14ac:dyDescent="0.25">
      <c r="B793" s="33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 x14ac:dyDescent="0.25">
      <c r="B794" s="33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 x14ac:dyDescent="0.25">
      <c r="B795" s="33"/>
      <c r="C795" s="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 x14ac:dyDescent="0.25">
      <c r="B796" s="33"/>
      <c r="C796" s="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 x14ac:dyDescent="0.25">
      <c r="B797" s="33"/>
      <c r="C797" s="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 x14ac:dyDescent="0.25">
      <c r="B798" s="33"/>
      <c r="C798" s="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 x14ac:dyDescent="0.25">
      <c r="B799" s="33"/>
      <c r="C799" s="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 x14ac:dyDescent="0.25">
      <c r="B800" s="33"/>
      <c r="C800" s="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 x14ac:dyDescent="0.25">
      <c r="B801" s="33"/>
      <c r="C801" s="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 x14ac:dyDescent="0.25">
      <c r="B802" s="33"/>
      <c r="C802" s="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 x14ac:dyDescent="0.25">
      <c r="B803" s="33"/>
      <c r="C803" s="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 x14ac:dyDescent="0.25">
      <c r="B804" s="33"/>
      <c r="C804" s="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 x14ac:dyDescent="0.25">
      <c r="B805" s="33"/>
      <c r="C805" s="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 x14ac:dyDescent="0.25">
      <c r="B806" s="33"/>
      <c r="C806" s="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 x14ac:dyDescent="0.25">
      <c r="B807" s="33"/>
      <c r="C807" s="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 x14ac:dyDescent="0.25">
      <c r="B808" s="33"/>
      <c r="C808" s="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 x14ac:dyDescent="0.25">
      <c r="B809" s="33"/>
      <c r="C809" s="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 x14ac:dyDescent="0.25">
      <c r="B810" s="33"/>
      <c r="C810" s="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 x14ac:dyDescent="0.25">
      <c r="B811" s="33"/>
      <c r="C811" s="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 x14ac:dyDescent="0.25">
      <c r="B812" s="33"/>
      <c r="C812" s="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 x14ac:dyDescent="0.25">
      <c r="B813" s="33"/>
      <c r="C813" s="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 x14ac:dyDescent="0.25">
      <c r="B814" s="33"/>
      <c r="C814" s="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 x14ac:dyDescent="0.25">
      <c r="B815" s="33"/>
      <c r="C815" s="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 x14ac:dyDescent="0.25">
      <c r="B816" s="33"/>
      <c r="C816" s="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 x14ac:dyDescent="0.25">
      <c r="B817" s="33"/>
      <c r="C817" s="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 x14ac:dyDescent="0.25">
      <c r="B818" s="33"/>
      <c r="C818" s="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 x14ac:dyDescent="0.25">
      <c r="B819" s="33"/>
      <c r="C819" s="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 x14ac:dyDescent="0.25">
      <c r="B820" s="33"/>
      <c r="C820" s="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 x14ac:dyDescent="0.25">
      <c r="B821" s="33"/>
      <c r="C821" s="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 x14ac:dyDescent="0.25">
      <c r="B822" s="33"/>
      <c r="C822" s="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 x14ac:dyDescent="0.25">
      <c r="B823" s="33"/>
      <c r="C823" s="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 x14ac:dyDescent="0.25">
      <c r="B824" s="33"/>
      <c r="C824" s="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 x14ac:dyDescent="0.25">
      <c r="B825" s="33"/>
      <c r="C825" s="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 x14ac:dyDescent="0.25">
      <c r="B826" s="33"/>
      <c r="C826" s="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 x14ac:dyDescent="0.25">
      <c r="B827" s="33"/>
      <c r="C827" s="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 x14ac:dyDescent="0.25">
      <c r="B828" s="33"/>
      <c r="C828" s="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 x14ac:dyDescent="0.25">
      <c r="B829" s="33"/>
      <c r="C829" s="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 x14ac:dyDescent="0.25">
      <c r="B830" s="33"/>
      <c r="C830" s="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 x14ac:dyDescent="0.25">
      <c r="B831" s="33"/>
      <c r="C831" s="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 x14ac:dyDescent="0.25">
      <c r="B832" s="33"/>
      <c r="C832" s="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 x14ac:dyDescent="0.25">
      <c r="B833" s="33"/>
      <c r="C833" s="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 x14ac:dyDescent="0.25">
      <c r="B834" s="33"/>
      <c r="C834" s="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 x14ac:dyDescent="0.25">
      <c r="B835" s="33"/>
      <c r="C835" s="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 x14ac:dyDescent="0.25">
      <c r="B836" s="33"/>
      <c r="C836" s="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 x14ac:dyDescent="0.25">
      <c r="B837" s="33"/>
      <c r="C837" s="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 x14ac:dyDescent="0.25">
      <c r="B838" s="33"/>
      <c r="C838" s="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 x14ac:dyDescent="0.25">
      <c r="B839" s="33"/>
      <c r="C839" s="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 x14ac:dyDescent="0.25">
      <c r="B840" s="33"/>
      <c r="C840" s="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 x14ac:dyDescent="0.25">
      <c r="B841" s="33"/>
      <c r="C841" s="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 x14ac:dyDescent="0.25">
      <c r="B842" s="33"/>
      <c r="C842" s="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 x14ac:dyDescent="0.25">
      <c r="B843" s="33"/>
      <c r="C843" s="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 x14ac:dyDescent="0.25">
      <c r="B844" s="33"/>
      <c r="C844" s="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 x14ac:dyDescent="0.25">
      <c r="B845" s="33"/>
      <c r="C845" s="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 x14ac:dyDescent="0.25">
      <c r="B846" s="33"/>
      <c r="C846" s="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 x14ac:dyDescent="0.25">
      <c r="B847" s="33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 x14ac:dyDescent="0.25">
      <c r="B848" s="33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 x14ac:dyDescent="0.25">
      <c r="B849" s="33"/>
      <c r="C849" s="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 x14ac:dyDescent="0.25">
      <c r="B850" s="33"/>
      <c r="C850" s="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 x14ac:dyDescent="0.25">
      <c r="B851" s="33"/>
      <c r="C851" s="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 x14ac:dyDescent="0.25">
      <c r="B852" s="33"/>
      <c r="C852" s="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 x14ac:dyDescent="0.25">
      <c r="B853" s="33"/>
      <c r="C853" s="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 x14ac:dyDescent="0.25">
      <c r="B854" s="33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 x14ac:dyDescent="0.25">
      <c r="B855" s="33"/>
      <c r="C855" s="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 x14ac:dyDescent="0.25">
      <c r="B856" s="33"/>
      <c r="C856" s="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 x14ac:dyDescent="0.25">
      <c r="B857" s="33"/>
      <c r="C857" s="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 x14ac:dyDescent="0.25">
      <c r="B858" s="33"/>
      <c r="C858" s="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 x14ac:dyDescent="0.25">
      <c r="B859" s="33"/>
      <c r="C859" s="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 x14ac:dyDescent="0.25">
      <c r="B860" s="33"/>
      <c r="C860" s="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 x14ac:dyDescent="0.25">
      <c r="B861" s="33"/>
      <c r="C861" s="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 x14ac:dyDescent="0.25">
      <c r="B862" s="33"/>
      <c r="C862" s="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 x14ac:dyDescent="0.25">
      <c r="B863" s="33"/>
      <c r="C863" s="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 x14ac:dyDescent="0.25">
      <c r="B864" s="33"/>
      <c r="C864" s="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 x14ac:dyDescent="0.25">
      <c r="B865" s="33"/>
      <c r="C865" s="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 x14ac:dyDescent="0.25">
      <c r="B866" s="33"/>
      <c r="C866" s="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 x14ac:dyDescent="0.25">
      <c r="B867" s="33"/>
      <c r="C867" s="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 x14ac:dyDescent="0.25">
      <c r="B868" s="33"/>
      <c r="C868" s="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 x14ac:dyDescent="0.25">
      <c r="B869" s="33"/>
      <c r="C869" s="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 x14ac:dyDescent="0.25">
      <c r="B870" s="33"/>
      <c r="C870" s="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 x14ac:dyDescent="0.25">
      <c r="B871" s="33"/>
      <c r="C871" s="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 x14ac:dyDescent="0.25">
      <c r="B872" s="33"/>
      <c r="C872" s="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 x14ac:dyDescent="0.25">
      <c r="B873" s="33"/>
      <c r="C873" s="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 x14ac:dyDescent="0.25">
      <c r="B874" s="33"/>
      <c r="C874" s="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 x14ac:dyDescent="0.25">
      <c r="B875" s="33"/>
      <c r="C875" s="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 x14ac:dyDescent="0.25">
      <c r="B876" s="33"/>
      <c r="C876" s="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 x14ac:dyDescent="0.25">
      <c r="B877" s="33"/>
      <c r="C877" s="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 x14ac:dyDescent="0.25">
      <c r="B878" s="33"/>
      <c r="C878" s="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 x14ac:dyDescent="0.25">
      <c r="B879" s="33"/>
      <c r="C879" s="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 x14ac:dyDescent="0.25">
      <c r="B880" s="33"/>
      <c r="C880" s="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 x14ac:dyDescent="0.25">
      <c r="B881" s="33"/>
      <c r="C881" s="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 x14ac:dyDescent="0.25">
      <c r="B882" s="33"/>
      <c r="C882" s="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 x14ac:dyDescent="0.25">
      <c r="B883" s="33"/>
      <c r="C883" s="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 x14ac:dyDescent="0.25">
      <c r="B884" s="33"/>
      <c r="C884" s="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 x14ac:dyDescent="0.25">
      <c r="B885" s="33"/>
      <c r="C885" s="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 x14ac:dyDescent="0.25">
      <c r="B886" s="33"/>
      <c r="C886" s="5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 x14ac:dyDescent="0.25">
      <c r="B887" s="33"/>
      <c r="C887" s="5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 x14ac:dyDescent="0.25">
      <c r="B888" s="33"/>
      <c r="C888" s="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 x14ac:dyDescent="0.25">
      <c r="B889" s="33"/>
      <c r="C889" s="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 x14ac:dyDescent="0.25">
      <c r="B890" s="33"/>
      <c r="C890" s="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 x14ac:dyDescent="0.25">
      <c r="B891" s="33"/>
      <c r="C891" s="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 x14ac:dyDescent="0.25">
      <c r="B892" s="33"/>
      <c r="C892" s="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 x14ac:dyDescent="0.25">
      <c r="B893" s="33"/>
      <c r="C893" s="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 x14ac:dyDescent="0.25">
      <c r="B894" s="33"/>
      <c r="C894" s="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 x14ac:dyDescent="0.25">
      <c r="B895" s="33"/>
      <c r="C895" s="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 x14ac:dyDescent="0.25">
      <c r="B896" s="33"/>
      <c r="C896" s="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 x14ac:dyDescent="0.25">
      <c r="B897" s="33"/>
      <c r="C897" s="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 x14ac:dyDescent="0.25">
      <c r="B898" s="33"/>
      <c r="C898" s="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 x14ac:dyDescent="0.25">
      <c r="B899" s="33"/>
      <c r="C899" s="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 x14ac:dyDescent="0.25">
      <c r="B900" s="33"/>
      <c r="C900" s="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 x14ac:dyDescent="0.25">
      <c r="B901" s="33"/>
      <c r="C901" s="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 x14ac:dyDescent="0.25">
      <c r="B902" s="33"/>
      <c r="C902" s="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 x14ac:dyDescent="0.25">
      <c r="B903" s="33"/>
      <c r="C903" s="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 x14ac:dyDescent="0.25">
      <c r="B904" s="33"/>
      <c r="C904" s="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 x14ac:dyDescent="0.25">
      <c r="B905" s="33"/>
      <c r="C905" s="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 x14ac:dyDescent="0.25">
      <c r="B906" s="33"/>
      <c r="C906" s="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 x14ac:dyDescent="0.25">
      <c r="B907" s="33"/>
      <c r="C907" s="5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 x14ac:dyDescent="0.25">
      <c r="B908" s="33"/>
      <c r="C908" s="5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 x14ac:dyDescent="0.25">
      <c r="B909" s="33"/>
      <c r="C909" s="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 x14ac:dyDescent="0.25">
      <c r="B910" s="33"/>
      <c r="C910" s="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 x14ac:dyDescent="0.25">
      <c r="B911" s="33"/>
      <c r="C911" s="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 x14ac:dyDescent="0.25">
      <c r="B912" s="33"/>
      <c r="C912" s="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 x14ac:dyDescent="0.25">
      <c r="B913" s="33"/>
      <c r="C913" s="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 x14ac:dyDescent="0.25">
      <c r="B914" s="33"/>
      <c r="C914" s="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 x14ac:dyDescent="0.25">
      <c r="B915" s="33"/>
      <c r="C915" s="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 x14ac:dyDescent="0.25">
      <c r="B916" s="33"/>
      <c r="C916" s="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 x14ac:dyDescent="0.25">
      <c r="B917" s="33"/>
      <c r="C917" s="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 x14ac:dyDescent="0.25">
      <c r="B918" s="33"/>
      <c r="C918" s="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 x14ac:dyDescent="0.25">
      <c r="B919" s="33"/>
      <c r="C919" s="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 x14ac:dyDescent="0.25">
      <c r="B920" s="33"/>
      <c r="C920" s="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 x14ac:dyDescent="0.25">
      <c r="B921" s="33"/>
      <c r="C921" s="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 x14ac:dyDescent="0.25">
      <c r="B922" s="33"/>
      <c r="C922" s="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 x14ac:dyDescent="0.25">
      <c r="B923" s="33"/>
      <c r="C923" s="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 x14ac:dyDescent="0.25">
      <c r="B924" s="33"/>
      <c r="C924" s="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 x14ac:dyDescent="0.25">
      <c r="B925" s="33"/>
      <c r="C925" s="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 x14ac:dyDescent="0.25">
      <c r="B926" s="33"/>
      <c r="C926" s="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 x14ac:dyDescent="0.25">
      <c r="B927" s="33"/>
      <c r="C927" s="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 x14ac:dyDescent="0.25">
      <c r="B928" s="33"/>
      <c r="C928" s="5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 x14ac:dyDescent="0.25">
      <c r="B929" s="33"/>
      <c r="C929" s="5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 x14ac:dyDescent="0.25">
      <c r="B930" s="33"/>
      <c r="C930" s="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 x14ac:dyDescent="0.25">
      <c r="B931" s="33"/>
      <c r="C931" s="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 x14ac:dyDescent="0.25">
      <c r="B932" s="33"/>
      <c r="C932" s="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 x14ac:dyDescent="0.25">
      <c r="B933" s="33"/>
      <c r="C933" s="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 x14ac:dyDescent="0.25">
      <c r="B934" s="33"/>
      <c r="C934" s="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 x14ac:dyDescent="0.25">
      <c r="B935" s="33"/>
      <c r="C935" s="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 x14ac:dyDescent="0.25">
      <c r="B936" s="33"/>
      <c r="C936" s="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 x14ac:dyDescent="0.25">
      <c r="B937" s="33"/>
      <c r="C937" s="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 x14ac:dyDescent="0.25">
      <c r="B938" s="33"/>
      <c r="C938" s="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 x14ac:dyDescent="0.25">
      <c r="B939" s="33"/>
      <c r="C939" s="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 x14ac:dyDescent="0.25">
      <c r="B940" s="33"/>
      <c r="C940" s="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 x14ac:dyDescent="0.25">
      <c r="B941" s="33"/>
      <c r="C941" s="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 x14ac:dyDescent="0.25">
      <c r="B942" s="33"/>
      <c r="C942" s="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 x14ac:dyDescent="0.25">
      <c r="B943" s="33"/>
      <c r="C943" s="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 x14ac:dyDescent="0.25">
      <c r="B944" s="33"/>
      <c r="C944" s="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 x14ac:dyDescent="0.25">
      <c r="B945" s="33"/>
      <c r="C945" s="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 x14ac:dyDescent="0.25">
      <c r="B946" s="33"/>
      <c r="C946" s="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 x14ac:dyDescent="0.25">
      <c r="B947" s="33"/>
      <c r="C947" s="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 x14ac:dyDescent="0.25">
      <c r="B948" s="33"/>
      <c r="C948" s="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 x14ac:dyDescent="0.25">
      <c r="B949" s="33"/>
      <c r="C949" s="5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 x14ac:dyDescent="0.25">
      <c r="B950" s="33"/>
      <c r="C950" s="5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 x14ac:dyDescent="0.25">
      <c r="B951" s="33"/>
      <c r="C951" s="5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 x14ac:dyDescent="0.25">
      <c r="B952" s="33"/>
      <c r="C952" s="5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 x14ac:dyDescent="0.25">
      <c r="B953" s="33"/>
      <c r="C953" s="5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 x14ac:dyDescent="0.25">
      <c r="B954" s="33"/>
      <c r="C954" s="5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 x14ac:dyDescent="0.25">
      <c r="B955" s="33"/>
      <c r="C955" s="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 x14ac:dyDescent="0.25">
      <c r="B956" s="33"/>
      <c r="C956" s="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 x14ac:dyDescent="0.25">
      <c r="B957" s="33"/>
      <c r="C957" s="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 x14ac:dyDescent="0.25">
      <c r="B958" s="33"/>
      <c r="C958" s="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 x14ac:dyDescent="0.25">
      <c r="B959" s="33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 x14ac:dyDescent="0.25">
      <c r="B960" s="33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 x14ac:dyDescent="0.25">
      <c r="B961" s="33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 x14ac:dyDescent="0.25">
      <c r="B962" s="33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 x14ac:dyDescent="0.25">
      <c r="B963" s="33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 x14ac:dyDescent="0.25">
      <c r="B964" s="33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 x14ac:dyDescent="0.25">
      <c r="B965" s="33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 x14ac:dyDescent="0.25">
      <c r="B966" s="33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 x14ac:dyDescent="0.25">
      <c r="B967" s="33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 x14ac:dyDescent="0.25">
      <c r="B968" s="33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 x14ac:dyDescent="0.25">
      <c r="B969" s="33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 x14ac:dyDescent="0.25">
      <c r="B970" s="33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 x14ac:dyDescent="0.25">
      <c r="B971" s="33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 x14ac:dyDescent="0.25">
      <c r="B972" s="33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 x14ac:dyDescent="0.25">
      <c r="B973" s="33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 x14ac:dyDescent="0.25">
      <c r="B974" s="33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 x14ac:dyDescent="0.25">
      <c r="B975" s="33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 x14ac:dyDescent="0.25">
      <c r="B976" s="33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 x14ac:dyDescent="0.25">
      <c r="B977" s="33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 x14ac:dyDescent="0.25">
      <c r="B978" s="33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 x14ac:dyDescent="0.25">
      <c r="B979" s="33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 x14ac:dyDescent="0.25">
      <c r="B980" s="33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 x14ac:dyDescent="0.25">
      <c r="B981" s="33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 x14ac:dyDescent="0.25">
      <c r="B982" s="33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 x14ac:dyDescent="0.25">
      <c r="B983" s="33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 x14ac:dyDescent="0.25">
      <c r="B984" s="33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 x14ac:dyDescent="0.25">
      <c r="B985" s="33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 x14ac:dyDescent="0.25">
      <c r="B986" s="33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 x14ac:dyDescent="0.25">
      <c r="B987" s="33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 x14ac:dyDescent="0.25">
      <c r="B988" s="33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 x14ac:dyDescent="0.25">
      <c r="B989" s="33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 x14ac:dyDescent="0.25">
      <c r="B990" s="33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 x14ac:dyDescent="0.25">
      <c r="B991" s="33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 x14ac:dyDescent="0.25">
      <c r="B992" s="33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 x14ac:dyDescent="0.25">
      <c r="B993" s="33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 x14ac:dyDescent="0.25">
      <c r="B994" s="33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 x14ac:dyDescent="0.25">
      <c r="B995" s="33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 x14ac:dyDescent="0.25">
      <c r="B996" s="33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 x14ac:dyDescent="0.25">
      <c r="B997" s="33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 x14ac:dyDescent="0.25">
      <c r="B998" s="33"/>
      <c r="C998" s="5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 x14ac:dyDescent="0.25">
      <c r="B999" s="33"/>
      <c r="C999" s="5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 x14ac:dyDescent="0.25">
      <c r="B1000" s="33"/>
      <c r="C1000" s="5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2:14" x14ac:dyDescent="0.25">
      <c r="B1001" s="33"/>
      <c r="C1001" s="5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2:14" x14ac:dyDescent="0.25">
      <c r="B1002" s="33"/>
      <c r="C1002" s="5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2:14" x14ac:dyDescent="0.25">
      <c r="B1003" s="33"/>
      <c r="C1003" s="5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2:14" x14ac:dyDescent="0.25">
      <c r="B1004" s="33"/>
      <c r="C1004" s="5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2:14" x14ac:dyDescent="0.25">
      <c r="B1005" s="33"/>
      <c r="C1005" s="5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2:14" x14ac:dyDescent="0.25">
      <c r="B1006" s="33"/>
      <c r="C1006" s="5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2:14" x14ac:dyDescent="0.25">
      <c r="B1007" s="33"/>
      <c r="C1007" s="5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B1008" s="33"/>
      <c r="C1008" s="5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2:14" x14ac:dyDescent="0.25">
      <c r="B1009" s="33"/>
      <c r="C1009" s="5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2:14" x14ac:dyDescent="0.25">
      <c r="B1010" s="33"/>
      <c r="C1010" s="5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2:14" x14ac:dyDescent="0.25">
      <c r="B1011" s="33"/>
      <c r="C1011" s="5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2:14" x14ac:dyDescent="0.25">
      <c r="B1012" s="33"/>
      <c r="C1012" s="5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2:14" x14ac:dyDescent="0.25">
      <c r="B1013" s="33"/>
      <c r="C1013" s="5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2:14" x14ac:dyDescent="0.25">
      <c r="B1014" s="33"/>
      <c r="C1014" s="5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2:14" x14ac:dyDescent="0.25">
      <c r="B1015" s="33"/>
      <c r="C1015" s="5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2:14" x14ac:dyDescent="0.25">
      <c r="B1016" s="33"/>
      <c r="C1016" s="5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2:14" x14ac:dyDescent="0.25">
      <c r="B1017" s="33"/>
      <c r="C1017" s="5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2:14" x14ac:dyDescent="0.25">
      <c r="B1018" s="33"/>
      <c r="C1018" s="5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2:14" x14ac:dyDescent="0.25">
      <c r="B1019" s="33"/>
      <c r="C1019" s="5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2:14" x14ac:dyDescent="0.25">
      <c r="B1020" s="33"/>
      <c r="C1020" s="5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2:14" x14ac:dyDescent="0.25">
      <c r="B1021" s="33"/>
      <c r="C1021" s="5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2:14" x14ac:dyDescent="0.25">
      <c r="B1022" s="33"/>
      <c r="C1022" s="5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2:14" x14ac:dyDescent="0.25">
      <c r="B1023" s="33"/>
      <c r="C1023" s="5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2:14" x14ac:dyDescent="0.25">
      <c r="B1024" s="33"/>
      <c r="C1024" s="5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2:14" x14ac:dyDescent="0.25">
      <c r="B1025" s="33"/>
      <c r="C1025" s="5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2:14" x14ac:dyDescent="0.25">
      <c r="B1026" s="33"/>
      <c r="C1026" s="5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2:14" x14ac:dyDescent="0.25">
      <c r="B1027" s="33"/>
      <c r="C1027" s="5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2:14" x14ac:dyDescent="0.25">
      <c r="B1028" s="33"/>
      <c r="C1028" s="5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2:14" x14ac:dyDescent="0.25">
      <c r="B1029" s="33"/>
      <c r="C1029" s="5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2:14" x14ac:dyDescent="0.25">
      <c r="B1030" s="33"/>
      <c r="C1030" s="5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2:14" x14ac:dyDescent="0.25">
      <c r="B1031" s="33"/>
      <c r="C1031" s="5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2:14" x14ac:dyDescent="0.25">
      <c r="B1032" s="33"/>
      <c r="C1032" s="5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2:14" x14ac:dyDescent="0.25">
      <c r="B1033" s="33"/>
      <c r="C1033" s="5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2:14" x14ac:dyDescent="0.25">
      <c r="B1034" s="33"/>
      <c r="C1034" s="5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2:14" x14ac:dyDescent="0.25">
      <c r="B1035" s="33"/>
      <c r="C1035" s="5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2:14" x14ac:dyDescent="0.25">
      <c r="B1036" s="33"/>
      <c r="C1036" s="5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2:14" x14ac:dyDescent="0.25">
      <c r="B1037" s="33"/>
      <c r="C1037" s="5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2:14" x14ac:dyDescent="0.25">
      <c r="B1038" s="33"/>
      <c r="C1038" s="5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2:14" x14ac:dyDescent="0.25">
      <c r="B1039" s="33"/>
      <c r="C1039" s="5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2:14" x14ac:dyDescent="0.25">
      <c r="B1040" s="33"/>
      <c r="C1040" s="5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2:14" x14ac:dyDescent="0.25">
      <c r="B1041" s="33"/>
      <c r="C1041" s="5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 x14ac:dyDescent="0.25">
      <c r="B1042" s="33"/>
      <c r="C1042" s="5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2:14" x14ac:dyDescent="0.25">
      <c r="B1043" s="33"/>
      <c r="C1043" s="5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2:14" x14ac:dyDescent="0.25">
      <c r="B1044" s="33"/>
      <c r="C1044" s="5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2:14" x14ac:dyDescent="0.25">
      <c r="B1045" s="33"/>
      <c r="C1045" s="5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2:14" x14ac:dyDescent="0.25">
      <c r="B1046" s="33"/>
      <c r="C1046" s="5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 x14ac:dyDescent="0.25">
      <c r="B1047" s="33"/>
      <c r="C1047" s="5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2:14" x14ac:dyDescent="0.25">
      <c r="B1048" s="33"/>
      <c r="C1048" s="5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2:14" x14ac:dyDescent="0.25">
      <c r="B1049" s="33"/>
      <c r="C1049" s="5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2:14" x14ac:dyDescent="0.25">
      <c r="B1050" s="33"/>
      <c r="C1050" s="5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2:14" x14ac:dyDescent="0.25">
      <c r="B1051" s="33"/>
      <c r="C1051" s="5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2:14" x14ac:dyDescent="0.25">
      <c r="B1052" s="33"/>
      <c r="C1052" s="5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2:14" x14ac:dyDescent="0.25">
      <c r="B1053" s="33"/>
      <c r="C1053" s="5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2:14" x14ac:dyDescent="0.25">
      <c r="B1054" s="33"/>
      <c r="C1054" s="5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2:14" x14ac:dyDescent="0.25">
      <c r="B1055" s="33"/>
      <c r="C1055" s="5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2:14" x14ac:dyDescent="0.25">
      <c r="B1056" s="33"/>
      <c r="C1056" s="5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2:14" x14ac:dyDescent="0.25">
      <c r="B1057" s="33"/>
      <c r="C1057" s="5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2:14" x14ac:dyDescent="0.25">
      <c r="B1058" s="33"/>
      <c r="C1058" s="5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2:14" x14ac:dyDescent="0.25">
      <c r="B1059" s="33"/>
      <c r="C1059" s="5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2:14" x14ac:dyDescent="0.25">
      <c r="B1060" s="33"/>
      <c r="C1060" s="5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2:14" x14ac:dyDescent="0.25">
      <c r="B1061" s="33"/>
      <c r="C1061" s="5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2:14" x14ac:dyDescent="0.25">
      <c r="B1062" s="33"/>
      <c r="C1062" s="5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2:14" x14ac:dyDescent="0.25">
      <c r="B1063" s="33"/>
      <c r="C1063" s="5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2:14" x14ac:dyDescent="0.25">
      <c r="B1064" s="33"/>
      <c r="C1064" s="5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2:14" x14ac:dyDescent="0.25">
      <c r="B1065" s="33"/>
      <c r="C1065" s="5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2:14" x14ac:dyDescent="0.25">
      <c r="B1066" s="33"/>
      <c r="C1066" s="5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2:14" x14ac:dyDescent="0.25">
      <c r="B1067" s="33"/>
      <c r="C1067" s="5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2:14" x14ac:dyDescent="0.25">
      <c r="B1068" s="33"/>
      <c r="C1068" s="5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2:14" x14ac:dyDescent="0.25">
      <c r="B1069" s="33"/>
      <c r="C1069" s="5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2:14" x14ac:dyDescent="0.25">
      <c r="B1070" s="33"/>
      <c r="C1070" s="5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2:14" x14ac:dyDescent="0.25">
      <c r="B1071" s="33"/>
      <c r="C1071" s="5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2:14" x14ac:dyDescent="0.25">
      <c r="B1072" s="33"/>
      <c r="C1072" s="5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2:14" x14ac:dyDescent="0.25">
      <c r="B1073" s="33"/>
      <c r="C1073" s="5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2:14" x14ac:dyDescent="0.25">
      <c r="B1074" s="33"/>
      <c r="C1074" s="5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2:14" x14ac:dyDescent="0.25">
      <c r="B1075" s="33"/>
      <c r="C1075" s="5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2:14" x14ac:dyDescent="0.25">
      <c r="B1076" s="33"/>
      <c r="C1076" s="5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2:14" x14ac:dyDescent="0.25">
      <c r="B1077" s="33"/>
      <c r="C1077" s="5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2:14" x14ac:dyDescent="0.25">
      <c r="B1078" s="33"/>
      <c r="C1078" s="5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2:14" x14ac:dyDescent="0.25">
      <c r="B1079" s="33"/>
      <c r="C1079" s="5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2:14" x14ac:dyDescent="0.25">
      <c r="B1080" s="33"/>
      <c r="C1080" s="5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2:14" x14ac:dyDescent="0.25">
      <c r="B1081" s="33"/>
      <c r="C1081" s="5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2:14" x14ac:dyDescent="0.25">
      <c r="B1082" s="33"/>
      <c r="C1082" s="5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2:14" x14ac:dyDescent="0.25">
      <c r="B1083" s="33"/>
      <c r="C1083" s="5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2:14" x14ac:dyDescent="0.25">
      <c r="B1084" s="33"/>
      <c r="C1084" s="5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2:14" x14ac:dyDescent="0.25">
      <c r="B1085" s="33"/>
      <c r="C1085" s="5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2:14" x14ac:dyDescent="0.25">
      <c r="B1086" s="33"/>
      <c r="C1086" s="5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2:14" x14ac:dyDescent="0.25">
      <c r="B1087" s="33"/>
      <c r="C1087" s="5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2:14" x14ac:dyDescent="0.25">
      <c r="B1088" s="33"/>
      <c r="C1088" s="5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2:14" x14ac:dyDescent="0.25">
      <c r="B1089" s="33"/>
      <c r="C1089" s="5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2:14" x14ac:dyDescent="0.25">
      <c r="B1090" s="33"/>
      <c r="C1090" s="5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2:14" x14ac:dyDescent="0.25">
      <c r="B1091" s="33"/>
      <c r="C1091" s="5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2:14" x14ac:dyDescent="0.25">
      <c r="B1092" s="33"/>
      <c r="C1092" s="5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2:14" x14ac:dyDescent="0.25">
      <c r="B1093" s="33"/>
      <c r="C1093" s="5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2:14" x14ac:dyDescent="0.25">
      <c r="B1094" s="33"/>
      <c r="C1094" s="5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2:14" x14ac:dyDescent="0.25">
      <c r="B1095" s="33"/>
      <c r="C1095" s="5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2:14" x14ac:dyDescent="0.25">
      <c r="B1096" s="33"/>
      <c r="C1096" s="5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2:14" x14ac:dyDescent="0.25">
      <c r="B1097" s="33"/>
      <c r="C1097" s="5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2:14" x14ac:dyDescent="0.25">
      <c r="B1098" s="33"/>
      <c r="C1098" s="5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2:14" x14ac:dyDescent="0.25">
      <c r="B1099" s="33"/>
      <c r="C1099" s="5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2:14" x14ac:dyDescent="0.25">
      <c r="B1100" s="33"/>
      <c r="C1100" s="5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2:14" x14ac:dyDescent="0.25">
      <c r="B1101" s="33"/>
      <c r="C1101" s="5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2:14" x14ac:dyDescent="0.25">
      <c r="B1102" s="33"/>
      <c r="C1102" s="5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2:14" x14ac:dyDescent="0.25">
      <c r="B1103" s="33"/>
      <c r="C1103" s="5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2:14" x14ac:dyDescent="0.25">
      <c r="B1104" s="33"/>
      <c r="C1104" s="5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2:14" x14ac:dyDescent="0.25">
      <c r="B1105" s="33"/>
      <c r="C1105" s="5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2:14" x14ac:dyDescent="0.25">
      <c r="B1106" s="33"/>
      <c r="C1106" s="5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2:14" x14ac:dyDescent="0.25">
      <c r="B1107" s="33"/>
      <c r="C1107" s="5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2:14" x14ac:dyDescent="0.25">
      <c r="B1108" s="33"/>
      <c r="C1108" s="5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2:14" x14ac:dyDescent="0.25">
      <c r="B1109" s="33"/>
      <c r="C1109" s="5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2:14" x14ac:dyDescent="0.25">
      <c r="B1110" s="33"/>
      <c r="C1110" s="5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2:14" x14ac:dyDescent="0.25">
      <c r="B1111" s="33"/>
      <c r="C1111" s="5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2:14" x14ac:dyDescent="0.25">
      <c r="B1112" s="33"/>
      <c r="C1112" s="5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2:14" x14ac:dyDescent="0.25">
      <c r="B1113" s="33"/>
      <c r="C1113" s="5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2:14" x14ac:dyDescent="0.25">
      <c r="B1114" s="33"/>
      <c r="C1114" s="5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2:14" x14ac:dyDescent="0.25">
      <c r="B1115" s="33"/>
      <c r="C1115" s="5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2:14" x14ac:dyDescent="0.25">
      <c r="B1116" s="33"/>
      <c r="C1116" s="5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2:14" x14ac:dyDescent="0.25">
      <c r="B1117" s="33"/>
      <c r="C1117" s="5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2:14" x14ac:dyDescent="0.25">
      <c r="B1118" s="33"/>
      <c r="C1118" s="5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2:14" x14ac:dyDescent="0.25">
      <c r="B1119" s="33"/>
      <c r="C1119" s="5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2:14" x14ac:dyDescent="0.25">
      <c r="B1120" s="33"/>
      <c r="C1120" s="5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2:14" x14ac:dyDescent="0.25">
      <c r="B1121" s="33"/>
      <c r="C1121" s="5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2:14" x14ac:dyDescent="0.25">
      <c r="B1122" s="33"/>
      <c r="C1122" s="5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2:14" x14ac:dyDescent="0.25">
      <c r="B1123" s="33"/>
      <c r="C1123" s="5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2:14" x14ac:dyDescent="0.25">
      <c r="B1124" s="33"/>
      <c r="C1124" s="5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2:14" x14ac:dyDescent="0.25">
      <c r="B1125" s="33"/>
      <c r="C1125" s="5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2:14" x14ac:dyDescent="0.25">
      <c r="B1126" s="33"/>
      <c r="C1126" s="5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2:14" x14ac:dyDescent="0.25">
      <c r="B1127" s="33"/>
      <c r="C1127" s="5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2:14" x14ac:dyDescent="0.25">
      <c r="B1128" s="33"/>
      <c r="C1128" s="5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2:14" x14ac:dyDescent="0.25">
      <c r="B1129" s="33"/>
      <c r="C1129" s="5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2:14" x14ac:dyDescent="0.25">
      <c r="B1130" s="33"/>
      <c r="C1130" s="5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2:14" x14ac:dyDescent="0.25">
      <c r="B1131" s="33"/>
      <c r="C1131" s="5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2:14" x14ac:dyDescent="0.25">
      <c r="B1132" s="33"/>
      <c r="C1132" s="5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2:14" x14ac:dyDescent="0.25">
      <c r="B1133" s="33"/>
      <c r="C1133" s="5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2:14" x14ac:dyDescent="0.25">
      <c r="B1134" s="33"/>
      <c r="C1134" s="5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2:14" x14ac:dyDescent="0.25">
      <c r="B1135" s="33"/>
      <c r="C1135" s="5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2:14" x14ac:dyDescent="0.25">
      <c r="B1136" s="33"/>
      <c r="C1136" s="5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2:14" x14ac:dyDescent="0.25">
      <c r="B1137" s="33"/>
      <c r="C1137" s="5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2:14" x14ac:dyDescent="0.25">
      <c r="B1138" s="33"/>
      <c r="C1138" s="5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2:14" x14ac:dyDescent="0.25">
      <c r="B1139" s="33"/>
      <c r="C1139" s="5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2:14" x14ac:dyDescent="0.25">
      <c r="B1140" s="33"/>
      <c r="C1140" s="5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2:14" x14ac:dyDescent="0.25">
      <c r="B1141" s="33"/>
      <c r="C1141" s="5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2:14" x14ac:dyDescent="0.25">
      <c r="B1142" s="33"/>
      <c r="C1142" s="5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2:14" x14ac:dyDescent="0.25">
      <c r="B1143" s="33"/>
      <c r="C1143" s="5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2:14" x14ac:dyDescent="0.25">
      <c r="B1144" s="33"/>
      <c r="C1144" s="5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2:14" x14ac:dyDescent="0.25">
      <c r="B1145" s="33"/>
      <c r="C1145" s="5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2:14" x14ac:dyDescent="0.25">
      <c r="B1146" s="33"/>
      <c r="C1146" s="5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2:14" x14ac:dyDescent="0.25">
      <c r="B1147" s="33"/>
      <c r="C1147" s="5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2:14" x14ac:dyDescent="0.25">
      <c r="B1148" s="33"/>
      <c r="C1148" s="5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2:14" x14ac:dyDescent="0.25">
      <c r="B1149" s="33"/>
      <c r="C1149" s="5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2:14" x14ac:dyDescent="0.25">
      <c r="B1150" s="33"/>
      <c r="C1150" s="5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2:14" x14ac:dyDescent="0.25">
      <c r="B1151" s="33"/>
      <c r="C1151" s="5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2:14" x14ac:dyDescent="0.25">
      <c r="B1152" s="33"/>
      <c r="C1152" s="5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2:14" x14ac:dyDescent="0.25">
      <c r="B1153" s="33"/>
      <c r="C1153" s="5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2:14" x14ac:dyDescent="0.25">
      <c r="B1154" s="33"/>
      <c r="C1154" s="5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2:14" x14ac:dyDescent="0.25">
      <c r="B1155" s="33"/>
      <c r="C1155" s="5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2:14" x14ac:dyDescent="0.25">
      <c r="B1156" s="33"/>
      <c r="C1156" s="5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2:14" x14ac:dyDescent="0.25">
      <c r="B1157" s="33"/>
      <c r="C1157" s="5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2:14" x14ac:dyDescent="0.25">
      <c r="B1158" s="33"/>
      <c r="C1158" s="5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2:14" x14ac:dyDescent="0.25">
      <c r="B1159" s="33"/>
      <c r="C1159" s="5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2:14" x14ac:dyDescent="0.25">
      <c r="B1160" s="33"/>
      <c r="C1160" s="5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</sheetData>
  <mergeCells count="45">
    <mergeCell ref="C58:C62"/>
    <mergeCell ref="L4:L7"/>
    <mergeCell ref="D73:M73"/>
    <mergeCell ref="B1:N1"/>
    <mergeCell ref="K4:K7"/>
    <mergeCell ref="G4:G7"/>
    <mergeCell ref="H4:H7"/>
    <mergeCell ref="I4:I7"/>
    <mergeCell ref="J4:J7"/>
    <mergeCell ref="B36:B43"/>
    <mergeCell ref="B44:B52"/>
    <mergeCell ref="B58:B62"/>
    <mergeCell ref="N2:N7"/>
    <mergeCell ref="F4:F7"/>
    <mergeCell ref="M4:M7"/>
    <mergeCell ref="B2:B7"/>
    <mergeCell ref="J2:K3"/>
    <mergeCell ref="L2:M3"/>
    <mergeCell ref="B9:B11"/>
    <mergeCell ref="C9:C11"/>
    <mergeCell ref="C12:C14"/>
    <mergeCell ref="B12:B14"/>
    <mergeCell ref="C2:C7"/>
    <mergeCell ref="D2:D7"/>
    <mergeCell ref="E2:E7"/>
    <mergeCell ref="F2:G3"/>
    <mergeCell ref="H2:I3"/>
    <mergeCell ref="B15:B17"/>
    <mergeCell ref="C15:C17"/>
    <mergeCell ref="B18:B19"/>
    <mergeCell ref="C18:C19"/>
    <mergeCell ref="B26:B27"/>
    <mergeCell ref="C26:C27"/>
    <mergeCell ref="B28:B29"/>
    <mergeCell ref="C28:C29"/>
    <mergeCell ref="B20:B22"/>
    <mergeCell ref="C20:C22"/>
    <mergeCell ref="B23:B25"/>
    <mergeCell ref="C23:C25"/>
    <mergeCell ref="B31:B35"/>
    <mergeCell ref="C31:C35"/>
    <mergeCell ref="C36:C43"/>
    <mergeCell ref="C44:C52"/>
    <mergeCell ref="B53:B57"/>
    <mergeCell ref="C53:C57"/>
  </mergeCells>
  <printOptions horizontalCentered="1"/>
  <pageMargins left="0.25" right="0.25" top="0.5" bottom="0.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7"/>
  <sheetViews>
    <sheetView workbookViewId="0">
      <selection activeCell="Q15" sqref="P15:Q15"/>
    </sheetView>
  </sheetViews>
  <sheetFormatPr defaultRowHeight="15" x14ac:dyDescent="0.25"/>
  <cols>
    <col min="1" max="1" width="1.7109375" customWidth="1"/>
    <col min="2" max="2" width="3.85546875" style="55" customWidth="1"/>
    <col min="3" max="3" width="87.85546875" customWidth="1"/>
    <col min="4" max="4" width="9.7109375" customWidth="1"/>
    <col min="5" max="5" width="8.140625" customWidth="1"/>
    <col min="7" max="7" width="6.140625" customWidth="1"/>
    <col min="9" max="9" width="7" customWidth="1"/>
    <col min="11" max="11" width="7.42578125" customWidth="1"/>
    <col min="12" max="12" width="8" customWidth="1"/>
  </cols>
  <sheetData>
    <row r="2" spans="2:12" ht="30" customHeight="1" x14ac:dyDescent="0.25">
      <c r="B2" s="72" t="s">
        <v>83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x14ac:dyDescent="0.25">
      <c r="B3" s="45"/>
      <c r="C3" s="78" t="s">
        <v>65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x14ac:dyDescent="0.25">
      <c r="B4" s="45"/>
      <c r="C4" s="46"/>
      <c r="D4" s="46"/>
      <c r="E4" s="47"/>
    </row>
    <row r="5" spans="2:12" ht="15" customHeight="1" x14ac:dyDescent="0.25">
      <c r="B5" s="79" t="s">
        <v>52</v>
      </c>
      <c r="C5" s="80" t="s">
        <v>40</v>
      </c>
      <c r="D5" s="81" t="s">
        <v>66</v>
      </c>
      <c r="E5" s="82" t="s">
        <v>67</v>
      </c>
      <c r="F5" s="69" t="s">
        <v>2</v>
      </c>
      <c r="G5" s="69"/>
      <c r="H5" s="69" t="s">
        <v>3</v>
      </c>
      <c r="I5" s="69"/>
      <c r="J5" s="69" t="s">
        <v>43</v>
      </c>
      <c r="K5" s="69"/>
      <c r="L5" s="69" t="s">
        <v>4</v>
      </c>
    </row>
    <row r="6" spans="2:12" x14ac:dyDescent="0.25">
      <c r="B6" s="79"/>
      <c r="C6" s="80"/>
      <c r="D6" s="81"/>
      <c r="E6" s="82"/>
      <c r="F6" s="69"/>
      <c r="G6" s="69"/>
      <c r="H6" s="69"/>
      <c r="I6" s="69"/>
      <c r="J6" s="69"/>
      <c r="K6" s="69"/>
      <c r="L6" s="69"/>
    </row>
    <row r="7" spans="2:12" x14ac:dyDescent="0.25">
      <c r="B7" s="79"/>
      <c r="C7" s="80"/>
      <c r="D7" s="81"/>
      <c r="E7" s="82"/>
      <c r="F7" s="69" t="s">
        <v>6</v>
      </c>
      <c r="G7" s="69" t="s">
        <v>5</v>
      </c>
      <c r="H7" s="69" t="s">
        <v>6</v>
      </c>
      <c r="I7" s="69" t="s">
        <v>5</v>
      </c>
      <c r="J7" s="69" t="s">
        <v>6</v>
      </c>
      <c r="K7" s="69" t="s">
        <v>5</v>
      </c>
      <c r="L7" s="69"/>
    </row>
    <row r="8" spans="2:12" x14ac:dyDescent="0.25">
      <c r="B8" s="79"/>
      <c r="C8" s="80"/>
      <c r="D8" s="81"/>
      <c r="E8" s="82"/>
      <c r="F8" s="69"/>
      <c r="G8" s="69"/>
      <c r="H8" s="69"/>
      <c r="I8" s="69"/>
      <c r="J8" s="69"/>
      <c r="K8" s="69"/>
      <c r="L8" s="69"/>
    </row>
    <row r="9" spans="2:12" x14ac:dyDescent="0.25">
      <c r="B9" s="79"/>
      <c r="C9" s="80"/>
      <c r="D9" s="81"/>
      <c r="E9" s="82"/>
      <c r="F9" s="69"/>
      <c r="G9" s="69"/>
      <c r="H9" s="69"/>
      <c r="I9" s="69"/>
      <c r="J9" s="69"/>
      <c r="K9" s="69"/>
      <c r="L9" s="69"/>
    </row>
    <row r="10" spans="2:12" x14ac:dyDescent="0.25">
      <c r="B10" s="79"/>
      <c r="C10" s="80"/>
      <c r="D10" s="81"/>
      <c r="E10" s="82"/>
      <c r="F10" s="69"/>
      <c r="G10" s="69"/>
      <c r="H10" s="69"/>
      <c r="I10" s="69"/>
      <c r="J10" s="69"/>
      <c r="K10" s="69"/>
      <c r="L10" s="69"/>
    </row>
    <row r="11" spans="2:12" ht="15" customHeight="1" x14ac:dyDescent="0.25">
      <c r="B11" s="58">
        <v>1</v>
      </c>
      <c r="C11" s="48">
        <v>2</v>
      </c>
      <c r="D11" s="48">
        <v>3</v>
      </c>
      <c r="E11" s="48">
        <v>4</v>
      </c>
      <c r="F11" s="48">
        <v>5</v>
      </c>
      <c r="G11" s="48"/>
      <c r="H11" s="48">
        <v>6</v>
      </c>
      <c r="I11" s="48">
        <v>7</v>
      </c>
      <c r="J11" s="48"/>
      <c r="K11" s="48">
        <v>8</v>
      </c>
      <c r="L11" s="48">
        <v>9</v>
      </c>
    </row>
    <row r="12" spans="2:12" ht="19.5" customHeight="1" x14ac:dyDescent="0.25">
      <c r="B12" s="59">
        <v>1</v>
      </c>
      <c r="C12" s="16" t="s">
        <v>84</v>
      </c>
      <c r="D12" s="56" t="s">
        <v>11</v>
      </c>
      <c r="E12" s="52">
        <v>2</v>
      </c>
      <c r="F12" s="60"/>
      <c r="G12" s="60"/>
      <c r="H12" s="60"/>
      <c r="I12" s="60"/>
      <c r="J12" s="60"/>
      <c r="K12" s="60"/>
      <c r="L12" s="60"/>
    </row>
    <row r="13" spans="2:12" ht="34.5" customHeight="1" x14ac:dyDescent="0.25">
      <c r="B13" s="59">
        <v>2</v>
      </c>
      <c r="C13" s="16" t="s">
        <v>85</v>
      </c>
      <c r="D13" s="56" t="s">
        <v>14</v>
      </c>
      <c r="E13" s="56">
        <v>4.2000000000000003E-2</v>
      </c>
      <c r="F13" s="60"/>
      <c r="G13" s="60"/>
      <c r="H13" s="60"/>
      <c r="I13" s="60"/>
      <c r="J13" s="60"/>
      <c r="K13" s="60"/>
      <c r="L13" s="60"/>
    </row>
    <row r="14" spans="2:12" ht="32.25" customHeight="1" x14ac:dyDescent="0.25">
      <c r="B14" s="59">
        <v>3</v>
      </c>
      <c r="C14" s="16" t="s">
        <v>86</v>
      </c>
      <c r="D14" s="56" t="s">
        <v>14</v>
      </c>
      <c r="E14" s="56">
        <v>7.5000000000000011E-2</v>
      </c>
      <c r="F14" s="60"/>
      <c r="G14" s="60"/>
      <c r="H14" s="60"/>
      <c r="I14" s="60"/>
      <c r="J14" s="60"/>
      <c r="K14" s="60"/>
      <c r="L14" s="60"/>
    </row>
    <row r="15" spans="2:12" x14ac:dyDescent="0.25">
      <c r="B15" s="59">
        <v>4</v>
      </c>
      <c r="C15" s="16" t="s">
        <v>44</v>
      </c>
      <c r="D15" s="56" t="s">
        <v>16</v>
      </c>
      <c r="E15" s="17">
        <v>7.5000000000000011E-2</v>
      </c>
      <c r="F15" s="60"/>
      <c r="G15" s="60"/>
      <c r="H15" s="60"/>
      <c r="I15" s="60"/>
      <c r="J15" s="60"/>
      <c r="K15" s="60"/>
      <c r="L15" s="60"/>
    </row>
    <row r="16" spans="2:12" ht="28.5" customHeight="1" x14ac:dyDescent="0.25">
      <c r="B16" s="59">
        <v>5</v>
      </c>
      <c r="C16" s="16" t="s">
        <v>63</v>
      </c>
      <c r="D16" s="56" t="s">
        <v>14</v>
      </c>
      <c r="E16" s="53">
        <v>0.03</v>
      </c>
      <c r="F16" s="60"/>
      <c r="G16" s="60"/>
      <c r="H16" s="60"/>
      <c r="I16" s="60"/>
      <c r="J16" s="60"/>
      <c r="K16" s="60"/>
      <c r="L16" s="60"/>
    </row>
    <row r="17" spans="2:12" ht="29.25" customHeight="1" x14ac:dyDescent="0.25">
      <c r="B17" s="59">
        <v>6</v>
      </c>
      <c r="C17" s="16" t="s">
        <v>72</v>
      </c>
      <c r="D17" s="56" t="s">
        <v>14</v>
      </c>
      <c r="E17" s="56">
        <v>5.2999999999999999E-2</v>
      </c>
      <c r="F17" s="60"/>
      <c r="G17" s="60"/>
      <c r="H17" s="60"/>
      <c r="I17" s="60"/>
      <c r="J17" s="60"/>
      <c r="K17" s="60"/>
      <c r="L17" s="60"/>
    </row>
    <row r="18" spans="2:12" ht="30.75" customHeight="1" x14ac:dyDescent="0.25">
      <c r="B18" s="59">
        <v>7</v>
      </c>
      <c r="C18" s="7" t="s">
        <v>69</v>
      </c>
      <c r="D18" s="8" t="s">
        <v>46</v>
      </c>
      <c r="E18" s="10">
        <v>2</v>
      </c>
      <c r="F18" s="60"/>
      <c r="G18" s="60"/>
      <c r="H18" s="60"/>
      <c r="I18" s="60"/>
      <c r="J18" s="60"/>
      <c r="K18" s="60"/>
      <c r="L18" s="60"/>
    </row>
    <row r="19" spans="2:12" x14ac:dyDescent="0.25">
      <c r="B19" s="59">
        <v>8</v>
      </c>
      <c r="C19" s="30" t="s">
        <v>51</v>
      </c>
      <c r="D19" s="8" t="s">
        <v>46</v>
      </c>
      <c r="E19" s="10">
        <v>2</v>
      </c>
      <c r="F19" s="60"/>
      <c r="G19" s="60"/>
      <c r="H19" s="60"/>
      <c r="I19" s="60"/>
      <c r="J19" s="60"/>
      <c r="K19" s="60"/>
      <c r="L19" s="60"/>
    </row>
    <row r="20" spans="2:12" x14ac:dyDescent="0.25">
      <c r="B20" s="59">
        <v>9</v>
      </c>
      <c r="C20" s="32" t="s">
        <v>87</v>
      </c>
      <c r="D20" s="8" t="s">
        <v>46</v>
      </c>
      <c r="E20" s="10">
        <v>154</v>
      </c>
      <c r="F20" s="60"/>
      <c r="G20" s="60"/>
      <c r="H20" s="60"/>
      <c r="I20" s="60"/>
      <c r="J20" s="60"/>
      <c r="K20" s="60"/>
      <c r="L20" s="60"/>
    </row>
    <row r="21" spans="2:12" x14ac:dyDescent="0.25">
      <c r="B21" s="59">
        <v>10</v>
      </c>
      <c r="C21" s="16" t="s">
        <v>53</v>
      </c>
      <c r="D21" s="56" t="s">
        <v>55</v>
      </c>
      <c r="E21" s="24">
        <v>1.9200000000000004</v>
      </c>
      <c r="F21" s="60"/>
      <c r="G21" s="60"/>
      <c r="H21" s="60"/>
      <c r="I21" s="60"/>
      <c r="J21" s="60"/>
      <c r="K21" s="60"/>
      <c r="L21" s="60"/>
    </row>
    <row r="22" spans="2:12" x14ac:dyDescent="0.25">
      <c r="B22" s="59">
        <v>11</v>
      </c>
      <c r="C22" s="19" t="s">
        <v>56</v>
      </c>
      <c r="D22" s="15" t="s">
        <v>55</v>
      </c>
      <c r="E22" s="15">
        <v>2.1120000000000005</v>
      </c>
      <c r="F22" s="60"/>
      <c r="G22" s="60"/>
      <c r="H22" s="60"/>
      <c r="I22" s="60"/>
      <c r="J22" s="60"/>
      <c r="K22" s="60"/>
      <c r="L22" s="60"/>
    </row>
    <row r="23" spans="2:12" x14ac:dyDescent="0.25">
      <c r="B23" s="59">
        <v>12</v>
      </c>
      <c r="C23" s="34" t="s">
        <v>79</v>
      </c>
      <c r="D23" s="31" t="s">
        <v>46</v>
      </c>
      <c r="E23" s="11">
        <v>3.273600000000001</v>
      </c>
      <c r="F23" s="60"/>
      <c r="G23" s="60"/>
      <c r="H23" s="60"/>
      <c r="I23" s="60"/>
      <c r="J23" s="60"/>
      <c r="K23" s="60"/>
      <c r="L23" s="60"/>
    </row>
    <row r="24" spans="2:12" ht="15.75" x14ac:dyDescent="0.25">
      <c r="B24" s="59">
        <v>13</v>
      </c>
      <c r="C24" s="21" t="s">
        <v>89</v>
      </c>
      <c r="D24" s="56" t="s">
        <v>48</v>
      </c>
      <c r="E24" s="57">
        <v>0.19950000000000001</v>
      </c>
      <c r="F24" s="60"/>
      <c r="G24" s="60"/>
      <c r="H24" s="60"/>
      <c r="I24" s="60"/>
      <c r="J24" s="60"/>
      <c r="K24" s="60"/>
      <c r="L24" s="60"/>
    </row>
    <row r="25" spans="2:12" x14ac:dyDescent="0.25">
      <c r="B25" s="59">
        <v>14</v>
      </c>
      <c r="C25" s="20" t="s">
        <v>60</v>
      </c>
      <c r="D25" s="15" t="s">
        <v>19</v>
      </c>
      <c r="E25" s="9">
        <v>20.349</v>
      </c>
      <c r="F25" s="60"/>
      <c r="G25" s="60"/>
      <c r="H25" s="60"/>
      <c r="I25" s="60"/>
      <c r="J25" s="60"/>
      <c r="K25" s="60"/>
      <c r="L25" s="60"/>
    </row>
    <row r="26" spans="2:12" x14ac:dyDescent="0.25">
      <c r="B26" s="59">
        <v>15</v>
      </c>
      <c r="C26" s="19" t="s">
        <v>20</v>
      </c>
      <c r="D26" s="15" t="s">
        <v>21</v>
      </c>
      <c r="E26" s="9">
        <v>16.019850000000002</v>
      </c>
      <c r="F26" s="60"/>
      <c r="G26" s="60"/>
      <c r="H26" s="60"/>
      <c r="I26" s="60"/>
      <c r="J26" s="60"/>
      <c r="K26" s="60"/>
      <c r="L26" s="60"/>
    </row>
    <row r="27" spans="2:12" x14ac:dyDescent="0.25">
      <c r="B27" s="59">
        <v>16</v>
      </c>
      <c r="C27" s="19" t="s">
        <v>22</v>
      </c>
      <c r="D27" s="15" t="s">
        <v>19</v>
      </c>
      <c r="E27" s="9">
        <v>7.7805000000000013E-2</v>
      </c>
      <c r="F27" s="60"/>
      <c r="G27" s="60"/>
      <c r="H27" s="60"/>
      <c r="I27" s="60"/>
      <c r="J27" s="60"/>
      <c r="K27" s="60"/>
      <c r="L27" s="60"/>
    </row>
    <row r="28" spans="2:12" x14ac:dyDescent="0.25">
      <c r="B28" s="59">
        <v>17</v>
      </c>
      <c r="C28" s="19" t="s">
        <v>81</v>
      </c>
      <c r="D28" s="15" t="s">
        <v>10</v>
      </c>
      <c r="E28" s="9">
        <v>48.837600000000002</v>
      </c>
      <c r="F28" s="60"/>
      <c r="G28" s="60"/>
      <c r="H28" s="60"/>
      <c r="I28" s="60"/>
      <c r="J28" s="60"/>
      <c r="K28" s="60"/>
      <c r="L28" s="60"/>
    </row>
    <row r="29" spans="2:12" ht="15.75" x14ac:dyDescent="0.25">
      <c r="B29" s="59">
        <v>18</v>
      </c>
      <c r="C29" s="16" t="s">
        <v>68</v>
      </c>
      <c r="D29" s="56" t="s">
        <v>48</v>
      </c>
      <c r="E29" s="57">
        <v>0.14399999999999999</v>
      </c>
      <c r="F29" s="60"/>
      <c r="G29" s="60"/>
      <c r="H29" s="60"/>
      <c r="I29" s="60"/>
      <c r="J29" s="60"/>
      <c r="K29" s="60"/>
      <c r="L29" s="60"/>
    </row>
    <row r="30" spans="2:12" x14ac:dyDescent="0.25">
      <c r="B30" s="59">
        <v>19</v>
      </c>
      <c r="C30" s="20" t="s">
        <v>80</v>
      </c>
      <c r="D30" s="15" t="s">
        <v>11</v>
      </c>
      <c r="E30" s="9">
        <v>14.687999999999999</v>
      </c>
      <c r="F30" s="60"/>
      <c r="G30" s="60"/>
      <c r="H30" s="60"/>
      <c r="I30" s="60"/>
      <c r="J30" s="60"/>
      <c r="K30" s="60"/>
      <c r="L30" s="60"/>
    </row>
    <row r="31" spans="2:12" x14ac:dyDescent="0.25">
      <c r="B31" s="59">
        <v>20</v>
      </c>
      <c r="C31" s="19" t="s">
        <v>24</v>
      </c>
      <c r="D31" s="15" t="s">
        <v>25</v>
      </c>
      <c r="E31" s="9">
        <v>19.007999999999999</v>
      </c>
      <c r="F31" s="60"/>
      <c r="G31" s="60"/>
      <c r="H31" s="60"/>
      <c r="I31" s="60"/>
      <c r="J31" s="60"/>
      <c r="K31" s="60"/>
      <c r="L31" s="60"/>
    </row>
    <row r="32" spans="2:12" x14ac:dyDescent="0.25">
      <c r="B32" s="59">
        <v>21</v>
      </c>
      <c r="C32" s="19" t="s">
        <v>26</v>
      </c>
      <c r="D32" s="15" t="s">
        <v>11</v>
      </c>
      <c r="E32" s="9">
        <v>0.39599999999999996</v>
      </c>
      <c r="F32" s="60"/>
      <c r="G32" s="60"/>
      <c r="H32" s="60"/>
      <c r="I32" s="60"/>
      <c r="J32" s="60"/>
      <c r="K32" s="60"/>
      <c r="L32" s="60"/>
    </row>
    <row r="33" spans="2:12" x14ac:dyDescent="0.25">
      <c r="B33" s="59">
        <v>22</v>
      </c>
      <c r="C33" s="19" t="s">
        <v>58</v>
      </c>
      <c r="D33" s="15" t="s">
        <v>10</v>
      </c>
      <c r="E33" s="9">
        <v>2.3039999999999998E-2</v>
      </c>
      <c r="F33" s="60"/>
      <c r="G33" s="60"/>
      <c r="H33" s="60"/>
      <c r="I33" s="60"/>
      <c r="J33" s="60"/>
      <c r="K33" s="60"/>
      <c r="L33" s="60"/>
    </row>
    <row r="34" spans="2:12" x14ac:dyDescent="0.25">
      <c r="B34" s="59">
        <v>23</v>
      </c>
      <c r="C34" s="19" t="s">
        <v>81</v>
      </c>
      <c r="D34" s="15" t="s">
        <v>10</v>
      </c>
      <c r="E34" s="9">
        <v>35.251199999999997</v>
      </c>
      <c r="F34" s="60"/>
      <c r="G34" s="60"/>
      <c r="H34" s="60"/>
      <c r="I34" s="60"/>
      <c r="J34" s="60"/>
      <c r="K34" s="60"/>
      <c r="L34" s="60"/>
    </row>
    <row r="35" spans="2:12" ht="15.75" x14ac:dyDescent="0.25">
      <c r="B35" s="59">
        <v>24</v>
      </c>
      <c r="C35" s="16" t="s">
        <v>74</v>
      </c>
      <c r="D35" s="56" t="s">
        <v>75</v>
      </c>
      <c r="E35" s="52">
        <v>1.0799999999999996</v>
      </c>
      <c r="F35" s="60"/>
      <c r="G35" s="60"/>
      <c r="H35" s="60"/>
      <c r="I35" s="60"/>
      <c r="J35" s="60"/>
      <c r="K35" s="60"/>
      <c r="L35" s="60"/>
    </row>
    <row r="36" spans="2:12" ht="18" customHeight="1" x14ac:dyDescent="0.25">
      <c r="B36" s="59">
        <v>25</v>
      </c>
      <c r="C36" s="19" t="s">
        <v>76</v>
      </c>
      <c r="D36" s="15" t="s">
        <v>77</v>
      </c>
      <c r="E36" s="18">
        <v>5.4</v>
      </c>
      <c r="F36" s="60"/>
      <c r="G36" s="60"/>
      <c r="H36" s="60"/>
      <c r="I36" s="60"/>
      <c r="J36" s="60"/>
      <c r="K36" s="60"/>
      <c r="L36" s="60"/>
    </row>
    <row r="37" spans="2:12" x14ac:dyDescent="0.25">
      <c r="B37" s="59">
        <v>26</v>
      </c>
      <c r="C37" s="19" t="s">
        <v>56</v>
      </c>
      <c r="D37" s="15" t="s">
        <v>55</v>
      </c>
      <c r="E37" s="15">
        <v>1.1123999999999996</v>
      </c>
      <c r="F37" s="60"/>
      <c r="G37" s="60"/>
      <c r="H37" s="60"/>
      <c r="I37" s="60"/>
      <c r="J37" s="60"/>
      <c r="K37" s="60"/>
      <c r="L37" s="60"/>
    </row>
    <row r="38" spans="2:12" x14ac:dyDescent="0.25">
      <c r="B38" s="59">
        <v>27</v>
      </c>
      <c r="C38" s="34" t="s">
        <v>79</v>
      </c>
      <c r="D38" s="31" t="s">
        <v>46</v>
      </c>
      <c r="E38" s="11">
        <v>1.7242199999999994</v>
      </c>
      <c r="F38" s="60"/>
      <c r="G38" s="60"/>
      <c r="H38" s="60"/>
      <c r="I38" s="60"/>
      <c r="J38" s="60"/>
      <c r="K38" s="60"/>
      <c r="L38" s="60"/>
    </row>
    <row r="39" spans="2:12" ht="27" x14ac:dyDescent="0.25">
      <c r="B39" s="59">
        <v>28</v>
      </c>
      <c r="C39" s="16" t="s">
        <v>61</v>
      </c>
      <c r="D39" s="56" t="s">
        <v>25</v>
      </c>
      <c r="E39" s="24">
        <v>66</v>
      </c>
      <c r="F39" s="60"/>
      <c r="G39" s="60"/>
      <c r="H39" s="60"/>
      <c r="I39" s="60"/>
      <c r="J39" s="60"/>
      <c r="K39" s="60"/>
      <c r="L39" s="60"/>
    </row>
    <row r="40" spans="2:12" x14ac:dyDescent="0.25">
      <c r="B40" s="59">
        <v>29</v>
      </c>
      <c r="C40" s="19" t="s">
        <v>29</v>
      </c>
      <c r="D40" s="15" t="s">
        <v>10</v>
      </c>
      <c r="E40" s="22">
        <v>0.15839999999999999</v>
      </c>
      <c r="F40" s="60"/>
      <c r="G40" s="60"/>
      <c r="H40" s="60"/>
      <c r="I40" s="60"/>
      <c r="J40" s="60"/>
      <c r="K40" s="60"/>
      <c r="L40" s="60"/>
    </row>
    <row r="41" spans="2:12" x14ac:dyDescent="0.25">
      <c r="B41" s="59">
        <v>30</v>
      </c>
      <c r="C41" s="56" t="s">
        <v>0</v>
      </c>
      <c r="D41" s="56"/>
      <c r="E41" s="56"/>
      <c r="F41" s="56"/>
      <c r="G41" s="56"/>
      <c r="H41" s="23"/>
      <c r="I41" s="56"/>
      <c r="J41" s="24"/>
      <c r="K41" s="56"/>
      <c r="L41" s="24"/>
    </row>
    <row r="42" spans="2:12" x14ac:dyDescent="0.25">
      <c r="B42" s="59">
        <v>31</v>
      </c>
      <c r="C42" s="56" t="s">
        <v>30</v>
      </c>
      <c r="D42" s="25" t="s">
        <v>91</v>
      </c>
      <c r="E42" s="15"/>
      <c r="F42" s="15"/>
      <c r="G42" s="15"/>
      <c r="H42" s="15"/>
      <c r="I42" s="15"/>
      <c r="J42" s="15"/>
      <c r="K42" s="15"/>
      <c r="L42" s="15"/>
    </row>
    <row r="43" spans="2:12" x14ac:dyDescent="0.25">
      <c r="B43" s="59">
        <v>32</v>
      </c>
      <c r="C43" s="56" t="s">
        <v>0</v>
      </c>
      <c r="D43" s="56"/>
      <c r="E43" s="15"/>
      <c r="F43" s="15"/>
      <c r="G43" s="15"/>
      <c r="H43" s="15"/>
      <c r="I43" s="15"/>
      <c r="J43" s="15"/>
      <c r="K43" s="15"/>
      <c r="L43" s="15"/>
    </row>
    <row r="44" spans="2:12" x14ac:dyDescent="0.25">
      <c r="B44" s="59">
        <v>33</v>
      </c>
      <c r="C44" s="56" t="s">
        <v>31</v>
      </c>
      <c r="D44" s="25" t="s">
        <v>91</v>
      </c>
      <c r="E44" s="15"/>
      <c r="F44" s="15"/>
      <c r="G44" s="15"/>
      <c r="H44" s="15"/>
      <c r="I44" s="15"/>
      <c r="J44" s="15"/>
      <c r="K44" s="15"/>
      <c r="L44" s="15"/>
    </row>
    <row r="45" spans="2:12" x14ac:dyDescent="0.25">
      <c r="B45" s="59">
        <v>34</v>
      </c>
      <c r="C45" s="56" t="s">
        <v>0</v>
      </c>
      <c r="D45" s="56"/>
      <c r="E45" s="15"/>
      <c r="F45" s="15"/>
      <c r="G45" s="15"/>
      <c r="H45" s="15"/>
      <c r="I45" s="15"/>
      <c r="J45" s="15"/>
      <c r="K45" s="15"/>
      <c r="L45" s="15"/>
    </row>
    <row r="46" spans="2:12" x14ac:dyDescent="0.25">
      <c r="B46" s="59">
        <v>35</v>
      </c>
      <c r="C46" s="56" t="s">
        <v>32</v>
      </c>
      <c r="D46" s="25">
        <v>0.03</v>
      </c>
      <c r="E46" s="15"/>
      <c r="F46" s="15"/>
      <c r="G46" s="15"/>
      <c r="H46" s="15"/>
      <c r="I46" s="15"/>
      <c r="J46" s="15"/>
      <c r="K46" s="15"/>
      <c r="L46" s="15"/>
    </row>
    <row r="47" spans="2:12" x14ac:dyDescent="0.25">
      <c r="B47" s="59">
        <v>36</v>
      </c>
      <c r="C47" s="56" t="s">
        <v>0</v>
      </c>
      <c r="D47" s="56"/>
      <c r="E47" s="15"/>
      <c r="F47" s="15"/>
      <c r="G47" s="15"/>
      <c r="H47" s="15"/>
      <c r="I47" s="15"/>
      <c r="J47" s="15"/>
      <c r="K47" s="15"/>
      <c r="L47" s="15"/>
    </row>
  </sheetData>
  <mergeCells count="16">
    <mergeCell ref="K7:K10"/>
    <mergeCell ref="B2:L2"/>
    <mergeCell ref="C3:L3"/>
    <mergeCell ref="B5:B10"/>
    <mergeCell ref="C5:C10"/>
    <mergeCell ref="D5:D10"/>
    <mergeCell ref="E5:E10"/>
    <mergeCell ref="F5:G6"/>
    <mergeCell ref="H5:I6"/>
    <mergeCell ref="J5:K6"/>
    <mergeCell ref="L5:L10"/>
    <mergeCell ref="F7:F10"/>
    <mergeCell ref="G7:G10"/>
    <mergeCell ref="H7:H10"/>
    <mergeCell ref="I7:I10"/>
    <mergeCell ref="J7:J10"/>
  </mergeCells>
  <printOptions horizontalCentered="1"/>
  <pageMargins left="0.25" right="0.25" top="0.5" bottom="0.5" header="0" footer="0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5"/>
  <sheetViews>
    <sheetView workbookViewId="0">
      <selection activeCell="Q15" sqref="P15:Q15"/>
    </sheetView>
  </sheetViews>
  <sheetFormatPr defaultRowHeight="15" x14ac:dyDescent="0.25"/>
  <cols>
    <col min="1" max="1" width="1.7109375" customWidth="1"/>
    <col min="2" max="2" width="3.85546875" style="55" customWidth="1"/>
    <col min="3" max="3" width="87.85546875" customWidth="1"/>
    <col min="4" max="4" width="9.7109375" customWidth="1"/>
    <col min="5" max="5" width="8.140625" customWidth="1"/>
    <col min="6" max="12" width="4.140625" customWidth="1"/>
  </cols>
  <sheetData>
    <row r="2" spans="2:12" ht="30" customHeight="1" x14ac:dyDescent="0.25">
      <c r="B2" s="72" t="s">
        <v>83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x14ac:dyDescent="0.25">
      <c r="B3" s="45"/>
      <c r="C3" s="78" t="s">
        <v>65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x14ac:dyDescent="0.25">
      <c r="B4" s="45"/>
      <c r="C4" s="46"/>
      <c r="D4" s="46"/>
      <c r="E4" s="47"/>
    </row>
    <row r="5" spans="2:12" ht="15" customHeight="1" x14ac:dyDescent="0.25">
      <c r="B5" s="79" t="s">
        <v>52</v>
      </c>
      <c r="C5" s="80" t="s">
        <v>40</v>
      </c>
      <c r="D5" s="81" t="s">
        <v>66</v>
      </c>
      <c r="E5" s="82" t="s">
        <v>67</v>
      </c>
      <c r="F5" s="82" t="s">
        <v>92</v>
      </c>
      <c r="G5" s="82"/>
      <c r="H5" s="82"/>
      <c r="I5" s="82"/>
      <c r="J5" s="82"/>
      <c r="K5" s="82"/>
      <c r="L5" s="82"/>
    </row>
    <row r="6" spans="2:12" x14ac:dyDescent="0.25">
      <c r="B6" s="79"/>
      <c r="C6" s="80"/>
      <c r="D6" s="81"/>
      <c r="E6" s="82"/>
      <c r="F6" s="61" t="s">
        <v>93</v>
      </c>
      <c r="G6" s="61" t="s">
        <v>94</v>
      </c>
      <c r="H6" s="61" t="s">
        <v>95</v>
      </c>
      <c r="I6" s="61" t="s">
        <v>96</v>
      </c>
      <c r="J6" s="61" t="s">
        <v>97</v>
      </c>
      <c r="K6" s="61" t="s">
        <v>98</v>
      </c>
      <c r="L6" s="61" t="s">
        <v>99</v>
      </c>
    </row>
    <row r="7" spans="2:12" ht="19.5" customHeight="1" x14ac:dyDescent="0.25">
      <c r="B7" s="59">
        <v>1</v>
      </c>
      <c r="C7" s="16" t="s">
        <v>84</v>
      </c>
      <c r="D7" s="56" t="s">
        <v>11</v>
      </c>
      <c r="E7" s="52">
        <v>2</v>
      </c>
      <c r="F7" s="62"/>
      <c r="G7" s="60"/>
      <c r="H7" s="60"/>
      <c r="I7" s="60"/>
      <c r="J7" s="60"/>
      <c r="K7" s="60"/>
      <c r="L7" s="60"/>
    </row>
    <row r="8" spans="2:12" ht="34.5" customHeight="1" x14ac:dyDescent="0.25">
      <c r="B8" s="59">
        <v>2</v>
      </c>
      <c r="C8" s="16" t="s">
        <v>85</v>
      </c>
      <c r="D8" s="56" t="s">
        <v>14</v>
      </c>
      <c r="E8" s="56">
        <v>4.2000000000000003E-2</v>
      </c>
      <c r="F8" s="62"/>
      <c r="G8" s="60"/>
      <c r="H8" s="60"/>
      <c r="I8" s="60"/>
      <c r="J8" s="60"/>
      <c r="K8" s="60"/>
      <c r="L8" s="60"/>
    </row>
    <row r="9" spans="2:12" ht="32.25" customHeight="1" x14ac:dyDescent="0.25">
      <c r="B9" s="59">
        <v>3</v>
      </c>
      <c r="C9" s="16" t="s">
        <v>86</v>
      </c>
      <c r="D9" s="56" t="s">
        <v>14</v>
      </c>
      <c r="E9" s="56">
        <v>7.5000000000000011E-2</v>
      </c>
      <c r="F9" s="62"/>
      <c r="G9" s="60"/>
      <c r="H9" s="60"/>
      <c r="I9" s="60"/>
      <c r="J9" s="60"/>
      <c r="K9" s="60"/>
      <c r="L9" s="60"/>
    </row>
    <row r="10" spans="2:12" x14ac:dyDescent="0.25">
      <c r="B10" s="59">
        <v>4</v>
      </c>
      <c r="C10" s="16" t="s">
        <v>44</v>
      </c>
      <c r="D10" s="56" t="s">
        <v>16</v>
      </c>
      <c r="E10" s="17">
        <v>7.5000000000000011E-2</v>
      </c>
      <c r="F10" s="62"/>
      <c r="G10" s="60"/>
      <c r="H10" s="60"/>
      <c r="I10" s="60"/>
      <c r="J10" s="60"/>
      <c r="K10" s="60"/>
      <c r="L10" s="60"/>
    </row>
    <row r="11" spans="2:12" ht="28.5" customHeight="1" x14ac:dyDescent="0.25">
      <c r="B11" s="59">
        <v>5</v>
      </c>
      <c r="C11" s="16" t="s">
        <v>63</v>
      </c>
      <c r="D11" s="56" t="s">
        <v>14</v>
      </c>
      <c r="E11" s="53">
        <v>0.03</v>
      </c>
      <c r="F11" s="62"/>
      <c r="G11" s="60"/>
      <c r="H11" s="60"/>
      <c r="I11" s="60"/>
      <c r="J11" s="60"/>
      <c r="K11" s="60"/>
      <c r="L11" s="60"/>
    </row>
    <row r="12" spans="2:12" ht="29.25" customHeight="1" x14ac:dyDescent="0.25">
      <c r="B12" s="59">
        <v>6</v>
      </c>
      <c r="C12" s="16" t="s">
        <v>72</v>
      </c>
      <c r="D12" s="56" t="s">
        <v>14</v>
      </c>
      <c r="E12" s="56">
        <v>5.2999999999999999E-2</v>
      </c>
      <c r="F12" s="62"/>
      <c r="G12" s="60"/>
      <c r="H12" s="60"/>
      <c r="I12" s="60"/>
      <c r="J12" s="60"/>
      <c r="K12" s="60"/>
      <c r="L12" s="60"/>
    </row>
    <row r="13" spans="2:12" ht="30.75" customHeight="1" x14ac:dyDescent="0.25">
      <c r="B13" s="59">
        <v>7</v>
      </c>
      <c r="C13" s="7" t="s">
        <v>69</v>
      </c>
      <c r="D13" s="8" t="s">
        <v>46</v>
      </c>
      <c r="E13" s="10">
        <v>2</v>
      </c>
      <c r="F13" s="62"/>
      <c r="G13" s="60"/>
      <c r="H13" s="60"/>
      <c r="I13" s="60"/>
      <c r="J13" s="60"/>
      <c r="K13" s="60"/>
      <c r="L13" s="60"/>
    </row>
    <row r="14" spans="2:12" x14ac:dyDescent="0.25">
      <c r="B14" s="59">
        <v>8</v>
      </c>
      <c r="C14" s="30" t="s">
        <v>51</v>
      </c>
      <c r="D14" s="8" t="s">
        <v>46</v>
      </c>
      <c r="E14" s="10">
        <v>2</v>
      </c>
      <c r="F14" s="62"/>
      <c r="G14" s="60"/>
      <c r="H14" s="60"/>
      <c r="I14" s="60"/>
      <c r="J14" s="60"/>
      <c r="K14" s="60"/>
      <c r="L14" s="60"/>
    </row>
    <row r="15" spans="2:12" x14ac:dyDescent="0.25">
      <c r="B15" s="59">
        <v>9</v>
      </c>
      <c r="C15" s="32" t="s">
        <v>87</v>
      </c>
      <c r="D15" s="8" t="s">
        <v>46</v>
      </c>
      <c r="E15" s="10">
        <v>154</v>
      </c>
      <c r="F15" s="62"/>
      <c r="G15" s="60"/>
      <c r="H15" s="60"/>
      <c r="I15" s="60"/>
      <c r="J15" s="60"/>
      <c r="K15" s="60"/>
      <c r="L15" s="60"/>
    </row>
    <row r="16" spans="2:12" x14ac:dyDescent="0.25">
      <c r="B16" s="59">
        <v>10</v>
      </c>
      <c r="C16" s="16" t="s">
        <v>53</v>
      </c>
      <c r="D16" s="56" t="s">
        <v>55</v>
      </c>
      <c r="E16" s="24">
        <v>1.9200000000000004</v>
      </c>
      <c r="F16" s="62"/>
      <c r="G16" s="60"/>
      <c r="H16" s="60"/>
      <c r="I16" s="60"/>
      <c r="J16" s="60"/>
      <c r="K16" s="60"/>
      <c r="L16" s="60"/>
    </row>
    <row r="17" spans="2:12" x14ac:dyDescent="0.25">
      <c r="B17" s="59">
        <v>11</v>
      </c>
      <c r="C17" s="19" t="s">
        <v>56</v>
      </c>
      <c r="D17" s="15" t="s">
        <v>55</v>
      </c>
      <c r="E17" s="15">
        <v>2.1120000000000005</v>
      </c>
      <c r="F17" s="62"/>
      <c r="G17" s="60"/>
      <c r="H17" s="60"/>
      <c r="I17" s="60"/>
      <c r="J17" s="60"/>
      <c r="K17" s="60"/>
      <c r="L17" s="60"/>
    </row>
    <row r="18" spans="2:12" x14ac:dyDescent="0.25">
      <c r="B18" s="59">
        <v>12</v>
      </c>
      <c r="C18" s="34" t="s">
        <v>79</v>
      </c>
      <c r="D18" s="31" t="s">
        <v>46</v>
      </c>
      <c r="E18" s="11">
        <v>3.273600000000001</v>
      </c>
      <c r="F18" s="62"/>
      <c r="G18" s="60"/>
      <c r="H18" s="60"/>
      <c r="I18" s="60"/>
      <c r="J18" s="60"/>
      <c r="K18" s="60"/>
      <c r="L18" s="60"/>
    </row>
    <row r="19" spans="2:12" ht="15.75" x14ac:dyDescent="0.25">
      <c r="B19" s="59">
        <v>13</v>
      </c>
      <c r="C19" s="21" t="s">
        <v>89</v>
      </c>
      <c r="D19" s="56" t="s">
        <v>48</v>
      </c>
      <c r="E19" s="57">
        <v>0.19950000000000001</v>
      </c>
      <c r="F19" s="62"/>
      <c r="G19" s="60"/>
      <c r="H19" s="60"/>
      <c r="I19" s="60"/>
      <c r="J19" s="60"/>
      <c r="K19" s="60"/>
      <c r="L19" s="60"/>
    </row>
    <row r="20" spans="2:12" x14ac:dyDescent="0.25">
      <c r="B20" s="59">
        <v>14</v>
      </c>
      <c r="C20" s="20" t="s">
        <v>60</v>
      </c>
      <c r="D20" s="15" t="s">
        <v>19</v>
      </c>
      <c r="E20" s="9">
        <v>20.349</v>
      </c>
      <c r="F20" s="62"/>
      <c r="G20" s="60"/>
      <c r="H20" s="60"/>
      <c r="I20" s="60"/>
      <c r="J20" s="60"/>
      <c r="K20" s="60"/>
      <c r="L20" s="60"/>
    </row>
    <row r="21" spans="2:12" x14ac:dyDescent="0.25">
      <c r="B21" s="59">
        <v>15</v>
      </c>
      <c r="C21" s="19" t="s">
        <v>20</v>
      </c>
      <c r="D21" s="15" t="s">
        <v>21</v>
      </c>
      <c r="E21" s="9">
        <v>16.019850000000002</v>
      </c>
      <c r="F21" s="62"/>
      <c r="G21" s="60"/>
      <c r="H21" s="60"/>
      <c r="I21" s="60"/>
      <c r="J21" s="60"/>
      <c r="K21" s="60"/>
      <c r="L21" s="60"/>
    </row>
    <row r="22" spans="2:12" x14ac:dyDescent="0.25">
      <c r="B22" s="59">
        <v>16</v>
      </c>
      <c r="C22" s="19" t="s">
        <v>22</v>
      </c>
      <c r="D22" s="15" t="s">
        <v>19</v>
      </c>
      <c r="E22" s="9">
        <v>7.7805000000000013E-2</v>
      </c>
      <c r="F22" s="62"/>
      <c r="G22" s="60"/>
      <c r="H22" s="60"/>
      <c r="I22" s="60"/>
      <c r="J22" s="60"/>
      <c r="K22" s="60"/>
      <c r="L22" s="60"/>
    </row>
    <row r="23" spans="2:12" x14ac:dyDescent="0.25">
      <c r="B23" s="59">
        <v>17</v>
      </c>
      <c r="C23" s="19" t="s">
        <v>81</v>
      </c>
      <c r="D23" s="15" t="s">
        <v>10</v>
      </c>
      <c r="E23" s="9">
        <v>48.837600000000002</v>
      </c>
      <c r="F23" s="62"/>
      <c r="G23" s="60"/>
      <c r="H23" s="60"/>
      <c r="I23" s="60"/>
      <c r="J23" s="60"/>
      <c r="K23" s="60"/>
      <c r="L23" s="60"/>
    </row>
    <row r="24" spans="2:12" ht="15.75" x14ac:dyDescent="0.25">
      <c r="B24" s="59">
        <v>18</v>
      </c>
      <c r="C24" s="16" t="s">
        <v>68</v>
      </c>
      <c r="D24" s="56" t="s">
        <v>48</v>
      </c>
      <c r="E24" s="57">
        <v>0.14399999999999999</v>
      </c>
      <c r="F24" s="62"/>
      <c r="G24" s="60"/>
      <c r="H24" s="60"/>
      <c r="I24" s="60"/>
      <c r="J24" s="60"/>
      <c r="K24" s="60"/>
      <c r="L24" s="60"/>
    </row>
    <row r="25" spans="2:12" x14ac:dyDescent="0.25">
      <c r="B25" s="59">
        <v>19</v>
      </c>
      <c r="C25" s="20" t="s">
        <v>80</v>
      </c>
      <c r="D25" s="15" t="s">
        <v>11</v>
      </c>
      <c r="E25" s="9">
        <v>14.687999999999999</v>
      </c>
      <c r="F25" s="62"/>
      <c r="G25" s="60"/>
      <c r="H25" s="60"/>
      <c r="I25" s="60"/>
      <c r="J25" s="60"/>
      <c r="K25" s="60"/>
      <c r="L25" s="60"/>
    </row>
    <row r="26" spans="2:12" x14ac:dyDescent="0.25">
      <c r="B26" s="59">
        <v>20</v>
      </c>
      <c r="C26" s="19" t="s">
        <v>24</v>
      </c>
      <c r="D26" s="15" t="s">
        <v>25</v>
      </c>
      <c r="E26" s="9">
        <v>19.007999999999999</v>
      </c>
      <c r="F26" s="62"/>
      <c r="G26" s="60"/>
      <c r="H26" s="60"/>
      <c r="I26" s="60"/>
      <c r="J26" s="60"/>
      <c r="K26" s="60"/>
      <c r="L26" s="60"/>
    </row>
    <row r="27" spans="2:12" x14ac:dyDescent="0.25">
      <c r="B27" s="59">
        <v>21</v>
      </c>
      <c r="C27" s="19" t="s">
        <v>26</v>
      </c>
      <c r="D27" s="15" t="s">
        <v>11</v>
      </c>
      <c r="E27" s="9">
        <v>0.39599999999999996</v>
      </c>
      <c r="F27" s="62"/>
      <c r="G27" s="60"/>
      <c r="H27" s="60"/>
      <c r="I27" s="60"/>
      <c r="J27" s="60"/>
      <c r="K27" s="60"/>
      <c r="L27" s="60"/>
    </row>
    <row r="28" spans="2:12" x14ac:dyDescent="0.25">
      <c r="B28" s="59">
        <v>22</v>
      </c>
      <c r="C28" s="19" t="s">
        <v>58</v>
      </c>
      <c r="D28" s="15" t="s">
        <v>10</v>
      </c>
      <c r="E28" s="9">
        <v>2.3039999999999998E-2</v>
      </c>
      <c r="F28" s="62"/>
      <c r="G28" s="60"/>
      <c r="H28" s="60"/>
      <c r="I28" s="60"/>
      <c r="J28" s="60"/>
      <c r="K28" s="60"/>
      <c r="L28" s="60"/>
    </row>
    <row r="29" spans="2:12" x14ac:dyDescent="0.25">
      <c r="B29" s="59">
        <v>23</v>
      </c>
      <c r="C29" s="19" t="s">
        <v>81</v>
      </c>
      <c r="D29" s="15" t="s">
        <v>10</v>
      </c>
      <c r="E29" s="9">
        <v>35.251199999999997</v>
      </c>
      <c r="F29" s="62"/>
      <c r="G29" s="60"/>
      <c r="H29" s="60"/>
      <c r="I29" s="60"/>
      <c r="J29" s="60"/>
      <c r="K29" s="60"/>
      <c r="L29" s="60"/>
    </row>
    <row r="30" spans="2:12" ht="15.75" x14ac:dyDescent="0.25">
      <c r="B30" s="59">
        <v>24</v>
      </c>
      <c r="C30" s="16" t="s">
        <v>74</v>
      </c>
      <c r="D30" s="56" t="s">
        <v>75</v>
      </c>
      <c r="E30" s="52">
        <v>1.0799999999999996</v>
      </c>
      <c r="F30" s="62"/>
      <c r="G30" s="60"/>
      <c r="H30" s="60"/>
      <c r="I30" s="60"/>
      <c r="J30" s="60"/>
      <c r="K30" s="60"/>
      <c r="L30" s="60"/>
    </row>
    <row r="31" spans="2:12" ht="18" customHeight="1" x14ac:dyDescent="0.25">
      <c r="B31" s="59">
        <v>25</v>
      </c>
      <c r="C31" s="19" t="s">
        <v>76</v>
      </c>
      <c r="D31" s="15" t="s">
        <v>77</v>
      </c>
      <c r="E31" s="18">
        <v>5.4</v>
      </c>
      <c r="F31" s="62"/>
      <c r="G31" s="60"/>
      <c r="H31" s="60"/>
      <c r="I31" s="60"/>
      <c r="J31" s="60"/>
      <c r="K31" s="60"/>
      <c r="L31" s="60"/>
    </row>
    <row r="32" spans="2:12" x14ac:dyDescent="0.25">
      <c r="B32" s="59">
        <v>26</v>
      </c>
      <c r="C32" s="19" t="s">
        <v>56</v>
      </c>
      <c r="D32" s="15" t="s">
        <v>55</v>
      </c>
      <c r="E32" s="15">
        <v>1.1123999999999996</v>
      </c>
      <c r="F32" s="62"/>
      <c r="G32" s="60"/>
      <c r="H32" s="60"/>
      <c r="I32" s="60"/>
      <c r="J32" s="60"/>
      <c r="K32" s="60"/>
      <c r="L32" s="60"/>
    </row>
    <row r="33" spans="2:12" x14ac:dyDescent="0.25">
      <c r="B33" s="59">
        <v>27</v>
      </c>
      <c r="C33" s="34" t="s">
        <v>79</v>
      </c>
      <c r="D33" s="31" t="s">
        <v>46</v>
      </c>
      <c r="E33" s="11">
        <v>1.7242199999999994</v>
      </c>
      <c r="F33" s="62"/>
      <c r="G33" s="60"/>
      <c r="H33" s="60"/>
      <c r="I33" s="60"/>
      <c r="J33" s="60"/>
      <c r="K33" s="60"/>
      <c r="L33" s="60"/>
    </row>
    <row r="34" spans="2:12" ht="27" x14ac:dyDescent="0.25">
      <c r="B34" s="59">
        <v>28</v>
      </c>
      <c r="C34" s="16" t="s">
        <v>61</v>
      </c>
      <c r="D34" s="56" t="s">
        <v>25</v>
      </c>
      <c r="E34" s="24">
        <v>66</v>
      </c>
      <c r="F34" s="62"/>
      <c r="G34" s="60"/>
      <c r="H34" s="60"/>
      <c r="I34" s="60"/>
      <c r="J34" s="60"/>
      <c r="K34" s="60"/>
      <c r="L34" s="60"/>
    </row>
    <row r="35" spans="2:12" x14ac:dyDescent="0.25">
      <c r="B35" s="59">
        <v>29</v>
      </c>
      <c r="C35" s="19" t="s">
        <v>29</v>
      </c>
      <c r="D35" s="15" t="s">
        <v>10</v>
      </c>
      <c r="E35" s="22">
        <v>0.15839999999999999</v>
      </c>
      <c r="F35" s="62"/>
      <c r="G35" s="60"/>
      <c r="H35" s="60"/>
      <c r="I35" s="60"/>
      <c r="J35" s="60"/>
      <c r="K35" s="60"/>
      <c r="L35" s="60"/>
    </row>
  </sheetData>
  <mergeCells count="7">
    <mergeCell ref="B2:L2"/>
    <mergeCell ref="C3:L3"/>
    <mergeCell ref="F5:L5"/>
    <mergeCell ref="C5:C6"/>
    <mergeCell ref="D5:D6"/>
    <mergeCell ref="E5:E6"/>
    <mergeCell ref="B5:B6"/>
  </mergeCells>
  <printOptions horizontalCentered="1"/>
  <pageMargins left="0.25" right="0.25" top="0.5" bottom="0.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ხარჯთაღრიცხვა</vt:lpstr>
      <vt:lpstr>მოც. უწყისი (2)</vt:lpstr>
      <vt:lpstr>გეგა-გრაფიკი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2020-07-02T12:33:36Z</dcterms:modified>
</cp:coreProperties>
</file>