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925"/>
  </bookViews>
  <sheets>
    <sheet name="სამშენებლო (2)" sheetId="17" r:id="rId1"/>
  </sheets>
  <definedNames>
    <definedName name="_xlnm.Print_Titles" localSheetId="0">'სამშენებლო (2)'!$8:$8</definedName>
    <definedName name="_xlnm.Print_Area" localSheetId="0">'სამშენებლო (2)'!$A$1:$V$51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6" i="17" l="1"/>
  <c r="F35" i="17"/>
  <c r="G35" i="17" s="1"/>
  <c r="F34" i="17"/>
  <c r="F33" i="17"/>
  <c r="G31" i="17"/>
  <c r="G33" i="17" s="1"/>
  <c r="G27" i="17"/>
  <c r="G23" i="17"/>
  <c r="G30" i="17" s="1"/>
  <c r="G19" i="17"/>
  <c r="G16" i="17"/>
  <c r="F15" i="17"/>
  <c r="G15" i="17" s="1"/>
  <c r="G10" i="17"/>
  <c r="G11" i="17" l="1"/>
  <c r="G13" i="17"/>
  <c r="G17" i="17"/>
  <c r="G24" i="17"/>
  <c r="G29" i="17"/>
  <c r="G32" i="17"/>
  <c r="G34" i="17"/>
  <c r="G36" i="17"/>
  <c r="G21" i="17"/>
  <c r="G12" i="17"/>
  <c r="G18" i="17"/>
  <c r="G25" i="17"/>
  <c r="G22" i="17"/>
  <c r="G28" i="17"/>
  <c r="G26" i="17"/>
  <c r="M5" i="17" l="1"/>
</calcChain>
</file>

<file path=xl/sharedStrings.xml><?xml version="1.0" encoding="utf-8"?>
<sst xmlns="http://schemas.openxmlformats.org/spreadsheetml/2006/main" count="95" uniqueCount="65">
  <si>
    <t>#</t>
  </si>
  <si>
    <t>safuZv.</t>
  </si>
  <si>
    <t>ganz.</t>
  </si>
  <si>
    <t>masalebi</t>
  </si>
  <si>
    <t>sul</t>
  </si>
  <si>
    <t>erTeuli</t>
  </si>
  <si>
    <t>jami</t>
  </si>
  <si>
    <t>xelfasi</t>
  </si>
  <si>
    <t>k/sT</t>
  </si>
  <si>
    <t>lari</t>
  </si>
  <si>
    <t>sxva masalebi</t>
  </si>
  <si>
    <t>erT.
fasi</t>
  </si>
  <si>
    <t>samuSaoebis dasaxeleba</t>
  </si>
  <si>
    <t>manqana 
meqaniz.</t>
  </si>
  <si>
    <t>gegmiuri dagroveba</t>
  </si>
  <si>
    <t xml:space="preserve"> lari</t>
  </si>
  <si>
    <t>kg</t>
  </si>
  <si>
    <t>saxarjTaRircxvo Rirebuleba</t>
  </si>
  <si>
    <t xml:space="preserve">zednadebi xarjebi </t>
  </si>
  <si>
    <t>kac/sT</t>
  </si>
  <si>
    <t>masalebis transportireba</t>
  </si>
  <si>
    <t>saerTo samSeneblo samuSaoebi</t>
  </si>
  <si>
    <t xml:space="preserve">dRg </t>
  </si>
  <si>
    <t>sul xarjTaRricxviT</t>
  </si>
  <si>
    <t>normat,resursi</t>
  </si>
  <si>
    <t>lokaluri xarjTaRricxva</t>
  </si>
  <si>
    <t>m2</t>
  </si>
  <si>
    <t xml:space="preserve">Sromis danaxarji </t>
  </si>
  <si>
    <t>erT.
Fasi</t>
  </si>
  <si>
    <t>arsebuli bagirebis daWimva</t>
  </si>
  <si>
    <t>saxelSek.</t>
  </si>
  <si>
    <t>7-58-1. gam</t>
  </si>
  <si>
    <t>grZ/m</t>
  </si>
  <si>
    <t>Sromis danaxarji</t>
  </si>
  <si>
    <t>pro</t>
  </si>
  <si>
    <t xml:space="preserve"> xidis orive mxareze liTonis moajirebis mowyoba mavTulbadiT</t>
  </si>
  <si>
    <t>mavTulbade moTuTiebuli ujrediT 70X70 mm d-3,0 mm, moajiris simaRliT 1,0 m</t>
  </si>
  <si>
    <t>გაუთვალისწინებელი ხარჯები</t>
  </si>
  <si>
    <t>ჯამი</t>
  </si>
  <si>
    <t xml:space="preserve">tyibulis municipalitetSi, sofel kokaSi dakiduli safexmavlo bogiris (xidis) reabilitacia
</t>
  </si>
  <si>
    <t>9-17-6</t>
  </si>
  <si>
    <t>t</t>
  </si>
  <si>
    <t xml:space="preserve"> Sromis danaxarji </t>
  </si>
  <si>
    <t xml:space="preserve">sxva manqana </t>
  </si>
  <si>
    <t>eleqtrodi d-4 mm</t>
  </si>
  <si>
    <t xml:space="preserve"> sxva masala </t>
  </si>
  <si>
    <t>9-7-2</t>
  </si>
  <si>
    <t xml:space="preserve"> Sromis danaxarji</t>
  </si>
  <si>
    <t>amwe saavtomobilo svlaze</t>
  </si>
  <si>
    <t xml:space="preserve"> sxva manqana</t>
  </si>
  <si>
    <t>cali</t>
  </si>
  <si>
    <t xml:space="preserve">samontaJo detalebi </t>
  </si>
  <si>
    <t>sxva masala</t>
  </si>
  <si>
    <t xml:space="preserve">15-164-7
</t>
  </si>
  <si>
    <t>zeTovani saRebavi antikoroziuli</t>
  </si>
  <si>
    <t>olifa</t>
  </si>
  <si>
    <t>sxva manqanebi</t>
  </si>
  <si>
    <t>xidis qveda sayrdeni koWebis  mowyoba (proeqtis mixedviT)</t>
  </si>
  <si>
    <t xml:space="preserve">Sveleri #-14 </t>
  </si>
  <si>
    <t>armatura a-I d-6 mm, mavTulbadis moajiris zeda, qveda da Sua adgilebSi gasatareblad</t>
  </si>
  <si>
    <t>zeda da qveda bagirebs Soris damakavSirebeli armatura                a-III d-8 mm, yovel 1,0 metrSi</t>
  </si>
  <si>
    <t>liTon-konstruqciebis SeRebva        (reflioni da moajiris liTon-konstruqciebi)</t>
  </si>
  <si>
    <t xml:space="preserve">Svelerebs Soris damakavSirebeli furclovnani foladi sisqiT 5 mm </t>
  </si>
  <si>
    <t xml:space="preserve">furclovnani foladi sisqiT 5 mm </t>
  </si>
  <si>
    <t>xidis savali nawilis mowyoba  furclovani foladiT sisqiT 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</si>
</sst>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1">
    <font>
      <sz val="11"/>
      <color theme="1"/>
      <name val="Calibri"/>
      <family val="2"/>
      <scheme val="minor"/>
    </font>
    <font>
      <sz val="11"/>
      <color theme="1"/>
      <name val="AcadNusx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9"/>
      <name val="AcadNusx"/>
    </font>
    <font>
      <b/>
      <sz val="9"/>
      <color theme="1"/>
      <name val="AcadNusx"/>
    </font>
    <font>
      <sz val="9"/>
      <color theme="1"/>
      <name val="AcadNusx"/>
    </font>
    <font>
      <sz val="9"/>
      <name val="AcadNusx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8"/>
      <name val="AcadNusx"/>
    </font>
    <font>
      <b/>
      <sz val="8"/>
      <color theme="1"/>
      <name val="AcadNusx"/>
    </font>
    <font>
      <sz val="8"/>
      <color theme="1"/>
      <name val="AcadNusx"/>
    </font>
    <font>
      <sz val="8"/>
      <name val="AcadNusx"/>
    </font>
    <font>
      <sz val="10"/>
      <name val="Arial Cyr"/>
      <charset val="1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2" fillId="0" borderId="0"/>
    <xf numFmtId="0" fontId="3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5" fillId="0" borderId="0"/>
    <xf numFmtId="0" fontId="4" fillId="0" borderId="0"/>
    <xf numFmtId="0" fontId="19" fillId="0" borderId="0"/>
  </cellStyleXfs>
  <cellXfs count="110">
    <xf numFmtId="0" fontId="0" fillId="0" borderId="0" xfId="0"/>
    <xf numFmtId="0" fontId="0" fillId="0" borderId="0" xfId="0" applyNumberFormat="1" applyFont="1" applyAlignment="1">
      <alignment wrapText="1"/>
    </xf>
    <xf numFmtId="0" fontId="0" fillId="2" borderId="0" xfId="0" applyNumberFormat="1" applyFont="1" applyFill="1" applyAlignment="1">
      <alignment wrapText="1"/>
    </xf>
    <xf numFmtId="0" fontId="1" fillId="2" borderId="0" xfId="0" applyNumberFormat="1" applyFont="1" applyFill="1" applyAlignment="1">
      <alignment wrapText="1"/>
    </xf>
    <xf numFmtId="0" fontId="0" fillId="0" borderId="0" xfId="0" applyNumberFormat="1" applyFont="1" applyFill="1" applyAlignment="1"/>
    <xf numFmtId="0" fontId="6" fillId="0" borderId="0" xfId="0" applyNumberFormat="1" applyFont="1" applyFill="1" applyAlignment="1"/>
    <xf numFmtId="0" fontId="6" fillId="0" borderId="0" xfId="0" applyNumberFormat="1" applyFont="1" applyAlignment="1">
      <alignment wrapText="1"/>
    </xf>
    <xf numFmtId="0" fontId="6" fillId="2" borderId="0" xfId="0" applyNumberFormat="1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NumberFormat="1" applyFont="1" applyFill="1" applyAlignment="1"/>
    <xf numFmtId="0" fontId="1" fillId="2" borderId="0" xfId="0" applyNumberFormat="1" applyFont="1" applyFill="1" applyAlignment="1"/>
    <xf numFmtId="0" fontId="8" fillId="2" borderId="1" xfId="0" applyNumberFormat="1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8" fillId="2" borderId="1" xfId="0" quotePrefix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2" fontId="9" fillId="2" borderId="7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>
      <alignment horizontal="center" vertical="center" wrapText="1"/>
    </xf>
    <xf numFmtId="0" fontId="13" fillId="2" borderId="0" xfId="0" applyNumberFormat="1" applyFont="1" applyFill="1" applyAlignment="1">
      <alignment horizontal="center" vertical="center" wrapText="1"/>
    </xf>
    <xf numFmtId="0" fontId="11" fillId="2" borderId="0" xfId="0" applyNumberFormat="1" applyFont="1" applyFill="1" applyAlignment="1">
      <alignment horizontal="left" vertical="center" wrapText="1"/>
    </xf>
    <xf numFmtId="0" fontId="11" fillId="2" borderId="0" xfId="0" applyNumberFormat="1" applyFont="1" applyFill="1" applyAlignment="1">
      <alignment horizontal="center" vertical="center" wrapText="1"/>
    </xf>
    <xf numFmtId="2" fontId="11" fillId="2" borderId="0" xfId="0" applyNumberFormat="1" applyFont="1" applyFill="1" applyAlignment="1">
      <alignment horizontal="center" vertical="center" wrapText="1"/>
    </xf>
    <xf numFmtId="0" fontId="13" fillId="2" borderId="0" xfId="0" applyNumberFormat="1" applyFont="1" applyFill="1" applyAlignment="1">
      <alignment horizontal="center" wrapText="1"/>
    </xf>
    <xf numFmtId="0" fontId="8" fillId="2" borderId="0" xfId="0" applyNumberFormat="1" applyFont="1" applyFill="1" applyAlignment="1">
      <alignment horizontal="right" vertical="center" wrapText="1"/>
    </xf>
    <xf numFmtId="2" fontId="9" fillId="2" borderId="0" xfId="0" applyNumberFormat="1" applyFont="1" applyFill="1" applyAlignment="1">
      <alignment horizontal="center" vertical="center" wrapText="1"/>
    </xf>
    <xf numFmtId="0" fontId="14" fillId="2" borderId="0" xfId="0" applyNumberFormat="1" applyFont="1" applyFill="1" applyAlignment="1">
      <alignment wrapText="1"/>
    </xf>
    <xf numFmtId="2" fontId="11" fillId="2" borderId="0" xfId="0" applyNumberFormat="1" applyFont="1" applyFill="1" applyAlignment="1">
      <alignment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left" vertical="center" wrapText="1"/>
    </xf>
    <xf numFmtId="0" fontId="16" fillId="2" borderId="12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2" borderId="1" xfId="10" applyNumberFormat="1" applyFont="1" applyFill="1" applyBorder="1" applyAlignment="1">
      <alignment horizontal="justify" vertical="center"/>
    </xf>
    <xf numFmtId="0" fontId="17" fillId="2" borderId="12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 wrapText="1"/>
    </xf>
    <xf numFmtId="0" fontId="18" fillId="2" borderId="1" xfId="10" applyNumberFormat="1" applyFont="1" applyFill="1" applyBorder="1" applyAlignment="1">
      <alignment vertical="distributed"/>
    </xf>
    <xf numFmtId="0" fontId="17" fillId="0" borderId="1" xfId="0" applyNumberFormat="1" applyFont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0" fontId="15" fillId="2" borderId="12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8" fillId="2" borderId="12" xfId="0" applyNumberFormat="1" applyFont="1" applyFill="1" applyBorder="1" applyAlignment="1" applyProtection="1">
      <alignment horizontal="center" vertical="center" wrapText="1"/>
    </xf>
    <xf numFmtId="0" fontId="18" fillId="2" borderId="1" xfId="0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left" vertical="justify" wrapText="1"/>
    </xf>
    <xf numFmtId="0" fontId="18" fillId="2" borderId="1" xfId="10" applyNumberFormat="1" applyFont="1" applyFill="1" applyBorder="1" applyAlignment="1">
      <alignment horizontal="left" vertical="distributed"/>
    </xf>
    <xf numFmtId="0" fontId="0" fillId="2" borderId="1" xfId="0" applyNumberFormat="1" applyFont="1" applyFill="1" applyBorder="1" applyAlignment="1">
      <alignment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wrapText="1"/>
    </xf>
    <xf numFmtId="0" fontId="8" fillId="2" borderId="0" xfId="0" applyNumberFormat="1" applyFont="1" applyFill="1" applyAlignment="1">
      <alignment horizontal="center" vertical="center" wrapText="1"/>
    </xf>
    <xf numFmtId="2" fontId="8" fillId="2" borderId="0" xfId="0" applyNumberFormat="1" applyFont="1" applyFill="1" applyAlignment="1">
      <alignment horizontal="left" vertical="center" wrapText="1"/>
    </xf>
    <xf numFmtId="0" fontId="15" fillId="2" borderId="9" xfId="0" applyNumberFormat="1" applyFont="1" applyFill="1" applyBorder="1" applyAlignment="1">
      <alignment horizontal="center" vertical="center" wrapText="1"/>
    </xf>
    <xf numFmtId="0" fontId="15" fillId="2" borderId="10" xfId="0" applyNumberFormat="1" applyFont="1" applyFill="1" applyBorder="1" applyAlignment="1">
      <alignment horizontal="center" vertical="center" wrapText="1"/>
    </xf>
    <xf numFmtId="0" fontId="16" fillId="2" borderId="13" xfId="0" applyNumberFormat="1" applyFont="1" applyFill="1" applyBorder="1" applyAlignment="1">
      <alignment horizontal="center" vertical="center" wrapText="1"/>
    </xf>
    <xf numFmtId="0" fontId="16" fillId="2" borderId="14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11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distributed" wrapText="1"/>
    </xf>
    <xf numFmtId="0" fontId="7" fillId="2" borderId="0" xfId="0" applyNumberFormat="1" applyFont="1" applyFill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right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</cellXfs>
  <cellStyles count="11">
    <cellStyle name="Comma 12 2" xfId="5"/>
    <cellStyle name="Normal 11 2" xfId="2"/>
    <cellStyle name="Normal 13 3 3" xfId="3"/>
    <cellStyle name="Normal 13 5 3 3" xfId="7"/>
    <cellStyle name="Normal 2" xfId="8"/>
    <cellStyle name="Normal 2 11" xfId="9"/>
    <cellStyle name="Normal 2 3" xfId="4"/>
    <cellStyle name="Normal 3" xfId="1"/>
    <cellStyle name="Обычный" xfId="0" builtinId="0"/>
    <cellStyle name="Обычный 2" xfId="6"/>
    <cellStyle name="ჩვეულებრივი 2" xfId="10"/>
  </cellStyles>
  <dxfs count="0"/>
  <tableStyles count="0" defaultTableStyle="TableStyleMedium9" defaultPivotStyle="PivotStyleLight16"/>
  <colors>
    <mruColors>
      <color rgb="FFD60093"/>
      <color rgb="FF0F253F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4"/>
  <sheetViews>
    <sheetView tabSelected="1" view="pageBreakPreview" zoomScale="120" zoomScaleNormal="120" zoomScaleSheetLayoutView="120" workbookViewId="0">
      <selection activeCell="E40" sqref="E40:E42"/>
    </sheetView>
  </sheetViews>
  <sheetFormatPr defaultColWidth="8.85546875" defaultRowHeight="15"/>
  <cols>
    <col min="1" max="1" width="0.140625" style="2" customWidth="1"/>
    <col min="2" max="2" width="2.85546875" style="41" customWidth="1"/>
    <col min="3" max="3" width="10.42578125" style="42" customWidth="1"/>
    <col min="4" max="4" width="32.85546875" style="43" customWidth="1"/>
    <col min="5" max="5" width="7.140625" style="44" customWidth="1"/>
    <col min="6" max="6" width="7.42578125" style="45" customWidth="1"/>
    <col min="7" max="7" width="8.5703125" style="45" customWidth="1"/>
    <col min="8" max="8" width="8.28515625" style="45" customWidth="1"/>
    <col min="9" max="9" width="8.7109375" style="45" customWidth="1"/>
    <col min="10" max="10" width="7.5703125" style="45" customWidth="1"/>
    <col min="11" max="11" width="8.42578125" style="45" customWidth="1"/>
    <col min="12" max="13" width="8.28515625" style="45" customWidth="1"/>
    <col min="14" max="14" width="9.140625" style="45" customWidth="1"/>
    <col min="15" max="23" width="8.85546875" style="4" hidden="1" customWidth="1"/>
    <col min="24" max="69" width="8.85546875" style="4"/>
    <col min="70" max="16384" width="8.85546875" style="1"/>
  </cols>
  <sheetData>
    <row r="1" spans="1:69" s="6" customFormat="1" ht="29.25" customHeight="1">
      <c r="A1" s="7"/>
      <c r="B1" s="103" t="s">
        <v>39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</row>
    <row r="2" spans="1:69" s="6" customFormat="1" ht="15.75">
      <c r="A2" s="7"/>
      <c r="B2" s="103" t="s">
        <v>25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</row>
    <row r="3" spans="1:69" s="6" customFormat="1" ht="12" customHeight="1">
      <c r="A3" s="7"/>
      <c r="B3" s="58"/>
      <c r="C3" s="58"/>
      <c r="D3" s="58"/>
      <c r="E3" s="58"/>
      <c r="F3" s="22"/>
      <c r="G3" s="22"/>
      <c r="H3" s="22"/>
      <c r="I3" s="22"/>
      <c r="J3" s="22"/>
      <c r="K3" s="22"/>
      <c r="L3" s="22"/>
      <c r="M3" s="22"/>
      <c r="N3" s="22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69" s="6" customFormat="1" ht="15.75">
      <c r="A4" s="7"/>
      <c r="B4" s="103" t="s">
        <v>21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</row>
    <row r="5" spans="1:69" s="6" customFormat="1" ht="16.5" thickBot="1">
      <c r="A5" s="7"/>
      <c r="B5" s="104"/>
      <c r="C5" s="104"/>
      <c r="D5" s="104"/>
      <c r="E5" s="104"/>
      <c r="F5" s="104"/>
      <c r="G5" s="23"/>
      <c r="H5" s="105" t="s">
        <v>17</v>
      </c>
      <c r="I5" s="105"/>
      <c r="J5" s="105"/>
      <c r="K5" s="105"/>
      <c r="L5" s="105"/>
      <c r="M5" s="24">
        <f>N47</f>
        <v>0</v>
      </c>
      <c r="N5" s="22" t="s">
        <v>15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1:69" s="2" customFormat="1" ht="34.5" customHeight="1">
      <c r="B6" s="106" t="s">
        <v>0</v>
      </c>
      <c r="C6" s="108" t="s">
        <v>1</v>
      </c>
      <c r="D6" s="108" t="s">
        <v>12</v>
      </c>
      <c r="E6" s="108" t="s">
        <v>2</v>
      </c>
      <c r="F6" s="98" t="s">
        <v>24</v>
      </c>
      <c r="G6" s="98"/>
      <c r="H6" s="98" t="s">
        <v>3</v>
      </c>
      <c r="I6" s="98"/>
      <c r="J6" s="98" t="s">
        <v>7</v>
      </c>
      <c r="K6" s="98"/>
      <c r="L6" s="98" t="s">
        <v>13</v>
      </c>
      <c r="M6" s="98"/>
      <c r="N6" s="99" t="s">
        <v>6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</row>
    <row r="7" spans="1:69" s="2" customFormat="1" ht="25.5">
      <c r="B7" s="107"/>
      <c r="C7" s="109"/>
      <c r="D7" s="109"/>
      <c r="E7" s="109"/>
      <c r="F7" s="25" t="s">
        <v>5</v>
      </c>
      <c r="G7" s="25" t="s">
        <v>4</v>
      </c>
      <c r="H7" s="25" t="s">
        <v>11</v>
      </c>
      <c r="I7" s="25" t="s">
        <v>6</v>
      </c>
      <c r="J7" s="25" t="s">
        <v>28</v>
      </c>
      <c r="K7" s="25" t="s">
        <v>6</v>
      </c>
      <c r="L7" s="25" t="s">
        <v>11</v>
      </c>
      <c r="M7" s="25" t="s">
        <v>6</v>
      </c>
      <c r="N7" s="100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</row>
    <row r="8" spans="1:69" s="2" customFormat="1">
      <c r="B8" s="54">
        <v>1</v>
      </c>
      <c r="C8" s="20">
        <v>2</v>
      </c>
      <c r="D8" s="20">
        <v>3</v>
      </c>
      <c r="E8" s="20">
        <v>4</v>
      </c>
      <c r="F8" s="51">
        <v>5</v>
      </c>
      <c r="G8" s="51">
        <v>6</v>
      </c>
      <c r="H8" s="51">
        <v>7</v>
      </c>
      <c r="I8" s="51">
        <v>8</v>
      </c>
      <c r="J8" s="51">
        <v>9</v>
      </c>
      <c r="K8" s="51">
        <v>10</v>
      </c>
      <c r="L8" s="51">
        <v>11</v>
      </c>
      <c r="M8" s="51">
        <v>12</v>
      </c>
      <c r="N8" s="52">
        <v>13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</row>
    <row r="9" spans="1:69" s="2" customFormat="1" ht="19.5" customHeight="1">
      <c r="B9" s="53">
        <v>1</v>
      </c>
      <c r="C9" s="26" t="s">
        <v>30</v>
      </c>
      <c r="D9" s="11" t="s">
        <v>29</v>
      </c>
      <c r="E9" s="53" t="s">
        <v>9</v>
      </c>
      <c r="F9" s="13"/>
      <c r="G9" s="12">
        <v>0</v>
      </c>
      <c r="H9" s="17"/>
      <c r="I9" s="17"/>
      <c r="J9" s="17"/>
      <c r="K9" s="17"/>
      <c r="L9" s="17"/>
      <c r="M9" s="17"/>
      <c r="N9" s="17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</row>
    <row r="10" spans="1:69" s="2" customFormat="1" ht="41.25" customHeight="1">
      <c r="B10" s="101">
        <v>2</v>
      </c>
      <c r="C10" s="102" t="s">
        <v>31</v>
      </c>
      <c r="D10" s="11" t="s">
        <v>35</v>
      </c>
      <c r="E10" s="53" t="s">
        <v>32</v>
      </c>
      <c r="F10" s="53"/>
      <c r="G10" s="12">
        <f>31.5*2</f>
        <v>63</v>
      </c>
      <c r="H10" s="53"/>
      <c r="I10" s="13"/>
      <c r="J10" s="53"/>
      <c r="K10" s="14"/>
      <c r="L10" s="53"/>
      <c r="M10" s="14"/>
      <c r="N10" s="15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</row>
    <row r="11" spans="1:69" s="2" customFormat="1">
      <c r="B11" s="101"/>
      <c r="C11" s="102"/>
      <c r="D11" s="16" t="s">
        <v>33</v>
      </c>
      <c r="E11" s="13" t="s">
        <v>8</v>
      </c>
      <c r="F11" s="13">
        <v>1.83</v>
      </c>
      <c r="G11" s="13">
        <f>F11*G10</f>
        <v>115.29</v>
      </c>
      <c r="H11" s="13"/>
      <c r="I11" s="13"/>
      <c r="J11" s="17"/>
      <c r="K11" s="14"/>
      <c r="L11" s="13"/>
      <c r="M11" s="14"/>
      <c r="N11" s="15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</row>
    <row r="12" spans="1:69" s="2" customFormat="1" ht="38.25">
      <c r="B12" s="101"/>
      <c r="C12" s="102"/>
      <c r="D12" s="27" t="s">
        <v>36</v>
      </c>
      <c r="E12" s="28" t="s">
        <v>26</v>
      </c>
      <c r="F12" s="28">
        <v>1</v>
      </c>
      <c r="G12" s="29">
        <f>G10*F12</f>
        <v>63</v>
      </c>
      <c r="H12" s="30"/>
      <c r="I12" s="31"/>
      <c r="J12" s="31"/>
      <c r="K12" s="31"/>
      <c r="L12" s="30"/>
      <c r="M12" s="31"/>
      <c r="N12" s="32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</row>
    <row r="13" spans="1:69" s="2" customFormat="1" ht="43.5" customHeight="1">
      <c r="B13" s="101"/>
      <c r="C13" s="102"/>
      <c r="D13" s="27" t="s">
        <v>59</v>
      </c>
      <c r="E13" s="28" t="s">
        <v>32</v>
      </c>
      <c r="F13" s="28" t="s">
        <v>34</v>
      </c>
      <c r="G13" s="29">
        <f>G10*3</f>
        <v>189</v>
      </c>
      <c r="H13" s="30"/>
      <c r="I13" s="31"/>
      <c r="J13" s="31"/>
      <c r="K13" s="31"/>
      <c r="L13" s="30"/>
      <c r="M13" s="31"/>
      <c r="N13" s="32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</row>
    <row r="14" spans="1:69" s="2" customFormat="1" ht="43.5" customHeight="1">
      <c r="B14" s="101"/>
      <c r="C14" s="102"/>
      <c r="D14" s="27" t="s">
        <v>60</v>
      </c>
      <c r="E14" s="28" t="s">
        <v>32</v>
      </c>
      <c r="F14" s="28"/>
      <c r="G14" s="17">
        <v>127</v>
      </c>
      <c r="H14" s="30"/>
      <c r="I14" s="31"/>
      <c r="J14" s="31"/>
      <c r="K14" s="31"/>
      <c r="L14" s="30"/>
      <c r="M14" s="31"/>
      <c r="N14" s="32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</row>
    <row r="15" spans="1:69" s="2" customFormat="1">
      <c r="B15" s="101"/>
      <c r="C15" s="102"/>
      <c r="D15" s="16" t="s">
        <v>10</v>
      </c>
      <c r="E15" s="13" t="s">
        <v>9</v>
      </c>
      <c r="F15" s="13">
        <f>0.18/100</f>
        <v>1.8E-3</v>
      </c>
      <c r="G15" s="13">
        <f>F15*G10</f>
        <v>0.1134</v>
      </c>
      <c r="H15" s="13"/>
      <c r="I15" s="13"/>
      <c r="J15" s="13"/>
      <c r="K15" s="14"/>
      <c r="L15" s="13"/>
      <c r="M15" s="14"/>
      <c r="N15" s="15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</row>
    <row r="16" spans="1:69" s="2" customFormat="1" ht="25.5" customHeight="1">
      <c r="B16" s="92">
        <v>3</v>
      </c>
      <c r="C16" s="94" t="s">
        <v>40</v>
      </c>
      <c r="D16" s="60" t="s">
        <v>57</v>
      </c>
      <c r="E16" s="61" t="s">
        <v>41</v>
      </c>
      <c r="F16" s="62"/>
      <c r="G16" s="63">
        <f>G19*12.3/1000</f>
        <v>0.77490000000000014</v>
      </c>
      <c r="H16" s="63"/>
      <c r="I16" s="64"/>
      <c r="J16" s="63"/>
      <c r="K16" s="65"/>
      <c r="L16" s="63"/>
      <c r="M16" s="65"/>
      <c r="N16" s="6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2:69" s="2" customFormat="1">
      <c r="B17" s="93"/>
      <c r="C17" s="95"/>
      <c r="D17" s="66" t="s">
        <v>42</v>
      </c>
      <c r="E17" s="67" t="s">
        <v>8</v>
      </c>
      <c r="F17" s="68">
        <v>62.6</v>
      </c>
      <c r="G17" s="64">
        <f>F17*G16</f>
        <v>48.50874000000001</v>
      </c>
      <c r="H17" s="64"/>
      <c r="I17" s="64"/>
      <c r="J17" s="64"/>
      <c r="K17" s="65"/>
      <c r="L17" s="64"/>
      <c r="M17" s="65"/>
      <c r="N17" s="65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2:69" s="2" customFormat="1">
      <c r="B18" s="93"/>
      <c r="C18" s="95"/>
      <c r="D18" s="66" t="s">
        <v>43</v>
      </c>
      <c r="E18" s="67" t="s">
        <v>9</v>
      </c>
      <c r="F18" s="69">
        <v>1</v>
      </c>
      <c r="G18" s="64">
        <f>F18*G16</f>
        <v>0.77490000000000014</v>
      </c>
      <c r="H18" s="64"/>
      <c r="I18" s="64"/>
      <c r="J18" s="64"/>
      <c r="K18" s="65"/>
      <c r="L18" s="64"/>
      <c r="M18" s="65"/>
      <c r="N18" s="65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</row>
    <row r="19" spans="2:69" s="2" customFormat="1">
      <c r="B19" s="93"/>
      <c r="C19" s="95"/>
      <c r="D19" s="70" t="s">
        <v>58</v>
      </c>
      <c r="E19" s="67" t="s">
        <v>32</v>
      </c>
      <c r="F19" s="68"/>
      <c r="G19" s="64">
        <f>31.5*2</f>
        <v>63</v>
      </c>
      <c r="H19" s="64"/>
      <c r="I19" s="64"/>
      <c r="J19" s="64"/>
      <c r="K19" s="65"/>
      <c r="L19" s="64"/>
      <c r="M19" s="65"/>
      <c r="N19" s="65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2:69" s="2" customFormat="1" ht="27" customHeight="1">
      <c r="B20" s="93"/>
      <c r="C20" s="95"/>
      <c r="D20" s="86" t="s">
        <v>62</v>
      </c>
      <c r="E20" s="76" t="s">
        <v>26</v>
      </c>
      <c r="F20" s="77">
        <v>1</v>
      </c>
      <c r="G20" s="65">
        <v>1</v>
      </c>
      <c r="H20" s="65"/>
      <c r="I20" s="64"/>
      <c r="J20" s="65"/>
      <c r="K20" s="65"/>
      <c r="L20" s="65"/>
      <c r="M20" s="65"/>
      <c r="N20" s="65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</row>
    <row r="21" spans="2:69" s="2" customFormat="1">
      <c r="B21" s="93"/>
      <c r="C21" s="95"/>
      <c r="D21" s="66" t="s">
        <v>44</v>
      </c>
      <c r="E21" s="67" t="s">
        <v>16</v>
      </c>
      <c r="F21" s="64">
        <v>1.04</v>
      </c>
      <c r="G21" s="64">
        <f>F21*G16</f>
        <v>0.80589600000000017</v>
      </c>
      <c r="H21" s="64"/>
      <c r="I21" s="65"/>
      <c r="J21" s="64"/>
      <c r="K21" s="65"/>
      <c r="L21" s="71"/>
      <c r="M21" s="71"/>
      <c r="N21" s="65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</row>
    <row r="22" spans="2:69" s="2" customFormat="1">
      <c r="B22" s="93"/>
      <c r="C22" s="95"/>
      <c r="D22" s="66" t="s">
        <v>45</v>
      </c>
      <c r="E22" s="67" t="s">
        <v>9</v>
      </c>
      <c r="F22" s="64">
        <v>2.78</v>
      </c>
      <c r="G22" s="64">
        <f>F22*G16</f>
        <v>2.1542220000000003</v>
      </c>
      <c r="H22" s="64"/>
      <c r="I22" s="65"/>
      <c r="J22" s="64"/>
      <c r="K22" s="65"/>
      <c r="L22" s="71"/>
      <c r="M22" s="71"/>
      <c r="N22" s="65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2:69" s="2" customFormat="1" ht="27.75" customHeight="1">
      <c r="B23" s="96">
        <v>4</v>
      </c>
      <c r="C23" s="96" t="s">
        <v>46</v>
      </c>
      <c r="D23" s="72" t="s">
        <v>64</v>
      </c>
      <c r="E23" s="73" t="s">
        <v>41</v>
      </c>
      <c r="F23" s="74"/>
      <c r="G23" s="75">
        <f>G27*62.8/1000</f>
        <v>3.9563999999999995</v>
      </c>
      <c r="H23" s="65"/>
      <c r="I23" s="64"/>
      <c r="J23" s="65"/>
      <c r="K23" s="65"/>
      <c r="L23" s="65"/>
      <c r="M23" s="65"/>
      <c r="N23" s="65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</row>
    <row r="24" spans="2:69" s="2" customFormat="1">
      <c r="B24" s="96"/>
      <c r="C24" s="96"/>
      <c r="D24" s="66" t="s">
        <v>47</v>
      </c>
      <c r="E24" s="76" t="s">
        <v>19</v>
      </c>
      <c r="F24" s="77">
        <v>30.1</v>
      </c>
      <c r="G24" s="65">
        <f>G23*F24</f>
        <v>119.08763999999999</v>
      </c>
      <c r="H24" s="65"/>
      <c r="I24" s="64"/>
      <c r="J24" s="65"/>
      <c r="K24" s="65"/>
      <c r="L24" s="65"/>
      <c r="M24" s="65"/>
      <c r="N24" s="65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</row>
    <row r="25" spans="2:69" s="2" customFormat="1">
      <c r="B25" s="96"/>
      <c r="C25" s="96"/>
      <c r="D25" s="66" t="s">
        <v>48</v>
      </c>
      <c r="E25" s="76" t="s">
        <v>9</v>
      </c>
      <c r="F25" s="77">
        <v>2.79</v>
      </c>
      <c r="G25" s="65">
        <f>G23*F25</f>
        <v>11.038355999999999</v>
      </c>
      <c r="H25" s="65"/>
      <c r="I25" s="64"/>
      <c r="J25" s="65"/>
      <c r="K25" s="65"/>
      <c r="L25" s="65"/>
      <c r="M25" s="65"/>
      <c r="N25" s="65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2:69" s="2" customFormat="1">
      <c r="B26" s="96"/>
      <c r="C26" s="96"/>
      <c r="D26" s="66" t="s">
        <v>49</v>
      </c>
      <c r="E26" s="76" t="s">
        <v>50</v>
      </c>
      <c r="F26" s="77">
        <v>6.46</v>
      </c>
      <c r="G26" s="65">
        <f>F26*G23</f>
        <v>25.558343999999998</v>
      </c>
      <c r="H26" s="71"/>
      <c r="I26" s="71"/>
      <c r="J26" s="65"/>
      <c r="K26" s="65"/>
      <c r="L26" s="65"/>
      <c r="M26" s="64"/>
      <c r="N26" s="65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2:69" s="2" customFormat="1">
      <c r="B27" s="96"/>
      <c r="C27" s="96"/>
      <c r="D27" s="66" t="s">
        <v>63</v>
      </c>
      <c r="E27" s="76" t="s">
        <v>26</v>
      </c>
      <c r="F27" s="77">
        <v>1</v>
      </c>
      <c r="G27" s="65">
        <f>31.5*2</f>
        <v>63</v>
      </c>
      <c r="H27" s="65"/>
      <c r="I27" s="64"/>
      <c r="J27" s="65"/>
      <c r="K27" s="65"/>
      <c r="L27" s="65"/>
      <c r="M27" s="65"/>
      <c r="N27" s="65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</row>
    <row r="28" spans="2:69" s="2" customFormat="1">
      <c r="B28" s="96"/>
      <c r="C28" s="96"/>
      <c r="D28" s="66" t="s">
        <v>51</v>
      </c>
      <c r="E28" s="76" t="s">
        <v>16</v>
      </c>
      <c r="F28" s="77">
        <v>10.5</v>
      </c>
      <c r="G28" s="65">
        <f>G23*F28</f>
        <v>41.542199999999994</v>
      </c>
      <c r="H28" s="65"/>
      <c r="I28" s="64"/>
      <c r="J28" s="65"/>
      <c r="K28" s="65"/>
      <c r="L28" s="65"/>
      <c r="M28" s="65"/>
      <c r="N28" s="65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69" s="2" customFormat="1">
      <c r="B29" s="96"/>
      <c r="C29" s="96"/>
      <c r="D29" s="66" t="s">
        <v>44</v>
      </c>
      <c r="E29" s="69" t="s">
        <v>16</v>
      </c>
      <c r="F29" s="69">
        <v>2.0299999999999998</v>
      </c>
      <c r="G29" s="64">
        <f>F29*G23</f>
        <v>8.0314919999999983</v>
      </c>
      <c r="H29" s="64"/>
      <c r="I29" s="65"/>
      <c r="J29" s="64"/>
      <c r="K29" s="65"/>
      <c r="L29" s="71"/>
      <c r="M29" s="71"/>
      <c r="N29" s="65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</row>
    <row r="30" spans="2:69" s="2" customFormat="1">
      <c r="B30" s="96"/>
      <c r="C30" s="96"/>
      <c r="D30" s="66" t="s">
        <v>52</v>
      </c>
      <c r="E30" s="69" t="s">
        <v>9</v>
      </c>
      <c r="F30" s="64">
        <v>2.78</v>
      </c>
      <c r="G30" s="64">
        <f>F30*G23</f>
        <v>10.998791999999998</v>
      </c>
      <c r="H30" s="64"/>
      <c r="I30" s="65"/>
      <c r="J30" s="64"/>
      <c r="K30" s="65"/>
      <c r="L30" s="71"/>
      <c r="M30" s="71"/>
      <c r="N30" s="65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</row>
    <row r="31" spans="2:69" s="2" customFormat="1" ht="36.75" customHeight="1">
      <c r="B31" s="92">
        <v>5</v>
      </c>
      <c r="C31" s="92" t="s">
        <v>53</v>
      </c>
      <c r="D31" s="78" t="s">
        <v>61</v>
      </c>
      <c r="E31" s="79" t="s">
        <v>26</v>
      </c>
      <c r="F31" s="64"/>
      <c r="G31" s="63">
        <f>G27</f>
        <v>63</v>
      </c>
      <c r="H31" s="64"/>
      <c r="I31" s="65"/>
      <c r="J31" s="64"/>
      <c r="K31" s="65"/>
      <c r="L31" s="71"/>
      <c r="M31" s="71"/>
      <c r="N31" s="65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2:69" s="2" customFormat="1">
      <c r="B32" s="93"/>
      <c r="C32" s="93"/>
      <c r="D32" s="80" t="s">
        <v>27</v>
      </c>
      <c r="E32" s="81" t="s">
        <v>8</v>
      </c>
      <c r="F32" s="81">
        <v>0.38</v>
      </c>
      <c r="G32" s="82">
        <f t="shared" ref="G32" si="0">F32*G31</f>
        <v>23.94</v>
      </c>
      <c r="H32" s="83"/>
      <c r="I32" s="84"/>
      <c r="J32" s="84"/>
      <c r="K32" s="84"/>
      <c r="L32" s="83"/>
      <c r="M32" s="84"/>
      <c r="N32" s="84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</row>
    <row r="33" spans="2:69" s="2" customFormat="1">
      <c r="B33" s="93"/>
      <c r="C33" s="93"/>
      <c r="D33" s="85" t="s">
        <v>54</v>
      </c>
      <c r="E33" s="81" t="s">
        <v>16</v>
      </c>
      <c r="F33" s="81">
        <f>25.1/100</f>
        <v>0.251</v>
      </c>
      <c r="G33" s="82">
        <f>G31*F33</f>
        <v>15.813000000000001</v>
      </c>
      <c r="H33" s="83"/>
      <c r="I33" s="84"/>
      <c r="J33" s="84"/>
      <c r="K33" s="84"/>
      <c r="L33" s="83"/>
      <c r="M33" s="84"/>
      <c r="N33" s="84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</row>
    <row r="34" spans="2:69" s="2" customFormat="1">
      <c r="B34" s="93"/>
      <c r="C34" s="93"/>
      <c r="D34" s="80" t="s">
        <v>55</v>
      </c>
      <c r="E34" s="81" t="s">
        <v>16</v>
      </c>
      <c r="F34" s="81">
        <f>2.7/100</f>
        <v>2.7000000000000003E-2</v>
      </c>
      <c r="G34" s="82">
        <f>G31*F34</f>
        <v>1.7010000000000003</v>
      </c>
      <c r="H34" s="83"/>
      <c r="I34" s="84"/>
      <c r="J34" s="84"/>
      <c r="K34" s="84"/>
      <c r="L34" s="83"/>
      <c r="M34" s="84"/>
      <c r="N34" s="84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:69" s="2" customFormat="1">
      <c r="B35" s="93"/>
      <c r="C35" s="93"/>
      <c r="D35" s="80" t="s">
        <v>56</v>
      </c>
      <c r="E35" s="81" t="s">
        <v>9</v>
      </c>
      <c r="F35" s="81">
        <f>0.03/100</f>
        <v>2.9999999999999997E-4</v>
      </c>
      <c r="G35" s="82">
        <f>F35*G31</f>
        <v>1.8899999999999997E-2</v>
      </c>
      <c r="H35" s="83"/>
      <c r="I35" s="84"/>
      <c r="J35" s="84"/>
      <c r="K35" s="84"/>
      <c r="L35" s="83"/>
      <c r="M35" s="84"/>
      <c r="N35" s="84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2:69" s="2" customFormat="1">
      <c r="B36" s="97"/>
      <c r="C36" s="97"/>
      <c r="D36" s="80" t="s">
        <v>10</v>
      </c>
      <c r="E36" s="81" t="s">
        <v>9</v>
      </c>
      <c r="F36" s="81">
        <f>0.19/100</f>
        <v>1.9E-3</v>
      </c>
      <c r="G36" s="82">
        <f>G31*F36</f>
        <v>0.1197</v>
      </c>
      <c r="H36" s="83"/>
      <c r="I36" s="84"/>
      <c r="J36" s="84"/>
      <c r="K36" s="84"/>
      <c r="L36" s="83"/>
      <c r="M36" s="84"/>
      <c r="N36" s="84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</row>
    <row r="37" spans="2:69" s="3" customFormat="1" ht="15.75">
      <c r="B37" s="20"/>
      <c r="D37" s="53" t="s">
        <v>6</v>
      </c>
      <c r="E37" s="13"/>
      <c r="F37" s="17"/>
      <c r="G37" s="17"/>
      <c r="H37" s="17"/>
      <c r="I37" s="12"/>
      <c r="J37" s="12"/>
      <c r="K37" s="12"/>
      <c r="L37" s="12"/>
      <c r="M37" s="12"/>
      <c r="N37" s="34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</row>
    <row r="38" spans="2:69" s="2" customFormat="1" ht="15" customHeight="1">
      <c r="B38" s="20"/>
      <c r="C38" s="87"/>
      <c r="D38" s="53" t="s">
        <v>20</v>
      </c>
      <c r="E38" s="35"/>
      <c r="F38" s="17"/>
      <c r="G38" s="17"/>
      <c r="H38" s="17"/>
      <c r="I38" s="17"/>
      <c r="J38" s="17"/>
      <c r="K38" s="17"/>
      <c r="L38" s="17"/>
      <c r="M38" s="17"/>
      <c r="N38" s="33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</row>
    <row r="39" spans="2:69" s="2" customFormat="1">
      <c r="B39" s="20"/>
      <c r="C39" s="87"/>
      <c r="D39" s="53" t="s">
        <v>6</v>
      </c>
      <c r="E39" s="53"/>
      <c r="F39" s="17"/>
      <c r="G39" s="17"/>
      <c r="H39" s="17"/>
      <c r="I39" s="17"/>
      <c r="J39" s="17"/>
      <c r="K39" s="17"/>
      <c r="L39" s="17"/>
      <c r="M39" s="17"/>
      <c r="N39" s="34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</row>
    <row r="40" spans="2:69" s="2" customFormat="1" ht="15" customHeight="1">
      <c r="B40" s="59"/>
      <c r="C40" s="87"/>
      <c r="D40" s="53" t="s">
        <v>18</v>
      </c>
      <c r="E40" s="35"/>
      <c r="F40" s="17"/>
      <c r="G40" s="17"/>
      <c r="H40" s="17"/>
      <c r="I40" s="17"/>
      <c r="J40" s="17"/>
      <c r="K40" s="17"/>
      <c r="L40" s="17"/>
      <c r="M40" s="17"/>
      <c r="N40" s="33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</row>
    <row r="41" spans="2:69" s="2" customFormat="1">
      <c r="B41" s="59"/>
      <c r="C41" s="87"/>
      <c r="D41" s="53" t="s">
        <v>6</v>
      </c>
      <c r="E41" s="53"/>
      <c r="F41" s="17"/>
      <c r="G41" s="17"/>
      <c r="H41" s="17"/>
      <c r="I41" s="17"/>
      <c r="J41" s="17"/>
      <c r="K41" s="17"/>
      <c r="L41" s="17"/>
      <c r="M41" s="17"/>
      <c r="N41" s="34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</row>
    <row r="42" spans="2:69" s="2" customFormat="1" ht="15" customHeight="1">
      <c r="B42" s="59"/>
      <c r="C42" s="87"/>
      <c r="D42" s="53" t="s">
        <v>14</v>
      </c>
      <c r="E42" s="35"/>
      <c r="F42" s="17"/>
      <c r="G42" s="17"/>
      <c r="H42" s="17"/>
      <c r="I42" s="17"/>
      <c r="J42" s="17"/>
      <c r="K42" s="17"/>
      <c r="L42" s="17"/>
      <c r="M42" s="17"/>
      <c r="N42" s="33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</row>
    <row r="43" spans="2:69" s="2" customFormat="1">
      <c r="B43" s="57"/>
      <c r="C43" s="87"/>
      <c r="D43" s="57" t="s">
        <v>6</v>
      </c>
      <c r="E43" s="53"/>
      <c r="F43" s="36"/>
      <c r="G43" s="37"/>
      <c r="H43" s="37"/>
      <c r="I43" s="17"/>
      <c r="J43" s="17"/>
      <c r="K43" s="17"/>
      <c r="L43" s="17"/>
      <c r="M43" s="17"/>
      <c r="N43" s="34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</row>
    <row r="44" spans="2:69" s="2" customFormat="1" ht="15" customHeight="1">
      <c r="B44" s="88"/>
      <c r="C44" s="87"/>
      <c r="D44" s="88" t="s">
        <v>37</v>
      </c>
      <c r="E44" s="18">
        <v>0.03</v>
      </c>
      <c r="F44" s="14"/>
      <c r="G44" s="14"/>
      <c r="H44" s="14"/>
      <c r="I44" s="14"/>
      <c r="J44" s="14"/>
      <c r="K44" s="14"/>
      <c r="L44" s="14"/>
      <c r="M44" s="14"/>
      <c r="N44" s="1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</row>
    <row r="45" spans="2:69" s="2" customFormat="1">
      <c r="B45" s="88"/>
      <c r="C45" s="87"/>
      <c r="D45" s="88" t="s">
        <v>38</v>
      </c>
      <c r="E45" s="20"/>
      <c r="F45" s="14"/>
      <c r="G45" s="14"/>
      <c r="H45" s="14"/>
      <c r="I45" s="14"/>
      <c r="J45" s="14"/>
      <c r="K45" s="14"/>
      <c r="L45" s="14"/>
      <c r="M45" s="14"/>
      <c r="N45" s="21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</row>
    <row r="46" spans="2:69" s="2" customFormat="1">
      <c r="B46" s="57"/>
      <c r="C46" s="87"/>
      <c r="D46" s="53" t="s">
        <v>22</v>
      </c>
      <c r="E46" s="35">
        <v>0.18</v>
      </c>
      <c r="F46" s="17"/>
      <c r="G46" s="17"/>
      <c r="H46" s="17"/>
      <c r="I46" s="17"/>
      <c r="J46" s="17"/>
      <c r="K46" s="17"/>
      <c r="L46" s="17"/>
      <c r="M46" s="17"/>
      <c r="N46" s="33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</row>
    <row r="47" spans="2:69" s="2" customFormat="1" ht="15.75" customHeight="1" thickBot="1">
      <c r="B47" s="89"/>
      <c r="C47" s="87"/>
      <c r="D47" s="53" t="s">
        <v>23</v>
      </c>
      <c r="E47" s="56"/>
      <c r="F47" s="38"/>
      <c r="G47" s="38"/>
      <c r="H47" s="39"/>
      <c r="I47" s="38"/>
      <c r="J47" s="38"/>
      <c r="K47" s="38"/>
      <c r="L47" s="38"/>
      <c r="M47" s="38"/>
      <c r="N47" s="40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</row>
    <row r="48" spans="2:69" s="2" customFormat="1">
      <c r="B48" s="41"/>
      <c r="C48" s="42"/>
      <c r="D48" s="43"/>
      <c r="E48" s="44"/>
      <c r="F48" s="45"/>
      <c r="G48" s="45"/>
      <c r="H48" s="45"/>
      <c r="I48" s="45"/>
      <c r="J48" s="45"/>
      <c r="K48" s="45"/>
      <c r="L48" s="45"/>
      <c r="M48" s="45"/>
      <c r="N48" s="45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</row>
    <row r="49" spans="2:69" s="8" customFormat="1" ht="15.75">
      <c r="B49" s="46"/>
      <c r="C49" s="55"/>
      <c r="D49" s="47"/>
      <c r="E49" s="55"/>
      <c r="F49" s="48"/>
      <c r="G49" s="91"/>
      <c r="H49" s="91"/>
      <c r="I49" s="48"/>
      <c r="J49" s="48"/>
      <c r="K49" s="48"/>
      <c r="L49" s="48"/>
      <c r="M49" s="48"/>
      <c r="N49" s="48"/>
    </row>
    <row r="50" spans="2:69" s="8" customFormat="1" ht="15.75">
      <c r="B50" s="55"/>
      <c r="C50" s="55"/>
      <c r="D50" s="49"/>
      <c r="E50" s="49"/>
      <c r="F50" s="50"/>
      <c r="G50" s="48"/>
      <c r="H50" s="48"/>
      <c r="I50" s="48"/>
      <c r="J50" s="48"/>
      <c r="K50" s="48"/>
      <c r="L50" s="48"/>
      <c r="M50" s="48"/>
      <c r="N50" s="48"/>
    </row>
    <row r="51" spans="2:69" s="8" customFormat="1" ht="15.75">
      <c r="B51" s="55"/>
      <c r="C51" s="90"/>
      <c r="D51" s="90"/>
      <c r="E51" s="90"/>
      <c r="F51" s="90"/>
      <c r="G51" s="48"/>
      <c r="H51" s="48"/>
      <c r="I51" s="48"/>
      <c r="J51" s="48"/>
      <c r="K51" s="48"/>
      <c r="L51" s="48"/>
      <c r="M51" s="48"/>
      <c r="N51" s="48"/>
    </row>
    <row r="52" spans="2:69" s="2" customFormat="1">
      <c r="B52" s="41"/>
      <c r="C52" s="42"/>
      <c r="D52" s="43"/>
      <c r="E52" s="44"/>
      <c r="F52" s="45"/>
      <c r="G52" s="45"/>
      <c r="H52" s="45"/>
      <c r="I52" s="45"/>
      <c r="J52" s="45"/>
      <c r="K52" s="45"/>
      <c r="L52" s="45"/>
      <c r="M52" s="45"/>
      <c r="N52" s="45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</row>
    <row r="53" spans="2:69" s="2" customFormat="1">
      <c r="B53" s="41"/>
      <c r="C53" s="42"/>
      <c r="D53" s="43"/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</row>
    <row r="54" spans="2:69" s="2" customFormat="1">
      <c r="B54" s="41"/>
      <c r="C54" s="42"/>
      <c r="D54" s="43"/>
      <c r="E54" s="44"/>
      <c r="F54" s="45"/>
      <c r="G54" s="45"/>
      <c r="H54" s="45"/>
      <c r="I54" s="45"/>
      <c r="J54" s="45"/>
      <c r="K54" s="45"/>
      <c r="L54" s="45"/>
      <c r="M54" s="45"/>
      <c r="N54" s="45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</row>
    <row r="55" spans="2:69" s="2" customFormat="1">
      <c r="B55" s="41"/>
      <c r="C55" s="42"/>
      <c r="D55" s="43"/>
      <c r="E55" s="44"/>
      <c r="F55" s="45"/>
      <c r="G55" s="45"/>
      <c r="H55" s="45"/>
      <c r="I55" s="45"/>
      <c r="J55" s="45"/>
      <c r="K55" s="45"/>
      <c r="L55" s="45"/>
      <c r="M55" s="45"/>
      <c r="N55" s="45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</row>
    <row r="56" spans="2:69" s="2" customFormat="1">
      <c r="B56" s="41"/>
      <c r="C56" s="42"/>
      <c r="D56" s="43"/>
      <c r="E56" s="44"/>
      <c r="F56" s="45"/>
      <c r="G56" s="45"/>
      <c r="H56" s="45"/>
      <c r="I56" s="45"/>
      <c r="J56" s="45"/>
      <c r="K56" s="45"/>
      <c r="L56" s="45"/>
      <c r="M56" s="45"/>
      <c r="N56" s="45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</row>
    <row r="57" spans="2:69" s="2" customFormat="1">
      <c r="B57" s="41"/>
      <c r="C57" s="42"/>
      <c r="D57" s="43"/>
      <c r="E57" s="44"/>
      <c r="F57" s="45"/>
      <c r="G57" s="45"/>
      <c r="H57" s="45"/>
      <c r="I57" s="45"/>
      <c r="J57" s="45"/>
      <c r="K57" s="45"/>
      <c r="L57" s="45"/>
      <c r="M57" s="45"/>
      <c r="N57" s="45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</row>
    <row r="58" spans="2:69" s="2" customFormat="1">
      <c r="B58" s="41"/>
      <c r="C58" s="42"/>
      <c r="D58" s="43"/>
      <c r="E58" s="44"/>
      <c r="F58" s="45"/>
      <c r="G58" s="45"/>
      <c r="H58" s="45"/>
      <c r="I58" s="45"/>
      <c r="J58" s="45"/>
      <c r="K58" s="45"/>
      <c r="L58" s="45"/>
      <c r="M58" s="45"/>
      <c r="N58" s="45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</row>
    <row r="59" spans="2:69" s="2" customFormat="1">
      <c r="B59" s="41"/>
      <c r="C59" s="42"/>
      <c r="D59" s="43"/>
      <c r="E59" s="44"/>
      <c r="F59" s="45"/>
      <c r="G59" s="45"/>
      <c r="H59" s="45"/>
      <c r="I59" s="45"/>
      <c r="J59" s="45"/>
      <c r="K59" s="45"/>
      <c r="L59" s="45"/>
      <c r="M59" s="45"/>
      <c r="N59" s="45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</row>
    <row r="60" spans="2:69" s="2" customFormat="1">
      <c r="B60" s="41"/>
      <c r="C60" s="42"/>
      <c r="D60" s="43"/>
      <c r="E60" s="44"/>
      <c r="F60" s="45"/>
      <c r="G60" s="45"/>
      <c r="H60" s="45"/>
      <c r="I60" s="45"/>
      <c r="J60" s="45"/>
      <c r="K60" s="45"/>
      <c r="L60" s="45"/>
      <c r="M60" s="45"/>
      <c r="N60" s="45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</row>
    <row r="61" spans="2:69" s="2" customFormat="1">
      <c r="B61" s="41"/>
      <c r="C61" s="42"/>
      <c r="D61" s="43"/>
      <c r="E61" s="44"/>
      <c r="F61" s="45"/>
      <c r="G61" s="45"/>
      <c r="H61" s="45"/>
      <c r="I61" s="45"/>
      <c r="J61" s="45"/>
      <c r="K61" s="45"/>
      <c r="L61" s="45"/>
      <c r="M61" s="45"/>
      <c r="N61" s="45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</row>
    <row r="62" spans="2:69" s="2" customFormat="1">
      <c r="B62" s="41"/>
      <c r="C62" s="42"/>
      <c r="D62" s="43"/>
      <c r="E62" s="44"/>
      <c r="F62" s="45"/>
      <c r="G62" s="45"/>
      <c r="H62" s="45"/>
      <c r="I62" s="45"/>
      <c r="J62" s="45"/>
      <c r="K62" s="45"/>
      <c r="L62" s="45"/>
      <c r="M62" s="45"/>
      <c r="N62" s="45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</row>
    <row r="63" spans="2:69" s="2" customFormat="1">
      <c r="B63" s="41"/>
      <c r="C63" s="42"/>
      <c r="D63" s="43"/>
      <c r="E63" s="44"/>
      <c r="F63" s="45"/>
      <c r="G63" s="45"/>
      <c r="H63" s="45"/>
      <c r="I63" s="45"/>
      <c r="J63" s="45"/>
      <c r="K63" s="45"/>
      <c r="L63" s="45"/>
      <c r="M63" s="45"/>
      <c r="N63" s="45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</row>
    <row r="64" spans="2:69" s="2" customFormat="1">
      <c r="B64" s="41"/>
      <c r="C64" s="42"/>
      <c r="D64" s="43"/>
      <c r="E64" s="44"/>
      <c r="F64" s="45"/>
      <c r="G64" s="45"/>
      <c r="H64" s="45"/>
      <c r="I64" s="45"/>
      <c r="J64" s="45"/>
      <c r="K64" s="45"/>
      <c r="L64" s="45"/>
      <c r="M64" s="45"/>
      <c r="N64" s="45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</row>
    <row r="65" spans="2:69" s="2" customFormat="1">
      <c r="B65" s="41"/>
      <c r="C65" s="42"/>
      <c r="D65" s="43"/>
      <c r="E65" s="44"/>
      <c r="F65" s="45"/>
      <c r="G65" s="45"/>
      <c r="H65" s="45"/>
      <c r="I65" s="45"/>
      <c r="J65" s="45"/>
      <c r="K65" s="45"/>
      <c r="L65" s="45"/>
      <c r="M65" s="45"/>
      <c r="N65" s="45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</row>
    <row r="66" spans="2:69" s="2" customFormat="1">
      <c r="B66" s="41"/>
      <c r="C66" s="42"/>
      <c r="D66" s="43"/>
      <c r="E66" s="44"/>
      <c r="F66" s="45"/>
      <c r="G66" s="45"/>
      <c r="H66" s="45"/>
      <c r="I66" s="45"/>
      <c r="J66" s="45"/>
      <c r="K66" s="45"/>
      <c r="L66" s="45"/>
      <c r="M66" s="45"/>
      <c r="N66" s="45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</row>
    <row r="67" spans="2:69" s="2" customFormat="1">
      <c r="B67" s="41"/>
      <c r="C67" s="42"/>
      <c r="D67" s="43"/>
      <c r="E67" s="44"/>
      <c r="F67" s="45"/>
      <c r="G67" s="45"/>
      <c r="H67" s="45"/>
      <c r="I67" s="45"/>
      <c r="J67" s="45"/>
      <c r="K67" s="45"/>
      <c r="L67" s="45"/>
      <c r="M67" s="45"/>
      <c r="N67" s="45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</row>
    <row r="68" spans="2:69" s="2" customFormat="1">
      <c r="B68" s="41"/>
      <c r="C68" s="42"/>
      <c r="D68" s="43"/>
      <c r="E68" s="44"/>
      <c r="F68" s="45"/>
      <c r="G68" s="45"/>
      <c r="H68" s="45"/>
      <c r="I68" s="45"/>
      <c r="J68" s="45"/>
      <c r="K68" s="45"/>
      <c r="L68" s="45"/>
      <c r="M68" s="45"/>
      <c r="N68" s="45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</row>
    <row r="69" spans="2:69" s="2" customFormat="1">
      <c r="B69" s="41"/>
      <c r="C69" s="42"/>
      <c r="D69" s="43"/>
      <c r="E69" s="44"/>
      <c r="F69" s="45"/>
      <c r="G69" s="45"/>
      <c r="H69" s="45"/>
      <c r="I69" s="45"/>
      <c r="J69" s="45"/>
      <c r="K69" s="45"/>
      <c r="L69" s="45"/>
      <c r="M69" s="45"/>
      <c r="N69" s="45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</row>
    <row r="70" spans="2:69" s="2" customFormat="1">
      <c r="B70" s="41"/>
      <c r="C70" s="42"/>
      <c r="D70" s="43"/>
      <c r="E70" s="44"/>
      <c r="F70" s="45"/>
      <c r="G70" s="45"/>
      <c r="H70" s="45"/>
      <c r="I70" s="45"/>
      <c r="J70" s="45"/>
      <c r="K70" s="45"/>
      <c r="L70" s="45"/>
      <c r="M70" s="45"/>
      <c r="N70" s="45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</row>
    <row r="71" spans="2:69" s="2" customFormat="1">
      <c r="B71" s="41"/>
      <c r="C71" s="42"/>
      <c r="D71" s="43"/>
      <c r="E71" s="44"/>
      <c r="F71" s="45"/>
      <c r="G71" s="45"/>
      <c r="H71" s="45"/>
      <c r="I71" s="45"/>
      <c r="J71" s="45"/>
      <c r="K71" s="45"/>
      <c r="L71" s="45"/>
      <c r="M71" s="45"/>
      <c r="N71" s="45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</row>
    <row r="72" spans="2:69" s="2" customFormat="1">
      <c r="B72" s="41"/>
      <c r="C72" s="42"/>
      <c r="D72" s="43"/>
      <c r="E72" s="44"/>
      <c r="F72" s="45"/>
      <c r="G72" s="45"/>
      <c r="H72" s="45"/>
      <c r="I72" s="45"/>
      <c r="J72" s="45"/>
      <c r="K72" s="45"/>
      <c r="L72" s="45"/>
      <c r="M72" s="45"/>
      <c r="N72" s="45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</row>
    <row r="73" spans="2:69" s="2" customFormat="1">
      <c r="B73" s="41"/>
      <c r="C73" s="42"/>
      <c r="D73" s="43"/>
      <c r="E73" s="44"/>
      <c r="F73" s="45"/>
      <c r="G73" s="45"/>
      <c r="H73" s="45"/>
      <c r="I73" s="45"/>
      <c r="J73" s="45"/>
      <c r="K73" s="45"/>
      <c r="L73" s="45"/>
      <c r="M73" s="45"/>
      <c r="N73" s="45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</row>
    <row r="74" spans="2:69" s="2" customFormat="1">
      <c r="B74" s="41"/>
      <c r="C74" s="42"/>
      <c r="D74" s="43"/>
      <c r="E74" s="44"/>
      <c r="F74" s="45"/>
      <c r="G74" s="45"/>
      <c r="H74" s="45"/>
      <c r="I74" s="45"/>
      <c r="J74" s="45"/>
      <c r="K74" s="45"/>
      <c r="L74" s="45"/>
      <c r="M74" s="45"/>
      <c r="N74" s="45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</row>
  </sheetData>
  <mergeCells count="24">
    <mergeCell ref="B1:N1"/>
    <mergeCell ref="B2:N2"/>
    <mergeCell ref="B4:N4"/>
    <mergeCell ref="B5:F5"/>
    <mergeCell ref="H5:L5"/>
    <mergeCell ref="H6:I6"/>
    <mergeCell ref="J6:K6"/>
    <mergeCell ref="L6:M6"/>
    <mergeCell ref="N6:N7"/>
    <mergeCell ref="B10:B15"/>
    <mergeCell ref="C10:C15"/>
    <mergeCell ref="B6:B7"/>
    <mergeCell ref="C6:C7"/>
    <mergeCell ref="D6:D7"/>
    <mergeCell ref="E6:E7"/>
    <mergeCell ref="F6:G6"/>
    <mergeCell ref="C51:F51"/>
    <mergeCell ref="G49:H49"/>
    <mergeCell ref="B16:B22"/>
    <mergeCell ref="C16:C22"/>
    <mergeCell ref="B23:B30"/>
    <mergeCell ref="C23:C30"/>
    <mergeCell ref="B31:B36"/>
    <mergeCell ref="C31:C36"/>
  </mergeCells>
  <pageMargins left="0.47" right="0.2" top="0.47244094488188981" bottom="0.31496062992125984" header="0.23622047244094491" footer="0.19685039370078741"/>
  <pageSetup paperSize="9" orientation="landscape" r:id="rId1"/>
  <headerFooter>
    <oddHeader>&amp;R&amp;P--&amp;N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სამშენებლო (2)</vt:lpstr>
      <vt:lpstr>'სამშენებლო (2)'!Заголовки_для_печати</vt:lpstr>
      <vt:lpstr>'სამშენებლო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2020-06-30T12:37:58Z</dcterms:modified>
</cp:coreProperties>
</file>