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  <sheet name="მოც. უწყისი (2)" sheetId="8" r:id="rId2"/>
    <sheet name="გეგმა-გრაფიკი" sheetId="7" r:id="rId3"/>
  </sheets>
  <definedNames>
    <definedName name="_xlnm.Print_Area" localSheetId="0">ხარჯთაღრიცხვა!$A$1:$N$70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6" l="1"/>
  <c r="G55" i="6"/>
  <c r="G52" i="6"/>
  <c r="G57" i="6" l="1"/>
  <c r="G21" i="6" l="1"/>
  <c r="G22" i="6" s="1"/>
  <c r="G34" i="6"/>
  <c r="G12" i="6"/>
  <c r="G11" i="6"/>
  <c r="G23" i="6" l="1"/>
  <c r="G25" i="6"/>
  <c r="G24" i="6" l="1"/>
  <c r="F49" i="6" l="1"/>
  <c r="F48" i="6"/>
  <c r="F32" i="6"/>
  <c r="F31" i="6"/>
  <c r="F30" i="6"/>
  <c r="F29" i="6"/>
  <c r="F28" i="6"/>
  <c r="F27" i="6"/>
  <c r="G49" i="6" l="1"/>
  <c r="G48" i="6"/>
  <c r="G50" i="6" l="1"/>
  <c r="F39" i="6" l="1"/>
  <c r="F38" i="6"/>
  <c r="F36" i="6"/>
  <c r="G36" i="6" l="1"/>
  <c r="G37" i="6"/>
  <c r="G38" i="6"/>
  <c r="G39" i="6"/>
  <c r="G35" i="6"/>
  <c r="G32" i="6" l="1"/>
  <c r="G31" i="6"/>
  <c r="G29" i="6"/>
  <c r="G28" i="6"/>
  <c r="G30" i="6"/>
  <c r="G46" i="6"/>
  <c r="G43" i="6"/>
  <c r="G42" i="6"/>
  <c r="G41" i="6"/>
  <c r="G16" i="6"/>
  <c r="G14" i="6"/>
  <c r="G44" i="6" l="1"/>
  <c r="G33" i="6"/>
  <c r="G27" i="6"/>
  <c r="G17" i="6"/>
  <c r="G18" i="6" l="1"/>
  <c r="G19" i="6"/>
</calcChain>
</file>

<file path=xl/sharedStrings.xml><?xml version="1.0" encoding="utf-8"?>
<sst xmlns="http://schemas.openxmlformats.org/spreadsheetml/2006/main" count="291" uniqueCount="100">
  <si>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</si>
  <si>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</si>
  <si>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</si>
  <si>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</si>
  <si>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</si>
  <si>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</si>
  <si>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</si>
  <si>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</si>
  <si>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</si>
  <si>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</si>
  <si>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</si>
  <si>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</si>
  <si>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</si>
  <si>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</si>
  <si>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</si>
  <si>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</si>
  <si>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</si>
  <si>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</si>
  <si>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</si>
  <si>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</si>
  <si>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</si>
  <si>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</si>
  <si>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</si>
  <si>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</si>
  <si>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</si>
  <si>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</si>
  <si>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</si>
  <si>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</si>
  <si>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</si>
  <si>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</si>
  <si>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</si>
  <si>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</si>
  <si>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t>Е1-22-1</t>
  </si>
  <si>
    <t xml:space="preserve">Sromis danaxarjebi  </t>
  </si>
  <si>
    <t>#</t>
  </si>
  <si>
    <t>m3</t>
  </si>
  <si>
    <t>qviSa-xreSi</t>
  </si>
  <si>
    <t>srf</t>
  </si>
  <si>
    <t>ბეტონი მ-300 , B 22,5, W 4.</t>
  </si>
  <si>
    <t>მოცულობათა უწყისი</t>
  </si>
  <si>
    <t>ganz.</t>
  </si>
  <si>
    <t>მოცულობა</t>
  </si>
  <si>
    <t>6-1-20</t>
  </si>
  <si>
    <t xml:space="preserve">პლასტმასის sadrenaJe mili d-100 mm. </t>
  </si>
  <si>
    <t>გრძ.მ</t>
  </si>
  <si>
    <t>pr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</si>
  <si>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</si>
  <si>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 xml:space="preserve">Sromis danaxarji </t>
  </si>
  <si>
    <t>k/sT</t>
  </si>
  <si>
    <t>sxva masalebi</t>
  </si>
  <si>
    <t>gruntis gaTxra xeliT</t>
  </si>
  <si>
    <t>2. samontaJo samuSaoebi</t>
  </si>
  <si>
    <t>1. demontaJis samuSaoebi</t>
  </si>
  <si>
    <t>betonis saTavisebis da frTebis mowyoba</t>
  </si>
  <si>
    <t>ბეტონი მ-300 , B-22,5.  W-4</t>
  </si>
  <si>
    <t>37-64-4.</t>
  </si>
  <si>
    <t>37-10-1</t>
  </si>
  <si>
    <t>m2</t>
  </si>
  <si>
    <t>xe-masala daxerxili mSrali</t>
  </si>
  <si>
    <t>fari ficris yalibis</t>
  </si>
  <si>
    <t xml:space="preserve"> betonis frTebis da saTavisebis mosawyobad Reles sanapiroze yalibis (apalovka) mowyoba xe-masaliT                                                               </t>
  </si>
  <si>
    <t>1-81-3</t>
  </si>
  <si>
    <t xml:space="preserve">qviSa-xreSi 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</si>
  <si>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B 22,5,  W 4</t>
    </r>
  </si>
  <si>
    <t>qviSa-xreSis transportireba 15 km</t>
  </si>
  <si>
    <t>ბეტონის ტრანსპორტირება 15 კმ</t>
  </si>
  <si>
    <t>betonis transportireba 15-km.</t>
  </si>
  <si>
    <t>kedlis ukana sivrcis da milebis zedapiris Sevseba-mosworeba qviSa-xreSiT, samuSaoebis dasrulebis Semdgom</t>
  </si>
  <si>
    <t>1-84-2</t>
  </si>
  <si>
    <t xml:space="preserve">არსებული დაზიანებული  კედლebის დemontaJi </t>
  </si>
  <si>
    <t>კბმ</t>
  </si>
  <si>
    <t>სანგრევი ჩქუჩი</t>
  </si>
  <si>
    <t>მანქ/სთ</t>
  </si>
  <si>
    <t>samSeneblo nagvis da gruntis datvirTva xeliT avtoTviTmclelze</t>
  </si>
  <si>
    <t xml:space="preserve"> samSeneblo nagvis da gruntis Segroveba-gamotana avtoTviTmclelze dasatvirTad, samuSaoebis dasrulebis Semdgom</t>
  </si>
  <si>
    <t xml:space="preserve">zedmeti gruntis da samSeneblo nagvis gatana nayarSi 8 km-ze </t>
  </si>
  <si>
    <t>30-3-2.</t>
  </si>
  <si>
    <t xml:space="preserve">qviSa-xreSis safuZvlis mowyoba  saZirkvlebis qveS </t>
  </si>
  <si>
    <t>qviSa-xreSis ტრანსპორტირება 15 კმ</t>
  </si>
  <si>
    <t xml:space="preserve">q. tyibulSi, sofel ZirovanSi saavtomobilo bogiris reabilitacia  </t>
  </si>
  <si>
    <t>q. tyibulSi, sofel ZirovanSi saavtomobilo bogiris reabilitacia                                                xarjTaRricxva</t>
  </si>
  <si>
    <t>27-62-2</t>
  </si>
  <si>
    <t>gabonis risbermis yuTebis montaJi da Sevseba qvebiT</t>
  </si>
  <si>
    <t>cali</t>
  </si>
  <si>
    <t>pro</t>
  </si>
  <si>
    <t xml:space="preserve">Sesakravi mavTuli 2,2 mm </t>
  </si>
  <si>
    <t xml:space="preserve">riyis qva </t>
  </si>
  <si>
    <t>renomatrasi 2X2X0,30 m (pro.mix)</t>
  </si>
  <si>
    <t>gabionis yuTebi ujrediT 8X10 sm, zomiT 2X1X1 m, sisqiT 2,7 mm</t>
  </si>
  <si>
    <t>riyis qvis transportireba 15 km</t>
  </si>
  <si>
    <t>grgma-grafiki</t>
  </si>
  <si>
    <t>Tveebi</t>
  </si>
  <si>
    <t>I</t>
  </si>
  <si>
    <t>II</t>
  </si>
  <si>
    <t>III</t>
  </si>
  <si>
    <t>IV</t>
  </si>
  <si>
    <t>V</t>
  </si>
  <si>
    <t>VI</t>
  </si>
  <si>
    <t>VII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</si>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</sst>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55"/>
  <sheetViews>
    <sheetView tabSelected="1" workbookViewId="0">
      <selection activeCell="E59" sqref="E59:E61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84" t="s">
        <v>80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ht="15" customHeight="1" x14ac:dyDescent="0.25">
      <c r="B2" s="89" t="s">
        <v>34</v>
      </c>
      <c r="C2" s="91" t="s">
        <v>24</v>
      </c>
      <c r="D2" s="90" t="s">
        <v>25</v>
      </c>
      <c r="E2" s="90" t="s">
        <v>26</v>
      </c>
      <c r="F2" s="90" t="s">
        <v>1</v>
      </c>
      <c r="G2" s="90"/>
      <c r="H2" s="90" t="s">
        <v>2</v>
      </c>
      <c r="I2" s="90"/>
      <c r="J2" s="90" t="s">
        <v>3</v>
      </c>
      <c r="K2" s="90"/>
      <c r="L2" s="90" t="s">
        <v>28</v>
      </c>
      <c r="M2" s="90"/>
      <c r="N2" s="86" t="s">
        <v>4</v>
      </c>
    </row>
    <row r="3" spans="2:14" ht="25.5" customHeight="1" x14ac:dyDescent="0.25">
      <c r="B3" s="79"/>
      <c r="C3" s="81"/>
      <c r="D3" s="85"/>
      <c r="E3" s="85"/>
      <c r="F3" s="85"/>
      <c r="G3" s="85"/>
      <c r="H3" s="85"/>
      <c r="I3" s="85"/>
      <c r="J3" s="85"/>
      <c r="K3" s="85"/>
      <c r="L3" s="85"/>
      <c r="M3" s="85"/>
      <c r="N3" s="87"/>
    </row>
    <row r="4" spans="2:14" ht="13.5" customHeight="1" x14ac:dyDescent="0.25">
      <c r="B4" s="79"/>
      <c r="C4" s="81"/>
      <c r="D4" s="85"/>
      <c r="E4" s="85"/>
      <c r="F4" s="88" t="s">
        <v>27</v>
      </c>
      <c r="G4" s="85" t="s">
        <v>5</v>
      </c>
      <c r="H4" s="85" t="s">
        <v>6</v>
      </c>
      <c r="I4" s="85" t="s">
        <v>5</v>
      </c>
      <c r="J4" s="85" t="s">
        <v>6</v>
      </c>
      <c r="K4" s="85" t="s">
        <v>5</v>
      </c>
      <c r="L4" s="85" t="s">
        <v>6</v>
      </c>
      <c r="M4" s="85" t="s">
        <v>5</v>
      </c>
      <c r="N4" s="87"/>
    </row>
    <row r="5" spans="2:14" ht="13.5" customHeight="1" x14ac:dyDescent="0.25">
      <c r="B5" s="79"/>
      <c r="C5" s="81"/>
      <c r="D5" s="85"/>
      <c r="E5" s="85"/>
      <c r="F5" s="88"/>
      <c r="G5" s="85"/>
      <c r="H5" s="85"/>
      <c r="I5" s="85"/>
      <c r="J5" s="85"/>
      <c r="K5" s="85"/>
      <c r="L5" s="85"/>
      <c r="M5" s="85"/>
      <c r="N5" s="87"/>
    </row>
    <row r="6" spans="2:14" ht="13.5" customHeight="1" x14ac:dyDescent="0.25">
      <c r="B6" s="79"/>
      <c r="C6" s="81"/>
      <c r="D6" s="85"/>
      <c r="E6" s="85"/>
      <c r="F6" s="88"/>
      <c r="G6" s="85"/>
      <c r="H6" s="85"/>
      <c r="I6" s="85"/>
      <c r="J6" s="85"/>
      <c r="K6" s="85"/>
      <c r="L6" s="85"/>
      <c r="M6" s="85"/>
      <c r="N6" s="87"/>
    </row>
    <row r="7" spans="2:14" ht="47.25" customHeight="1" x14ac:dyDescent="0.25">
      <c r="B7" s="79"/>
      <c r="C7" s="81"/>
      <c r="D7" s="85"/>
      <c r="E7" s="85"/>
      <c r="F7" s="88"/>
      <c r="G7" s="85"/>
      <c r="H7" s="85"/>
      <c r="I7" s="85"/>
      <c r="J7" s="85"/>
      <c r="K7" s="85"/>
      <c r="L7" s="85"/>
      <c r="M7" s="85"/>
      <c r="N7" s="87"/>
    </row>
    <row r="8" spans="2:14" x14ac:dyDescent="0.25">
      <c r="B8" s="51">
        <v>1</v>
      </c>
      <c r="C8" s="52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26">
        <v>13</v>
      </c>
    </row>
    <row r="9" spans="2:14" x14ac:dyDescent="0.25">
      <c r="B9" s="51"/>
      <c r="C9" s="52"/>
      <c r="D9" s="66" t="s">
        <v>52</v>
      </c>
      <c r="E9" s="11"/>
      <c r="F9" s="11"/>
      <c r="G9" s="11"/>
      <c r="H9" s="11"/>
      <c r="I9" s="11"/>
      <c r="J9" s="11"/>
      <c r="K9" s="11"/>
      <c r="L9" s="11"/>
      <c r="M9" s="11"/>
      <c r="N9" s="26"/>
    </row>
    <row r="10" spans="2:14" ht="30.75" customHeight="1" x14ac:dyDescent="0.25">
      <c r="B10" s="79">
        <v>1</v>
      </c>
      <c r="C10" s="81" t="s">
        <v>68</v>
      </c>
      <c r="D10" s="12" t="s">
        <v>69</v>
      </c>
      <c r="E10" s="54" t="s">
        <v>70</v>
      </c>
      <c r="F10" s="11"/>
      <c r="G10" s="18">
        <v>3</v>
      </c>
      <c r="H10" s="13"/>
      <c r="I10" s="13"/>
      <c r="J10" s="13"/>
      <c r="K10" s="13"/>
      <c r="L10" s="13"/>
      <c r="M10" s="13"/>
      <c r="N10" s="27"/>
    </row>
    <row r="11" spans="2:14" x14ac:dyDescent="0.25">
      <c r="B11" s="79"/>
      <c r="C11" s="81"/>
      <c r="D11" s="14" t="s">
        <v>11</v>
      </c>
      <c r="E11" s="11" t="s">
        <v>12</v>
      </c>
      <c r="F11" s="11">
        <v>4.12</v>
      </c>
      <c r="G11" s="11">
        <f>G10*F11</f>
        <v>12.36</v>
      </c>
      <c r="H11" s="13"/>
      <c r="I11" s="13"/>
      <c r="J11" s="13"/>
      <c r="K11" s="13"/>
      <c r="L11" s="13"/>
      <c r="M11" s="13"/>
      <c r="N11" s="27"/>
    </row>
    <row r="12" spans="2:14" x14ac:dyDescent="0.25">
      <c r="B12" s="79"/>
      <c r="C12" s="81"/>
      <c r="D12" s="14" t="s">
        <v>71</v>
      </c>
      <c r="E12" s="11" t="s">
        <v>72</v>
      </c>
      <c r="F12" s="11">
        <v>2.6</v>
      </c>
      <c r="G12" s="11">
        <f>G10*F12</f>
        <v>7.8000000000000007</v>
      </c>
      <c r="H12" s="13"/>
      <c r="I12" s="13"/>
      <c r="J12" s="13"/>
      <c r="K12" s="13"/>
      <c r="L12" s="13"/>
      <c r="M12" s="13"/>
      <c r="N12" s="27"/>
    </row>
    <row r="13" spans="2:14" ht="15.75" customHeight="1" x14ac:dyDescent="0.25">
      <c r="B13" s="79">
        <v>2</v>
      </c>
      <c r="C13" s="81" t="s">
        <v>13</v>
      </c>
      <c r="D13" s="12" t="s">
        <v>50</v>
      </c>
      <c r="E13" s="54" t="s">
        <v>35</v>
      </c>
      <c r="F13" s="11"/>
      <c r="G13" s="18">
        <v>24</v>
      </c>
      <c r="H13" s="13"/>
      <c r="I13" s="13"/>
      <c r="J13" s="13"/>
      <c r="K13" s="13"/>
      <c r="L13" s="13"/>
      <c r="M13" s="13"/>
      <c r="N13" s="27"/>
    </row>
    <row r="14" spans="2:14" ht="15" x14ac:dyDescent="0.25">
      <c r="B14" s="79"/>
      <c r="C14" s="81"/>
      <c r="D14" s="15" t="s">
        <v>11</v>
      </c>
      <c r="E14" s="11" t="s">
        <v>12</v>
      </c>
      <c r="F14" s="11">
        <v>2.06</v>
      </c>
      <c r="G14" s="11">
        <f>G13*F14</f>
        <v>49.44</v>
      </c>
      <c r="H14" s="13"/>
      <c r="I14" s="13"/>
      <c r="J14" s="13"/>
      <c r="K14" s="13"/>
      <c r="L14" s="13"/>
      <c r="M14" s="13"/>
      <c r="N14" s="27"/>
    </row>
    <row r="15" spans="2:14" ht="60" customHeight="1" x14ac:dyDescent="0.25">
      <c r="B15" s="79">
        <v>3</v>
      </c>
      <c r="C15" s="80" t="s">
        <v>29</v>
      </c>
      <c r="D15" s="67" t="s">
        <v>74</v>
      </c>
      <c r="E15" s="68" t="s">
        <v>30</v>
      </c>
      <c r="F15" s="11"/>
      <c r="G15" s="44">
        <v>48.2</v>
      </c>
      <c r="H15" s="69"/>
      <c r="I15" s="69"/>
      <c r="J15" s="69"/>
      <c r="K15" s="69"/>
      <c r="L15" s="69"/>
      <c r="M15" s="69"/>
      <c r="N15" s="70"/>
    </row>
    <row r="16" spans="2:14" x14ac:dyDescent="0.25">
      <c r="B16" s="79"/>
      <c r="C16" s="80"/>
      <c r="D16" s="71" t="s">
        <v>7</v>
      </c>
      <c r="E16" s="72" t="s">
        <v>31</v>
      </c>
      <c r="F16" s="72">
        <v>1.85</v>
      </c>
      <c r="G16" s="69">
        <f>G15*F16</f>
        <v>89.170000000000016</v>
      </c>
      <c r="H16" s="73"/>
      <c r="I16" s="69"/>
      <c r="J16" s="73"/>
      <c r="K16" s="69"/>
      <c r="L16" s="69"/>
      <c r="M16" s="69"/>
      <c r="N16" s="70"/>
    </row>
    <row r="17" spans="2:14" ht="42.75" customHeight="1" x14ac:dyDescent="0.25">
      <c r="B17" s="82">
        <v>4</v>
      </c>
      <c r="C17" s="80" t="s">
        <v>32</v>
      </c>
      <c r="D17" s="74" t="s">
        <v>73</v>
      </c>
      <c r="E17" s="68" t="s">
        <v>30</v>
      </c>
      <c r="F17" s="72"/>
      <c r="G17" s="44">
        <f>G15</f>
        <v>48.2</v>
      </c>
      <c r="H17" s="73"/>
      <c r="I17" s="69"/>
      <c r="J17" s="73"/>
      <c r="K17" s="69"/>
      <c r="L17" s="73"/>
      <c r="M17" s="69"/>
      <c r="N17" s="70"/>
    </row>
    <row r="18" spans="2:14" x14ac:dyDescent="0.25">
      <c r="B18" s="82"/>
      <c r="C18" s="80"/>
      <c r="D18" s="71" t="s">
        <v>33</v>
      </c>
      <c r="E18" s="72" t="s">
        <v>31</v>
      </c>
      <c r="F18" s="72">
        <v>0.53</v>
      </c>
      <c r="G18" s="69">
        <f>G17*F18</f>
        <v>25.546000000000003</v>
      </c>
      <c r="H18" s="73"/>
      <c r="I18" s="69"/>
      <c r="J18" s="73"/>
      <c r="K18" s="69"/>
      <c r="L18" s="73"/>
      <c r="M18" s="69"/>
      <c r="N18" s="70"/>
    </row>
    <row r="19" spans="2:14" ht="30.75" customHeight="1" x14ac:dyDescent="0.25">
      <c r="B19" s="55">
        <v>5</v>
      </c>
      <c r="C19" s="68" t="s">
        <v>37</v>
      </c>
      <c r="D19" s="66" t="s">
        <v>75</v>
      </c>
      <c r="E19" s="68" t="s">
        <v>30</v>
      </c>
      <c r="F19" s="72"/>
      <c r="G19" s="44">
        <f>G17</f>
        <v>48.2</v>
      </c>
      <c r="H19" s="73"/>
      <c r="I19" s="69"/>
      <c r="J19" s="73"/>
      <c r="K19" s="69"/>
      <c r="L19" s="73"/>
      <c r="M19" s="69"/>
      <c r="N19" s="70"/>
    </row>
    <row r="20" spans="2:14" ht="21" customHeight="1" x14ac:dyDescent="0.25">
      <c r="B20" s="55"/>
      <c r="C20" s="68"/>
      <c r="D20" s="66" t="s">
        <v>51</v>
      </c>
      <c r="E20" s="68"/>
      <c r="F20" s="72"/>
      <c r="G20" s="44"/>
      <c r="H20" s="73"/>
      <c r="I20" s="69"/>
      <c r="J20" s="73"/>
      <c r="K20" s="69"/>
      <c r="L20" s="73"/>
      <c r="M20" s="69"/>
      <c r="N20" s="70"/>
    </row>
    <row r="21" spans="2:14" ht="32.25" customHeight="1" x14ac:dyDescent="0.25">
      <c r="B21" s="79">
        <v>1</v>
      </c>
      <c r="C21" s="78" t="s">
        <v>76</v>
      </c>
      <c r="D21" s="12" t="s">
        <v>77</v>
      </c>
      <c r="E21" s="54" t="s">
        <v>35</v>
      </c>
      <c r="F21" s="11"/>
      <c r="G21" s="18">
        <f>16.3*1.4*0.1</f>
        <v>2.282</v>
      </c>
      <c r="H21" s="13"/>
      <c r="I21" s="13"/>
      <c r="J21" s="13"/>
      <c r="K21" s="13"/>
      <c r="L21" s="13"/>
      <c r="M21" s="13"/>
      <c r="N21" s="27"/>
    </row>
    <row r="22" spans="2:14" ht="21" customHeight="1" x14ac:dyDescent="0.25">
      <c r="B22" s="79"/>
      <c r="C22" s="78"/>
      <c r="D22" s="14" t="s">
        <v>11</v>
      </c>
      <c r="E22" s="11" t="s">
        <v>12</v>
      </c>
      <c r="F22" s="11">
        <v>2.12</v>
      </c>
      <c r="G22" s="11">
        <f>G21*F22</f>
        <v>4.8378399999999999</v>
      </c>
      <c r="H22" s="13"/>
      <c r="I22" s="13"/>
      <c r="J22" s="13"/>
      <c r="K22" s="13"/>
      <c r="L22" s="13"/>
      <c r="M22" s="13"/>
      <c r="N22" s="27"/>
    </row>
    <row r="23" spans="2:14" ht="21" customHeight="1" x14ac:dyDescent="0.25">
      <c r="B23" s="79"/>
      <c r="C23" s="78"/>
      <c r="D23" s="14" t="s">
        <v>36</v>
      </c>
      <c r="E23" s="11" t="s">
        <v>35</v>
      </c>
      <c r="F23" s="11">
        <v>1.1000000000000001</v>
      </c>
      <c r="G23" s="11">
        <f>G21*F23</f>
        <v>2.5102000000000002</v>
      </c>
      <c r="H23" s="13"/>
      <c r="I23" s="13"/>
      <c r="J23" s="13"/>
      <c r="K23" s="13"/>
      <c r="L23" s="13"/>
      <c r="M23" s="13"/>
      <c r="N23" s="27"/>
    </row>
    <row r="24" spans="2:14" ht="21" customHeight="1" x14ac:dyDescent="0.25">
      <c r="B24" s="79"/>
      <c r="C24" s="78"/>
      <c r="D24" s="14" t="s">
        <v>78</v>
      </c>
      <c r="E24" s="11" t="s">
        <v>10</v>
      </c>
      <c r="F24" s="11"/>
      <c r="G24" s="11">
        <f>G23*1.55</f>
        <v>3.8908100000000005</v>
      </c>
      <c r="H24" s="13"/>
      <c r="I24" s="13"/>
      <c r="J24" s="13"/>
      <c r="K24" s="13"/>
      <c r="L24" s="13"/>
      <c r="M24" s="13"/>
      <c r="N24" s="27"/>
    </row>
    <row r="25" spans="2:14" ht="21" customHeight="1" x14ac:dyDescent="0.25">
      <c r="B25" s="79"/>
      <c r="C25" s="78"/>
      <c r="D25" s="14" t="s">
        <v>14</v>
      </c>
      <c r="E25" s="11" t="s">
        <v>9</v>
      </c>
      <c r="F25" s="11">
        <v>0.10100000000000001</v>
      </c>
      <c r="G25" s="11">
        <f>F25*G21</f>
        <v>0.23048200000000002</v>
      </c>
      <c r="H25" s="13"/>
      <c r="I25" s="13"/>
      <c r="J25" s="13"/>
      <c r="K25" s="13"/>
      <c r="L25" s="13"/>
      <c r="M25" s="13"/>
      <c r="N25" s="27"/>
    </row>
    <row r="26" spans="2:14" ht="43.5" x14ac:dyDescent="0.25">
      <c r="B26" s="79">
        <v>2</v>
      </c>
      <c r="C26" s="78" t="s">
        <v>42</v>
      </c>
      <c r="D26" s="16" t="s">
        <v>46</v>
      </c>
      <c r="E26" s="54" t="s">
        <v>35</v>
      </c>
      <c r="F26" s="11"/>
      <c r="G26" s="18">
        <v>22.82</v>
      </c>
      <c r="H26" s="13"/>
      <c r="I26" s="13"/>
      <c r="J26" s="13"/>
      <c r="K26" s="13"/>
      <c r="L26" s="13"/>
      <c r="M26" s="13"/>
      <c r="N26" s="27"/>
    </row>
    <row r="27" spans="2:14" x14ac:dyDescent="0.25">
      <c r="B27" s="79"/>
      <c r="C27" s="78"/>
      <c r="D27" s="14" t="s">
        <v>7</v>
      </c>
      <c r="E27" s="11" t="s">
        <v>8</v>
      </c>
      <c r="F27" s="11">
        <f>286/100</f>
        <v>2.86</v>
      </c>
      <c r="G27" s="11">
        <f>G26*F27</f>
        <v>65.265199999999993</v>
      </c>
      <c r="H27" s="13"/>
      <c r="I27" s="13"/>
      <c r="J27" s="13"/>
      <c r="K27" s="13"/>
      <c r="L27" s="13"/>
      <c r="M27" s="13"/>
      <c r="N27" s="27"/>
    </row>
    <row r="28" spans="2:14" x14ac:dyDescent="0.25">
      <c r="B28" s="79"/>
      <c r="C28" s="78"/>
      <c r="D28" s="14" t="s">
        <v>14</v>
      </c>
      <c r="E28" s="11" t="s">
        <v>9</v>
      </c>
      <c r="F28" s="11">
        <f>76/100</f>
        <v>0.76</v>
      </c>
      <c r="G28" s="11">
        <f>G26*F28</f>
        <v>17.3432</v>
      </c>
      <c r="H28" s="13"/>
      <c r="I28" s="13"/>
      <c r="J28" s="13"/>
      <c r="K28" s="13"/>
      <c r="L28" s="13"/>
      <c r="M28" s="13"/>
      <c r="N28" s="27"/>
    </row>
    <row r="29" spans="2:14" ht="15" x14ac:dyDescent="0.25">
      <c r="B29" s="79"/>
      <c r="C29" s="78"/>
      <c r="D29" s="15" t="s">
        <v>38</v>
      </c>
      <c r="E29" s="11" t="s">
        <v>15</v>
      </c>
      <c r="F29" s="11">
        <f>102/100</f>
        <v>1.02</v>
      </c>
      <c r="G29" s="11">
        <f>G26*F29</f>
        <v>23.276400000000002</v>
      </c>
      <c r="H29" s="13"/>
      <c r="I29" s="13"/>
      <c r="J29" s="13"/>
      <c r="K29" s="13"/>
      <c r="L29" s="13"/>
      <c r="M29" s="13"/>
      <c r="N29" s="27"/>
    </row>
    <row r="30" spans="2:14" x14ac:dyDescent="0.25">
      <c r="B30" s="79"/>
      <c r="C30" s="78"/>
      <c r="D30" s="14" t="s">
        <v>16</v>
      </c>
      <c r="E30" s="11" t="s">
        <v>17</v>
      </c>
      <c r="F30" s="11">
        <f>80.3/100</f>
        <v>0.80299999999999994</v>
      </c>
      <c r="G30" s="11">
        <f>G26*F30</f>
        <v>18.324459999999998</v>
      </c>
      <c r="H30" s="13"/>
      <c r="I30" s="13"/>
      <c r="J30" s="13"/>
      <c r="K30" s="13"/>
      <c r="L30" s="13"/>
      <c r="M30" s="13"/>
      <c r="N30" s="27"/>
    </row>
    <row r="31" spans="2:14" x14ac:dyDescent="0.25">
      <c r="B31" s="79"/>
      <c r="C31" s="78"/>
      <c r="D31" s="14" t="s">
        <v>18</v>
      </c>
      <c r="E31" s="11" t="s">
        <v>15</v>
      </c>
      <c r="F31" s="11">
        <f>0.39/100</f>
        <v>3.9000000000000003E-3</v>
      </c>
      <c r="G31" s="11">
        <f>G26*F31</f>
        <v>8.8998000000000008E-2</v>
      </c>
      <c r="H31" s="13"/>
      <c r="I31" s="13"/>
      <c r="J31" s="13"/>
      <c r="K31" s="13"/>
      <c r="L31" s="13"/>
      <c r="M31" s="13"/>
      <c r="N31" s="27"/>
    </row>
    <row r="32" spans="2:14" x14ac:dyDescent="0.25">
      <c r="B32" s="79"/>
      <c r="C32" s="78"/>
      <c r="D32" s="14" t="s">
        <v>19</v>
      </c>
      <c r="E32" s="11" t="s">
        <v>9</v>
      </c>
      <c r="F32" s="11">
        <f>13/100</f>
        <v>0.13</v>
      </c>
      <c r="G32" s="11">
        <f>G26*F32</f>
        <v>2.9666000000000001</v>
      </c>
      <c r="H32" s="13"/>
      <c r="I32" s="13"/>
      <c r="J32" s="13"/>
      <c r="K32" s="13"/>
      <c r="L32" s="13"/>
      <c r="M32" s="13"/>
      <c r="N32" s="27"/>
    </row>
    <row r="33" spans="2:14" x14ac:dyDescent="0.25">
      <c r="B33" s="79"/>
      <c r="C33" s="78"/>
      <c r="D33" s="14" t="s">
        <v>65</v>
      </c>
      <c r="E33" s="11" t="s">
        <v>10</v>
      </c>
      <c r="F33" s="11">
        <v>2.4</v>
      </c>
      <c r="G33" s="11">
        <f>F33*G29</f>
        <v>55.863360000000007</v>
      </c>
      <c r="H33" s="13"/>
      <c r="I33" s="13"/>
      <c r="J33" s="13"/>
      <c r="K33" s="13"/>
      <c r="L33" s="13"/>
      <c r="M33" s="13"/>
      <c r="N33" s="27"/>
    </row>
    <row r="34" spans="2:14" ht="54" x14ac:dyDescent="0.25">
      <c r="B34" s="93">
        <v>3</v>
      </c>
      <c r="C34" s="92" t="s">
        <v>56</v>
      </c>
      <c r="D34" s="75" t="s">
        <v>60</v>
      </c>
      <c r="E34" s="76" t="s">
        <v>57</v>
      </c>
      <c r="F34" s="37"/>
      <c r="G34" s="44">
        <f>16.3*2.4*2</f>
        <v>78.239999999999995</v>
      </c>
      <c r="H34" s="39"/>
      <c r="I34" s="40"/>
      <c r="J34" s="40"/>
      <c r="K34" s="40"/>
      <c r="L34" s="39"/>
      <c r="M34" s="40"/>
      <c r="N34" s="43"/>
    </row>
    <row r="35" spans="2:14" x14ac:dyDescent="0.25">
      <c r="B35" s="93"/>
      <c r="C35" s="92"/>
      <c r="D35" s="36" t="s">
        <v>47</v>
      </c>
      <c r="E35" s="37" t="s">
        <v>48</v>
      </c>
      <c r="F35" s="37">
        <v>0.47</v>
      </c>
      <c r="G35" s="38">
        <f>F35*G34</f>
        <v>36.772799999999997</v>
      </c>
      <c r="H35" s="39"/>
      <c r="I35" s="40"/>
      <c r="J35" s="40"/>
      <c r="K35" s="40"/>
      <c r="L35" s="39"/>
      <c r="M35" s="40"/>
      <c r="N35" s="43"/>
    </row>
    <row r="36" spans="2:14" x14ac:dyDescent="0.25">
      <c r="B36" s="93"/>
      <c r="C36" s="92"/>
      <c r="D36" s="36" t="s">
        <v>58</v>
      </c>
      <c r="E36" s="37" t="s">
        <v>35</v>
      </c>
      <c r="F36" s="37">
        <f>0.13/100</f>
        <v>1.2999999999999999E-3</v>
      </c>
      <c r="G36" s="38">
        <f>G34*F36</f>
        <v>0.10171199999999998</v>
      </c>
      <c r="H36" s="39"/>
      <c r="I36" s="40"/>
      <c r="J36" s="40"/>
      <c r="K36" s="40"/>
      <c r="L36" s="39"/>
      <c r="M36" s="40"/>
      <c r="N36" s="43"/>
    </row>
    <row r="37" spans="2:14" x14ac:dyDescent="0.25">
      <c r="B37" s="93"/>
      <c r="C37" s="92"/>
      <c r="D37" s="36" t="s">
        <v>59</v>
      </c>
      <c r="E37" s="37" t="s">
        <v>57</v>
      </c>
      <c r="F37" s="37">
        <v>0.18</v>
      </c>
      <c r="G37" s="38">
        <f>F37*G34</f>
        <v>14.083199999999998</v>
      </c>
      <c r="H37" s="39"/>
      <c r="I37" s="40"/>
      <c r="J37" s="40"/>
      <c r="K37" s="40"/>
      <c r="L37" s="39"/>
      <c r="M37" s="40"/>
      <c r="N37" s="43"/>
    </row>
    <row r="38" spans="2:14" x14ac:dyDescent="0.25">
      <c r="B38" s="93"/>
      <c r="C38" s="92"/>
      <c r="D38" s="36" t="s">
        <v>14</v>
      </c>
      <c r="E38" s="37" t="s">
        <v>9</v>
      </c>
      <c r="F38" s="37">
        <f>2.56/100</f>
        <v>2.5600000000000001E-2</v>
      </c>
      <c r="G38" s="38">
        <f>G34*F38</f>
        <v>2.0029439999999998</v>
      </c>
      <c r="H38" s="39"/>
      <c r="I38" s="40"/>
      <c r="J38" s="40"/>
      <c r="K38" s="40"/>
      <c r="L38" s="39"/>
      <c r="M38" s="40"/>
      <c r="N38" s="43"/>
    </row>
    <row r="39" spans="2:14" x14ac:dyDescent="0.25">
      <c r="B39" s="93"/>
      <c r="C39" s="92"/>
      <c r="D39" s="36" t="s">
        <v>49</v>
      </c>
      <c r="E39" s="37" t="s">
        <v>9</v>
      </c>
      <c r="F39" s="37">
        <f>11/100</f>
        <v>0.11</v>
      </c>
      <c r="G39" s="38">
        <f>G34*F39</f>
        <v>8.6063999999999989</v>
      </c>
      <c r="H39" s="39"/>
      <c r="I39" s="40"/>
      <c r="J39" s="40"/>
      <c r="K39" s="40"/>
      <c r="L39" s="39"/>
      <c r="M39" s="40"/>
      <c r="N39" s="43"/>
    </row>
    <row r="40" spans="2:14" ht="27" x14ac:dyDescent="0.25">
      <c r="B40" s="79">
        <v>4</v>
      </c>
      <c r="C40" s="92" t="s">
        <v>55</v>
      </c>
      <c r="D40" s="12" t="s">
        <v>53</v>
      </c>
      <c r="E40" s="54" t="s">
        <v>35</v>
      </c>
      <c r="F40" s="11"/>
      <c r="G40" s="18">
        <v>22</v>
      </c>
      <c r="H40" s="13"/>
      <c r="I40" s="13"/>
      <c r="J40" s="13"/>
      <c r="K40" s="13"/>
      <c r="L40" s="13"/>
      <c r="M40" s="13"/>
      <c r="N40" s="27"/>
    </row>
    <row r="41" spans="2:14" x14ac:dyDescent="0.25">
      <c r="B41" s="79"/>
      <c r="C41" s="92"/>
      <c r="D41" s="36" t="s">
        <v>47</v>
      </c>
      <c r="E41" s="37" t="s">
        <v>48</v>
      </c>
      <c r="F41" s="37">
        <v>6.6</v>
      </c>
      <c r="G41" s="38">
        <f>F41*G40</f>
        <v>145.19999999999999</v>
      </c>
      <c r="H41" s="39"/>
      <c r="I41" s="40"/>
      <c r="J41" s="40"/>
      <c r="K41" s="40"/>
      <c r="L41" s="39"/>
      <c r="M41" s="40"/>
      <c r="N41" s="43"/>
    </row>
    <row r="42" spans="2:14" ht="15" x14ac:dyDescent="0.25">
      <c r="B42" s="79"/>
      <c r="C42" s="92"/>
      <c r="D42" s="15" t="s">
        <v>54</v>
      </c>
      <c r="E42" s="37" t="s">
        <v>35</v>
      </c>
      <c r="F42" s="37">
        <v>1.01</v>
      </c>
      <c r="G42" s="38">
        <f>F42*G40</f>
        <v>22.22</v>
      </c>
      <c r="H42" s="39"/>
      <c r="I42" s="40"/>
      <c r="J42" s="40"/>
      <c r="K42" s="40"/>
      <c r="L42" s="39"/>
      <c r="M42" s="40"/>
      <c r="N42" s="43"/>
    </row>
    <row r="43" spans="2:14" x14ac:dyDescent="0.25">
      <c r="B43" s="79"/>
      <c r="C43" s="92"/>
      <c r="D43" s="36" t="s">
        <v>14</v>
      </c>
      <c r="E43" s="37" t="s">
        <v>9</v>
      </c>
      <c r="F43" s="37">
        <v>0.39</v>
      </c>
      <c r="G43" s="38">
        <f>G40*F43</f>
        <v>8.58</v>
      </c>
      <c r="H43" s="39"/>
      <c r="I43" s="40"/>
      <c r="J43" s="40"/>
      <c r="K43" s="40"/>
      <c r="L43" s="39"/>
      <c r="M43" s="40"/>
      <c r="N43" s="43"/>
    </row>
    <row r="44" spans="2:14" x14ac:dyDescent="0.25">
      <c r="B44" s="79"/>
      <c r="C44" s="92"/>
      <c r="D44" s="36" t="s">
        <v>66</v>
      </c>
      <c r="E44" s="37" t="s">
        <v>30</v>
      </c>
      <c r="F44" s="37">
        <v>2.4</v>
      </c>
      <c r="G44" s="38">
        <f>G42*F44</f>
        <v>53.327999999999996</v>
      </c>
      <c r="H44" s="39"/>
      <c r="I44" s="40"/>
      <c r="J44" s="40"/>
      <c r="K44" s="40"/>
      <c r="L44" s="40"/>
      <c r="M44" s="40"/>
      <c r="N44" s="43"/>
    </row>
    <row r="45" spans="2:14" x14ac:dyDescent="0.25">
      <c r="B45" s="79"/>
      <c r="C45" s="92"/>
      <c r="D45" s="14" t="s">
        <v>43</v>
      </c>
      <c r="E45" s="11" t="s">
        <v>44</v>
      </c>
      <c r="F45" s="11" t="s">
        <v>45</v>
      </c>
      <c r="G45" s="13">
        <v>3.2</v>
      </c>
      <c r="H45" s="13"/>
      <c r="I45" s="13"/>
      <c r="J45" s="13"/>
      <c r="K45" s="13"/>
      <c r="L45" s="13"/>
      <c r="M45" s="13"/>
      <c r="N45" s="27"/>
    </row>
    <row r="46" spans="2:14" x14ac:dyDescent="0.25">
      <c r="B46" s="79"/>
      <c r="C46" s="92"/>
      <c r="D46" s="36" t="s">
        <v>49</v>
      </c>
      <c r="E46" s="37" t="s">
        <v>9</v>
      </c>
      <c r="F46" s="37">
        <v>1.56</v>
      </c>
      <c r="G46" s="38">
        <f>G40*F46</f>
        <v>34.32</v>
      </c>
      <c r="H46" s="39"/>
      <c r="I46" s="40"/>
      <c r="J46" s="40"/>
      <c r="K46" s="40"/>
      <c r="L46" s="39"/>
      <c r="M46" s="40"/>
      <c r="N46" s="43"/>
    </row>
    <row r="47" spans="2:14" ht="60.75" customHeight="1" x14ac:dyDescent="0.25">
      <c r="B47" s="79">
        <v>5</v>
      </c>
      <c r="C47" s="81" t="s">
        <v>61</v>
      </c>
      <c r="D47" s="12" t="s">
        <v>67</v>
      </c>
      <c r="E47" s="54" t="s">
        <v>35</v>
      </c>
      <c r="F47" s="11"/>
      <c r="G47" s="18">
        <v>15</v>
      </c>
      <c r="H47" s="13"/>
      <c r="I47" s="13"/>
      <c r="J47" s="13"/>
      <c r="K47" s="13"/>
      <c r="L47" s="13"/>
      <c r="M47" s="13"/>
      <c r="N47" s="27"/>
    </row>
    <row r="48" spans="2:14" ht="15" x14ac:dyDescent="0.25">
      <c r="B48" s="79"/>
      <c r="C48" s="81"/>
      <c r="D48" s="15" t="s">
        <v>11</v>
      </c>
      <c r="E48" s="11" t="s">
        <v>12</v>
      </c>
      <c r="F48" s="11">
        <f>121/100</f>
        <v>1.21</v>
      </c>
      <c r="G48" s="11">
        <f>G47*F48</f>
        <v>18.149999999999999</v>
      </c>
      <c r="H48" s="13"/>
      <c r="I48" s="13"/>
      <c r="J48" s="13"/>
      <c r="K48" s="13"/>
      <c r="L48" s="13"/>
      <c r="M48" s="13"/>
      <c r="N48" s="27"/>
    </row>
    <row r="49" spans="2:14" x14ac:dyDescent="0.25">
      <c r="B49" s="79"/>
      <c r="C49" s="81"/>
      <c r="D49" s="14" t="s">
        <v>62</v>
      </c>
      <c r="E49" s="11" t="s">
        <v>15</v>
      </c>
      <c r="F49" s="11">
        <f>100/100</f>
        <v>1</v>
      </c>
      <c r="G49" s="11">
        <f>F49*G47</f>
        <v>15</v>
      </c>
      <c r="H49" s="13"/>
      <c r="I49" s="13"/>
      <c r="J49" s="13"/>
      <c r="K49" s="13"/>
      <c r="L49" s="13"/>
      <c r="M49" s="13"/>
      <c r="N49" s="27"/>
    </row>
    <row r="50" spans="2:14" x14ac:dyDescent="0.25">
      <c r="B50" s="79"/>
      <c r="C50" s="81"/>
      <c r="D50" s="14" t="s">
        <v>64</v>
      </c>
      <c r="E50" s="11" t="s">
        <v>30</v>
      </c>
      <c r="F50" s="11">
        <v>1.55</v>
      </c>
      <c r="G50" s="13">
        <f>F50*G49</f>
        <v>23.25</v>
      </c>
      <c r="H50" s="13"/>
      <c r="I50" s="13"/>
      <c r="J50" s="13"/>
      <c r="K50" s="13"/>
      <c r="L50" s="13"/>
      <c r="M50" s="13"/>
      <c r="N50" s="27"/>
    </row>
    <row r="51" spans="2:14" ht="30.75" customHeight="1" x14ac:dyDescent="0.25">
      <c r="B51" s="82">
        <v>6</v>
      </c>
      <c r="C51" s="78" t="s">
        <v>81</v>
      </c>
      <c r="D51" s="12" t="s">
        <v>82</v>
      </c>
      <c r="E51" s="54" t="s">
        <v>15</v>
      </c>
      <c r="F51" s="11"/>
      <c r="G51" s="18">
        <v>3.2</v>
      </c>
      <c r="H51" s="13"/>
      <c r="I51" s="13"/>
      <c r="J51" s="13"/>
      <c r="K51" s="13"/>
      <c r="L51" s="13"/>
      <c r="M51" s="13"/>
      <c r="N51" s="27"/>
    </row>
    <row r="52" spans="2:14" x14ac:dyDescent="0.25">
      <c r="B52" s="82"/>
      <c r="C52" s="78"/>
      <c r="D52" s="14" t="s">
        <v>7</v>
      </c>
      <c r="E52" s="11" t="s">
        <v>8</v>
      </c>
      <c r="F52" s="11">
        <v>1.5</v>
      </c>
      <c r="G52" s="11">
        <f>G51*F52</f>
        <v>4.8000000000000007</v>
      </c>
      <c r="H52" s="13"/>
      <c r="I52" s="13"/>
      <c r="J52" s="13"/>
      <c r="K52" s="13"/>
      <c r="L52" s="13"/>
      <c r="M52" s="13"/>
      <c r="N52" s="27"/>
    </row>
    <row r="53" spans="2:14" x14ac:dyDescent="0.25">
      <c r="B53" s="82"/>
      <c r="C53" s="78"/>
      <c r="D53" s="14" t="s">
        <v>87</v>
      </c>
      <c r="E53" s="11" t="s">
        <v>83</v>
      </c>
      <c r="F53" s="11" t="s">
        <v>84</v>
      </c>
      <c r="G53" s="13">
        <v>1</v>
      </c>
      <c r="H53" s="13"/>
      <c r="I53" s="13"/>
      <c r="J53" s="13"/>
      <c r="K53" s="13"/>
      <c r="L53" s="13"/>
      <c r="M53" s="13"/>
      <c r="N53" s="27"/>
    </row>
    <row r="54" spans="2:14" ht="27" x14ac:dyDescent="0.25">
      <c r="B54" s="82"/>
      <c r="C54" s="78"/>
      <c r="D54" s="14" t="s">
        <v>88</v>
      </c>
      <c r="E54" s="11" t="s">
        <v>83</v>
      </c>
      <c r="F54" s="11" t="s">
        <v>84</v>
      </c>
      <c r="G54" s="13">
        <v>1</v>
      </c>
      <c r="H54" s="13"/>
      <c r="I54" s="13"/>
      <c r="J54" s="13"/>
      <c r="K54" s="13"/>
      <c r="L54" s="13"/>
      <c r="M54" s="13"/>
      <c r="N54" s="27"/>
    </row>
    <row r="55" spans="2:14" x14ac:dyDescent="0.25">
      <c r="B55" s="82"/>
      <c r="C55" s="78"/>
      <c r="D55" s="14" t="s">
        <v>85</v>
      </c>
      <c r="E55" s="11" t="s">
        <v>30</v>
      </c>
      <c r="F55" s="11" t="s">
        <v>84</v>
      </c>
      <c r="G55" s="77">
        <f>G51*0.6/1000</f>
        <v>1.9199999999999998E-3</v>
      </c>
      <c r="H55" s="13"/>
      <c r="I55" s="13"/>
      <c r="J55" s="13"/>
      <c r="K55" s="13"/>
      <c r="L55" s="13"/>
      <c r="M55" s="13"/>
      <c r="N55" s="27"/>
    </row>
    <row r="56" spans="2:14" x14ac:dyDescent="0.25">
      <c r="B56" s="82"/>
      <c r="C56" s="78"/>
      <c r="D56" s="14" t="s">
        <v>86</v>
      </c>
      <c r="E56" s="11" t="s">
        <v>15</v>
      </c>
      <c r="F56" s="11">
        <v>1</v>
      </c>
      <c r="G56" s="11">
        <f>F56*G51</f>
        <v>3.2</v>
      </c>
      <c r="H56" s="13"/>
      <c r="I56" s="13"/>
      <c r="J56" s="13"/>
      <c r="K56" s="13"/>
      <c r="L56" s="13"/>
      <c r="M56" s="13"/>
      <c r="N56" s="27"/>
    </row>
    <row r="57" spans="2:14" x14ac:dyDescent="0.25">
      <c r="B57" s="82"/>
      <c r="C57" s="78"/>
      <c r="D57" s="14" t="s">
        <v>89</v>
      </c>
      <c r="E57" s="11" t="s">
        <v>30</v>
      </c>
      <c r="F57" s="11">
        <v>2</v>
      </c>
      <c r="G57" s="11">
        <f>F57*G56</f>
        <v>6.4</v>
      </c>
      <c r="H57" s="13"/>
      <c r="I57" s="13"/>
      <c r="J57" s="13"/>
      <c r="K57" s="13"/>
      <c r="L57" s="13"/>
      <c r="M57" s="13"/>
      <c r="N57" s="27"/>
    </row>
    <row r="58" spans="2:14" s="2" customFormat="1" x14ac:dyDescent="0.25">
      <c r="B58" s="51"/>
      <c r="C58" s="52"/>
      <c r="D58" s="54" t="s">
        <v>0</v>
      </c>
      <c r="E58" s="54"/>
      <c r="F58" s="54"/>
      <c r="G58" s="54"/>
      <c r="H58" s="54"/>
      <c r="I58" s="17"/>
      <c r="J58" s="54"/>
      <c r="K58" s="18"/>
      <c r="L58" s="54"/>
      <c r="M58" s="18"/>
      <c r="N58" s="28"/>
    </row>
    <row r="59" spans="2:14" x14ac:dyDescent="0.25">
      <c r="B59" s="51"/>
      <c r="C59" s="52"/>
      <c r="D59" s="54" t="s">
        <v>20</v>
      </c>
      <c r="E59" s="19"/>
      <c r="F59" s="11"/>
      <c r="G59" s="11"/>
      <c r="H59" s="11"/>
      <c r="I59" s="11"/>
      <c r="J59" s="11"/>
      <c r="K59" s="11"/>
      <c r="L59" s="11"/>
      <c r="M59" s="11"/>
      <c r="N59" s="27"/>
    </row>
    <row r="60" spans="2:14" x14ac:dyDescent="0.25">
      <c r="B60" s="51"/>
      <c r="C60" s="52"/>
      <c r="D60" s="54" t="s">
        <v>0</v>
      </c>
      <c r="E60" s="54"/>
      <c r="F60" s="11"/>
      <c r="G60" s="11"/>
      <c r="H60" s="11"/>
      <c r="I60" s="11"/>
      <c r="J60" s="11"/>
      <c r="K60" s="11"/>
      <c r="L60" s="11"/>
      <c r="M60" s="11"/>
      <c r="N60" s="27"/>
    </row>
    <row r="61" spans="2:14" x14ac:dyDescent="0.25">
      <c r="B61" s="51"/>
      <c r="C61" s="52"/>
      <c r="D61" s="54" t="s">
        <v>21</v>
      </c>
      <c r="E61" s="19"/>
      <c r="F61" s="11"/>
      <c r="G61" s="11"/>
      <c r="H61" s="11"/>
      <c r="I61" s="11"/>
      <c r="J61" s="11"/>
      <c r="K61" s="11"/>
      <c r="L61" s="11"/>
      <c r="M61" s="11"/>
      <c r="N61" s="27"/>
    </row>
    <row r="62" spans="2:14" x14ac:dyDescent="0.25">
      <c r="B62" s="51"/>
      <c r="C62" s="52"/>
      <c r="D62" s="54" t="s">
        <v>0</v>
      </c>
      <c r="E62" s="54"/>
      <c r="F62" s="11"/>
      <c r="G62" s="11"/>
      <c r="H62" s="11"/>
      <c r="I62" s="11"/>
      <c r="J62" s="11"/>
      <c r="K62" s="11"/>
      <c r="L62" s="11"/>
      <c r="M62" s="11"/>
      <c r="N62" s="27"/>
    </row>
    <row r="63" spans="2:14" x14ac:dyDescent="0.25">
      <c r="B63" s="51"/>
      <c r="C63" s="52"/>
      <c r="D63" s="54" t="s">
        <v>22</v>
      </c>
      <c r="E63" s="19">
        <v>0.03</v>
      </c>
      <c r="F63" s="11"/>
      <c r="G63" s="11"/>
      <c r="H63" s="11"/>
      <c r="I63" s="11"/>
      <c r="J63" s="11"/>
      <c r="K63" s="11"/>
      <c r="L63" s="11"/>
      <c r="M63" s="11"/>
      <c r="N63" s="27"/>
    </row>
    <row r="64" spans="2:14" x14ac:dyDescent="0.25">
      <c r="B64" s="51"/>
      <c r="C64" s="52"/>
      <c r="D64" s="54" t="s">
        <v>0</v>
      </c>
      <c r="E64" s="54"/>
      <c r="F64" s="11"/>
      <c r="G64" s="11"/>
      <c r="H64" s="11"/>
      <c r="I64" s="11"/>
      <c r="J64" s="11"/>
      <c r="K64" s="11"/>
      <c r="L64" s="11"/>
      <c r="M64" s="11"/>
      <c r="N64" s="27"/>
    </row>
    <row r="65" spans="2:14" x14ac:dyDescent="0.25">
      <c r="B65" s="51"/>
      <c r="C65" s="52"/>
      <c r="D65" s="54" t="s">
        <v>23</v>
      </c>
      <c r="E65" s="19">
        <v>0.18</v>
      </c>
      <c r="F65" s="11"/>
      <c r="G65" s="11"/>
      <c r="H65" s="11"/>
      <c r="I65" s="11"/>
      <c r="J65" s="11"/>
      <c r="K65" s="11"/>
      <c r="L65" s="11"/>
      <c r="M65" s="11"/>
      <c r="N65" s="27"/>
    </row>
    <row r="66" spans="2:14" ht="14.25" thickBot="1" x14ac:dyDescent="0.3">
      <c r="B66" s="29"/>
      <c r="C66" s="30"/>
      <c r="D66" s="31" t="s">
        <v>0</v>
      </c>
      <c r="E66" s="32"/>
      <c r="F66" s="32"/>
      <c r="G66" s="32"/>
      <c r="H66" s="32"/>
      <c r="I66" s="32"/>
      <c r="J66" s="32"/>
      <c r="K66" s="32"/>
      <c r="L66" s="32"/>
      <c r="M66" s="32"/>
      <c r="N66" s="33"/>
    </row>
    <row r="67" spans="2:14" ht="15.75" customHeight="1" x14ac:dyDescent="0.25">
      <c r="B67" s="53"/>
      <c r="C67" s="21"/>
      <c r="D67" s="22"/>
      <c r="E67" s="20"/>
      <c r="F67" s="53"/>
      <c r="G67" s="53"/>
      <c r="H67" s="20"/>
      <c r="I67" s="53"/>
      <c r="J67" s="53"/>
      <c r="K67" s="20"/>
      <c r="L67" s="20"/>
      <c r="M67" s="20"/>
      <c r="N67" s="20"/>
    </row>
    <row r="68" spans="2:14" x14ac:dyDescent="0.25">
      <c r="B68" s="53"/>
      <c r="C68" s="21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20"/>
    </row>
    <row r="69" spans="2:14" x14ac:dyDescent="0.25">
      <c r="B69" s="2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2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25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25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25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25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2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2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2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2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25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25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2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2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25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25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25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2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25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25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25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2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2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2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2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2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2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2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2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2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2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2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2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2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2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2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25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2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25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25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2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2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2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25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2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2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2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2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2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25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2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2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2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2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25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25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25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2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25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2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25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25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25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2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25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25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25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25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25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25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25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25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25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25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25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25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25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25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25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25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25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25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25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25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25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25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25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25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25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25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25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25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25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25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25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25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25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25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25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25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25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25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25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25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25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25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25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25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25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25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25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25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25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25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25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25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25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25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25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25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25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25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25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25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25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25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25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25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25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25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25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25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25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25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25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25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25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25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25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25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25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25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25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25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25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25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25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25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25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25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25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25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25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25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25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25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25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25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25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25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25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25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25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25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25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25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2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2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2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2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2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2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2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2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2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2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2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2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2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2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2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2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2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2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2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2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2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2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2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2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2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2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2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2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2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2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2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2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2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2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2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2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2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2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2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2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2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2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2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2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2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2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2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2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2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2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2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2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2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2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2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2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2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2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2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2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2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2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2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2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2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2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2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2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2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2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2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2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2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2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2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2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2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2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2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2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2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2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2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2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2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2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2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2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2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2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2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2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2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2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2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2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2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2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2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2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2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2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2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2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2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2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2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2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2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2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2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2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2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2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2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2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2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2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2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2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2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2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2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2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2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2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2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2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2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2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2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2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2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2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2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2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2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2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2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2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2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2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2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2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2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2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2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2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2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2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2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2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2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2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2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2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2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2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2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2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2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2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2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2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2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2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2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2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2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2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2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2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2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2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2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2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2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2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2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2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2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2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2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2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2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2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2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2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2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2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2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2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2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2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2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2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2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2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2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2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2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2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2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2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2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2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2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2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2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2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2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2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2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2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2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2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2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2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2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2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2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2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2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2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2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2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2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2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2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2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2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2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2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2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2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2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2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2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2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2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2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2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2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2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2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2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2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2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2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2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2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2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2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2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2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2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2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2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2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2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2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2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2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2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2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2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2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2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2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2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2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2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2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2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2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2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2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2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2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2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2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2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2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2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2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2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2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2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2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2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2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2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2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2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2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2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2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2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2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2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2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2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2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2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2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2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2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2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2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2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2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2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2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2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2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2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2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2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2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2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2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2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2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2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2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2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2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2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2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2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2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2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2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2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2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2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2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2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2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2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2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2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2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2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2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2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2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2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2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2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2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2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2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2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2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2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2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2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2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2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2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2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2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2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2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2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2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2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2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2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2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2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2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2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2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2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2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2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2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2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2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2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2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2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2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2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2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2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2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2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2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2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2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2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2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2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2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2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2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2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2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2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2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2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2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2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2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2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2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2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2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2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2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2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2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2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2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2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2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2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2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2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2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2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2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2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2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2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2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2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2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2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2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2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2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2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2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2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2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2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2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2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2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2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2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2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2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2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2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2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2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2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2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2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2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2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2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2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2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2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2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2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2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2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2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2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2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2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2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2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2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2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2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2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2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2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2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2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2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2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2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2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2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2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2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2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2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2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2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2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2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2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2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2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2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2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2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2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2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2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2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2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2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2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2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2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2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2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2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2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2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2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2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2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2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2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2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2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2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2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2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2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2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2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2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2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2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2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2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2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2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2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2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2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2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2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2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2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2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2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2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2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2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2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2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2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2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2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2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2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2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2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2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2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2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2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2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2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2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2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25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25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25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25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25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25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25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25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25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25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25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25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25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25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25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25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25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25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25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25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25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25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25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25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25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25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25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25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25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25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25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25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25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25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25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25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25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25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25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25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25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25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25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25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25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25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25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25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25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25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25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25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25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25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25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25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25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25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25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25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25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25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25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25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25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25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25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25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25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25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25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25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25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25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25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25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25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25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25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25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25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25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25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25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25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25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25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25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25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25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25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25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25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25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25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25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25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25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25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25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25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25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25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25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25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25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25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25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25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25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25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25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25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25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25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25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25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25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25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25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25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25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25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25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25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25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25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25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25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25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25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25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25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25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25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25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25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25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25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25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25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25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25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25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25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25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25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25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25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25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25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25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25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25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25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25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25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25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25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25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25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25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25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25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25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25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25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25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25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25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25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25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25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25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25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25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25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25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25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25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25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25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25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25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25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25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25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25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25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25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25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25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25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25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25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25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25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25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25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25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25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25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25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25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25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25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25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25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25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25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25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25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25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25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25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25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25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25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25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25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25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25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25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25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25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25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25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25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25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25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25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25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25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25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25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25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25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25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25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25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25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25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25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25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25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25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25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25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25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25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25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25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25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25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25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25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25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25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25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25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25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25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25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25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25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25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25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25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25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25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25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25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25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25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25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25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25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25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25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25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25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25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25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25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25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25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25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25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25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25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25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25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25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25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25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25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25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25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25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25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25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25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25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25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25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25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25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25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25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25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25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25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25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25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25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25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25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25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25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25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25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25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25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25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25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25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25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25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25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25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25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25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25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25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25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25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25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25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25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25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25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25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25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25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25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25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25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25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25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25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25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25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25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25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25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25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25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25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25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 x14ac:dyDescent="0.25">
      <c r="B1154" s="25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 x14ac:dyDescent="0.25">
      <c r="B1155" s="25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</sheetData>
  <mergeCells count="39">
    <mergeCell ref="B51:B57"/>
    <mergeCell ref="C51:C57"/>
    <mergeCell ref="E2:E7"/>
    <mergeCell ref="F2:G3"/>
    <mergeCell ref="H2:I3"/>
    <mergeCell ref="B47:B50"/>
    <mergeCell ref="C47:C50"/>
    <mergeCell ref="B40:B46"/>
    <mergeCell ref="C40:C46"/>
    <mergeCell ref="B26:B33"/>
    <mergeCell ref="C26:C33"/>
    <mergeCell ref="B34:B39"/>
    <mergeCell ref="C34:C39"/>
    <mergeCell ref="B10:B12"/>
    <mergeCell ref="C10:C12"/>
    <mergeCell ref="B21:B25"/>
    <mergeCell ref="D68:M68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C2:C7"/>
    <mergeCell ref="L4:L7"/>
    <mergeCell ref="D2:D7"/>
    <mergeCell ref="C21:C25"/>
    <mergeCell ref="B15:B16"/>
    <mergeCell ref="C15:C16"/>
    <mergeCell ref="B13:B14"/>
    <mergeCell ref="C13:C14"/>
    <mergeCell ref="B17:B18"/>
    <mergeCell ref="C17:C18"/>
  </mergeCells>
  <pageMargins left="0.25" right="0.25" top="0.5" bottom="0.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6"/>
  <sheetViews>
    <sheetView topLeftCell="A13" workbookViewId="0">
      <selection activeCell="E2" sqref="E2:E7"/>
    </sheetView>
  </sheetViews>
  <sheetFormatPr defaultRowHeight="15" x14ac:dyDescent="0.25"/>
  <cols>
    <col min="1" max="1" width="1.7109375" customWidth="1"/>
    <col min="2" max="2" width="5.5703125" style="45" customWidth="1"/>
    <col min="3" max="3" width="83.85546875" customWidth="1"/>
    <col min="4" max="4" width="8.42578125" customWidth="1"/>
    <col min="5" max="5" width="8.28515625" customWidth="1"/>
    <col min="7" max="7" width="7.7109375" customWidth="1"/>
    <col min="9" max="9" width="7.140625" customWidth="1"/>
    <col min="11" max="11" width="7.85546875" customWidth="1"/>
    <col min="12" max="12" width="7.140625" customWidth="1"/>
  </cols>
  <sheetData>
    <row r="2" spans="2:12" s="62" customFormat="1" ht="30" customHeight="1" x14ac:dyDescent="0.25">
      <c r="B2" s="84" t="s">
        <v>79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s="62" customFormat="1" x14ac:dyDescent="0.25">
      <c r="B3" s="94" t="s">
        <v>39</v>
      </c>
      <c r="C3" s="94"/>
      <c r="D3" s="94"/>
      <c r="E3" s="94"/>
      <c r="F3" s="94"/>
      <c r="G3" s="94"/>
      <c r="H3" s="94"/>
      <c r="I3" s="94"/>
      <c r="J3" s="94"/>
      <c r="K3" s="94"/>
    </row>
    <row r="4" spans="2:12" s="62" customFormat="1" x14ac:dyDescent="0.25">
      <c r="B4" s="63"/>
      <c r="C4" s="64"/>
      <c r="D4" s="64"/>
      <c r="E4" s="65"/>
    </row>
    <row r="5" spans="2:12" x14ac:dyDescent="0.25">
      <c r="B5" s="95" t="s">
        <v>34</v>
      </c>
      <c r="C5" s="96" t="s">
        <v>25</v>
      </c>
      <c r="D5" s="97" t="s">
        <v>40</v>
      </c>
      <c r="E5" s="98" t="s">
        <v>41</v>
      </c>
      <c r="F5" s="85" t="s">
        <v>2</v>
      </c>
      <c r="G5" s="85"/>
      <c r="H5" s="85" t="s">
        <v>3</v>
      </c>
      <c r="I5" s="85"/>
      <c r="J5" s="85" t="s">
        <v>28</v>
      </c>
      <c r="K5" s="85"/>
      <c r="L5" s="85" t="s">
        <v>4</v>
      </c>
    </row>
    <row r="6" spans="2:12" x14ac:dyDescent="0.25">
      <c r="B6" s="95"/>
      <c r="C6" s="96"/>
      <c r="D6" s="97"/>
      <c r="E6" s="98"/>
      <c r="F6" s="85"/>
      <c r="G6" s="85"/>
      <c r="H6" s="85"/>
      <c r="I6" s="85"/>
      <c r="J6" s="85"/>
      <c r="K6" s="85"/>
      <c r="L6" s="85"/>
    </row>
    <row r="7" spans="2:12" ht="40.5" x14ac:dyDescent="0.25">
      <c r="B7" s="95"/>
      <c r="C7" s="96"/>
      <c r="D7" s="97"/>
      <c r="E7" s="98"/>
      <c r="F7" s="50" t="s">
        <v>6</v>
      </c>
      <c r="G7" s="50" t="s">
        <v>5</v>
      </c>
      <c r="H7" s="50" t="s">
        <v>6</v>
      </c>
      <c r="I7" s="50" t="s">
        <v>5</v>
      </c>
      <c r="J7" s="50" t="s">
        <v>6</v>
      </c>
      <c r="K7" s="50" t="s">
        <v>5</v>
      </c>
      <c r="L7" s="85"/>
    </row>
    <row r="8" spans="2:12" x14ac:dyDescent="0.25">
      <c r="B8" s="56">
        <v>1</v>
      </c>
      <c r="C8" s="34">
        <v>2</v>
      </c>
      <c r="D8" s="34">
        <v>3</v>
      </c>
      <c r="E8" s="57">
        <v>4</v>
      </c>
      <c r="F8" s="34">
        <v>5</v>
      </c>
      <c r="G8" s="57">
        <v>6</v>
      </c>
      <c r="H8" s="34">
        <v>7</v>
      </c>
      <c r="I8" s="57">
        <v>8</v>
      </c>
      <c r="J8" s="34">
        <v>9</v>
      </c>
      <c r="K8" s="57">
        <v>10</v>
      </c>
      <c r="L8" s="34">
        <v>11</v>
      </c>
    </row>
    <row r="9" spans="2:12" ht="20.25" customHeight="1" x14ac:dyDescent="0.25">
      <c r="B9" s="58">
        <v>1</v>
      </c>
      <c r="C9" s="24" t="s">
        <v>52</v>
      </c>
      <c r="D9" s="11"/>
      <c r="E9" s="11"/>
      <c r="F9" s="59"/>
      <c r="G9" s="59"/>
      <c r="H9" s="59"/>
      <c r="I9" s="59"/>
      <c r="J9" s="59"/>
      <c r="K9" s="59"/>
      <c r="L9" s="59"/>
    </row>
    <row r="10" spans="2:12" ht="21" customHeight="1" x14ac:dyDescent="0.25">
      <c r="B10" s="58">
        <v>2</v>
      </c>
      <c r="C10" s="46" t="s">
        <v>69</v>
      </c>
      <c r="D10" s="47" t="s">
        <v>70</v>
      </c>
      <c r="E10" s="35">
        <v>3</v>
      </c>
      <c r="F10" s="59"/>
      <c r="G10" s="59"/>
      <c r="H10" s="59"/>
      <c r="I10" s="59"/>
      <c r="J10" s="59"/>
      <c r="K10" s="59"/>
      <c r="L10" s="59"/>
    </row>
    <row r="11" spans="2:12" ht="21" customHeight="1" x14ac:dyDescent="0.25">
      <c r="B11" s="58">
        <v>3</v>
      </c>
      <c r="C11" s="12" t="s">
        <v>50</v>
      </c>
      <c r="D11" s="50" t="s">
        <v>35</v>
      </c>
      <c r="E11" s="35">
        <v>24</v>
      </c>
      <c r="F11" s="59"/>
      <c r="G11" s="59"/>
      <c r="H11" s="59"/>
      <c r="I11" s="59"/>
      <c r="J11" s="59"/>
      <c r="K11" s="59"/>
      <c r="L11" s="59"/>
    </row>
    <row r="12" spans="2:12" ht="41.25" customHeight="1" x14ac:dyDescent="0.25">
      <c r="B12" s="58">
        <v>4</v>
      </c>
      <c r="C12" s="7" t="s">
        <v>74</v>
      </c>
      <c r="D12" s="8" t="s">
        <v>30</v>
      </c>
      <c r="E12" s="10">
        <v>48.2</v>
      </c>
      <c r="F12" s="59"/>
      <c r="G12" s="59"/>
      <c r="H12" s="59"/>
      <c r="I12" s="59"/>
      <c r="J12" s="59"/>
      <c r="K12" s="59"/>
      <c r="L12" s="59"/>
    </row>
    <row r="13" spans="2:12" x14ac:dyDescent="0.25">
      <c r="B13" s="58">
        <v>5</v>
      </c>
      <c r="C13" s="23" t="s">
        <v>73</v>
      </c>
      <c r="D13" s="8" t="s">
        <v>30</v>
      </c>
      <c r="E13" s="10">
        <v>48.2</v>
      </c>
      <c r="F13" s="59"/>
      <c r="G13" s="59"/>
      <c r="H13" s="59"/>
      <c r="I13" s="59"/>
      <c r="J13" s="59"/>
      <c r="K13" s="59"/>
      <c r="L13" s="59"/>
    </row>
    <row r="14" spans="2:12" ht="21.75" customHeight="1" x14ac:dyDescent="0.25">
      <c r="B14" s="58">
        <v>6</v>
      </c>
      <c r="C14" s="24" t="s">
        <v>75</v>
      </c>
      <c r="D14" s="8" t="s">
        <v>30</v>
      </c>
      <c r="E14" s="10">
        <v>48.2</v>
      </c>
      <c r="F14" s="59"/>
      <c r="G14" s="59"/>
      <c r="H14" s="59"/>
      <c r="I14" s="59"/>
      <c r="J14" s="59"/>
      <c r="K14" s="59"/>
      <c r="L14" s="59"/>
    </row>
    <row r="15" spans="2:12" x14ac:dyDescent="0.25">
      <c r="B15" s="58">
        <v>7</v>
      </c>
      <c r="C15" s="24" t="s">
        <v>51</v>
      </c>
      <c r="D15" s="8"/>
      <c r="E15" s="10"/>
      <c r="F15" s="59"/>
      <c r="G15" s="59"/>
      <c r="H15" s="59"/>
      <c r="I15" s="59"/>
      <c r="J15" s="59"/>
      <c r="K15" s="59"/>
      <c r="L15" s="59"/>
    </row>
    <row r="16" spans="2:12" ht="21.75" customHeight="1" x14ac:dyDescent="0.25">
      <c r="B16" s="58">
        <v>8</v>
      </c>
      <c r="C16" s="46" t="s">
        <v>77</v>
      </c>
      <c r="D16" s="47" t="s">
        <v>35</v>
      </c>
      <c r="E16" s="35">
        <v>2.282</v>
      </c>
      <c r="F16" s="59"/>
      <c r="G16" s="59"/>
      <c r="H16" s="59"/>
      <c r="I16" s="59"/>
      <c r="J16" s="59"/>
      <c r="K16" s="59"/>
      <c r="L16" s="59"/>
    </row>
    <row r="17" spans="2:12" ht="18" customHeight="1" x14ac:dyDescent="0.25">
      <c r="B17" s="58">
        <v>9</v>
      </c>
      <c r="C17" s="48" t="s">
        <v>36</v>
      </c>
      <c r="D17" s="9" t="s">
        <v>35</v>
      </c>
      <c r="E17" s="9">
        <v>2.5102000000000002</v>
      </c>
      <c r="F17" s="59"/>
      <c r="G17" s="59"/>
      <c r="H17" s="59"/>
      <c r="I17" s="59"/>
      <c r="J17" s="59"/>
      <c r="K17" s="59"/>
      <c r="L17" s="59"/>
    </row>
    <row r="18" spans="2:12" ht="18" customHeight="1" x14ac:dyDescent="0.25">
      <c r="B18" s="58">
        <v>10</v>
      </c>
      <c r="C18" s="48" t="s">
        <v>78</v>
      </c>
      <c r="D18" s="9" t="s">
        <v>10</v>
      </c>
      <c r="E18" s="9">
        <v>3.8908100000000005</v>
      </c>
      <c r="F18" s="59"/>
      <c r="G18" s="59"/>
      <c r="H18" s="59"/>
      <c r="I18" s="59"/>
      <c r="J18" s="59"/>
      <c r="K18" s="59"/>
      <c r="L18" s="59"/>
    </row>
    <row r="19" spans="2:12" ht="21" customHeight="1" x14ac:dyDescent="0.25">
      <c r="B19" s="58">
        <v>11</v>
      </c>
      <c r="C19" s="16" t="s">
        <v>63</v>
      </c>
      <c r="D19" s="50" t="s">
        <v>35</v>
      </c>
      <c r="E19" s="35">
        <v>22.82</v>
      </c>
      <c r="F19" s="59"/>
      <c r="G19" s="59"/>
      <c r="H19" s="59"/>
      <c r="I19" s="59"/>
      <c r="J19" s="59"/>
      <c r="K19" s="59"/>
      <c r="L19" s="59"/>
    </row>
    <row r="20" spans="2:12" x14ac:dyDescent="0.25">
      <c r="B20" s="58">
        <v>12</v>
      </c>
      <c r="C20" s="15" t="s">
        <v>38</v>
      </c>
      <c r="D20" s="11" t="s">
        <v>15</v>
      </c>
      <c r="E20" s="9">
        <v>23.276400000000002</v>
      </c>
      <c r="F20" s="59"/>
      <c r="G20" s="59"/>
      <c r="H20" s="59"/>
      <c r="I20" s="59"/>
      <c r="J20" s="59"/>
      <c r="K20" s="59"/>
      <c r="L20" s="59"/>
    </row>
    <row r="21" spans="2:12" x14ac:dyDescent="0.25">
      <c r="B21" s="58">
        <v>13</v>
      </c>
      <c r="C21" s="14" t="s">
        <v>16</v>
      </c>
      <c r="D21" s="11" t="s">
        <v>17</v>
      </c>
      <c r="E21" s="9">
        <v>18.324459999999998</v>
      </c>
      <c r="F21" s="59"/>
      <c r="G21" s="59"/>
      <c r="H21" s="59"/>
      <c r="I21" s="59"/>
      <c r="J21" s="59"/>
      <c r="K21" s="59"/>
      <c r="L21" s="59"/>
    </row>
    <row r="22" spans="2:12" x14ac:dyDescent="0.25">
      <c r="B22" s="58">
        <v>14</v>
      </c>
      <c r="C22" s="14" t="s">
        <v>18</v>
      </c>
      <c r="D22" s="11" t="s">
        <v>15</v>
      </c>
      <c r="E22" s="9">
        <v>8.8998000000000008E-2</v>
      </c>
      <c r="F22" s="59"/>
      <c r="G22" s="59"/>
      <c r="H22" s="59"/>
      <c r="I22" s="59"/>
      <c r="J22" s="59"/>
      <c r="K22" s="59"/>
      <c r="L22" s="59"/>
    </row>
    <row r="23" spans="2:12" ht="18" customHeight="1" x14ac:dyDescent="0.25">
      <c r="B23" s="58">
        <v>15</v>
      </c>
      <c r="C23" s="14" t="s">
        <v>65</v>
      </c>
      <c r="D23" s="11" t="s">
        <v>10</v>
      </c>
      <c r="E23" s="9">
        <v>55.863360000000007</v>
      </c>
      <c r="F23" s="59"/>
      <c r="G23" s="59"/>
      <c r="H23" s="59"/>
      <c r="I23" s="59"/>
      <c r="J23" s="59"/>
      <c r="K23" s="59"/>
      <c r="L23" s="59"/>
    </row>
    <row r="24" spans="2:12" ht="33" customHeight="1" x14ac:dyDescent="0.25">
      <c r="B24" s="58">
        <v>16</v>
      </c>
      <c r="C24" s="41" t="s">
        <v>60</v>
      </c>
      <c r="D24" s="42" t="s">
        <v>57</v>
      </c>
      <c r="E24" s="44">
        <v>78.239999999999995</v>
      </c>
      <c r="F24" s="59"/>
      <c r="G24" s="59"/>
      <c r="H24" s="59"/>
      <c r="I24" s="59"/>
      <c r="J24" s="59"/>
      <c r="K24" s="59"/>
      <c r="L24" s="59"/>
    </row>
    <row r="25" spans="2:12" x14ac:dyDescent="0.25">
      <c r="B25" s="58">
        <v>19</v>
      </c>
      <c r="C25" s="12" t="s">
        <v>53</v>
      </c>
      <c r="D25" s="50" t="s">
        <v>35</v>
      </c>
      <c r="E25" s="35">
        <v>22</v>
      </c>
      <c r="F25" s="59"/>
      <c r="G25" s="59"/>
      <c r="H25" s="59"/>
      <c r="I25" s="59"/>
      <c r="J25" s="59"/>
      <c r="K25" s="59"/>
      <c r="L25" s="59"/>
    </row>
    <row r="26" spans="2:12" x14ac:dyDescent="0.25">
      <c r="B26" s="58">
        <v>20</v>
      </c>
      <c r="C26" s="15" t="s">
        <v>54</v>
      </c>
      <c r="D26" s="37" t="s">
        <v>35</v>
      </c>
      <c r="E26" s="38">
        <v>22.22</v>
      </c>
      <c r="F26" s="59"/>
      <c r="G26" s="59"/>
      <c r="H26" s="59"/>
      <c r="I26" s="59"/>
      <c r="J26" s="59"/>
      <c r="K26" s="59"/>
      <c r="L26" s="59"/>
    </row>
    <row r="27" spans="2:12" x14ac:dyDescent="0.25">
      <c r="B27" s="58">
        <v>21</v>
      </c>
      <c r="C27" s="36" t="s">
        <v>66</v>
      </c>
      <c r="D27" s="37" t="s">
        <v>30</v>
      </c>
      <c r="E27" s="38">
        <v>53.327999999999996</v>
      </c>
      <c r="F27" s="59"/>
      <c r="G27" s="59"/>
      <c r="H27" s="59"/>
      <c r="I27" s="59"/>
      <c r="J27" s="59"/>
      <c r="K27" s="59"/>
      <c r="L27" s="59"/>
    </row>
    <row r="28" spans="2:12" x14ac:dyDescent="0.25">
      <c r="B28" s="58">
        <v>22</v>
      </c>
      <c r="C28" s="14" t="s">
        <v>43</v>
      </c>
      <c r="D28" s="11" t="s">
        <v>44</v>
      </c>
      <c r="E28" s="13">
        <v>3.2</v>
      </c>
      <c r="F28" s="59"/>
      <c r="G28" s="59"/>
      <c r="H28" s="59"/>
      <c r="I28" s="59"/>
      <c r="J28" s="59"/>
      <c r="K28" s="59"/>
      <c r="L28" s="59"/>
    </row>
    <row r="29" spans="2:12" ht="32.25" customHeight="1" x14ac:dyDescent="0.25">
      <c r="B29" s="58">
        <v>23</v>
      </c>
      <c r="C29" s="12" t="s">
        <v>67</v>
      </c>
      <c r="D29" s="50" t="s">
        <v>35</v>
      </c>
      <c r="E29" s="18">
        <v>15</v>
      </c>
      <c r="F29" s="59"/>
      <c r="G29" s="59"/>
      <c r="H29" s="59"/>
      <c r="I29" s="59"/>
      <c r="J29" s="59"/>
      <c r="K29" s="59"/>
      <c r="L29" s="59"/>
    </row>
    <row r="30" spans="2:12" x14ac:dyDescent="0.25">
      <c r="B30" s="58">
        <v>24</v>
      </c>
      <c r="C30" s="14" t="s">
        <v>62</v>
      </c>
      <c r="D30" s="11" t="s">
        <v>15</v>
      </c>
      <c r="E30" s="11">
        <v>15</v>
      </c>
      <c r="F30" s="59"/>
      <c r="G30" s="59"/>
      <c r="H30" s="59"/>
      <c r="I30" s="59"/>
      <c r="J30" s="59"/>
      <c r="K30" s="59"/>
      <c r="L30" s="59"/>
    </row>
    <row r="31" spans="2:12" x14ac:dyDescent="0.25">
      <c r="B31" s="58">
        <v>25</v>
      </c>
      <c r="C31" s="14" t="s">
        <v>64</v>
      </c>
      <c r="D31" s="11" t="s">
        <v>30</v>
      </c>
      <c r="E31" s="13">
        <v>23.25</v>
      </c>
      <c r="F31" s="59"/>
      <c r="G31" s="59"/>
      <c r="H31" s="59"/>
      <c r="I31" s="59"/>
      <c r="J31" s="59"/>
      <c r="K31" s="59"/>
      <c r="L31" s="59"/>
    </row>
    <row r="32" spans="2:12" ht="20.25" customHeight="1" x14ac:dyDescent="0.25">
      <c r="B32" s="58">
        <v>26</v>
      </c>
      <c r="C32" s="12" t="s">
        <v>82</v>
      </c>
      <c r="D32" s="50" t="s">
        <v>15</v>
      </c>
      <c r="E32" s="18">
        <v>3.2</v>
      </c>
      <c r="F32" s="59"/>
      <c r="G32" s="59"/>
      <c r="H32" s="59"/>
      <c r="I32" s="59"/>
      <c r="J32" s="59"/>
      <c r="K32" s="59"/>
      <c r="L32" s="59"/>
    </row>
    <row r="33" spans="2:12" x14ac:dyDescent="0.25">
      <c r="B33" s="58">
        <v>27</v>
      </c>
      <c r="C33" s="14" t="s">
        <v>87</v>
      </c>
      <c r="D33" s="11" t="s">
        <v>83</v>
      </c>
      <c r="E33" s="13">
        <v>1</v>
      </c>
      <c r="F33" s="59"/>
      <c r="G33" s="59"/>
      <c r="H33" s="59"/>
      <c r="I33" s="59"/>
      <c r="J33" s="59"/>
      <c r="K33" s="59"/>
      <c r="L33" s="59"/>
    </row>
    <row r="34" spans="2:12" x14ac:dyDescent="0.25">
      <c r="B34" s="58">
        <v>28</v>
      </c>
      <c r="C34" s="14" t="s">
        <v>88</v>
      </c>
      <c r="D34" s="11" t="s">
        <v>83</v>
      </c>
      <c r="E34" s="13">
        <v>1</v>
      </c>
      <c r="F34" s="59"/>
      <c r="G34" s="59"/>
      <c r="H34" s="59"/>
      <c r="I34" s="59"/>
      <c r="J34" s="59"/>
      <c r="K34" s="59"/>
      <c r="L34" s="59"/>
    </row>
    <row r="35" spans="2:12" x14ac:dyDescent="0.25">
      <c r="B35" s="58">
        <v>29</v>
      </c>
      <c r="C35" s="48" t="s">
        <v>85</v>
      </c>
      <c r="D35" s="9" t="s">
        <v>30</v>
      </c>
      <c r="E35" s="49">
        <v>1.9199999999999998E-3</v>
      </c>
      <c r="F35" s="59"/>
      <c r="G35" s="59"/>
      <c r="H35" s="59"/>
      <c r="I35" s="59"/>
      <c r="J35" s="59"/>
      <c r="K35" s="59"/>
      <c r="L35" s="59"/>
    </row>
    <row r="36" spans="2:12" x14ac:dyDescent="0.25">
      <c r="B36" s="58">
        <v>30</v>
      </c>
      <c r="C36" s="14" t="s">
        <v>86</v>
      </c>
      <c r="D36" s="11" t="s">
        <v>15</v>
      </c>
      <c r="E36" s="11">
        <v>3.2</v>
      </c>
      <c r="F36" s="59"/>
      <c r="G36" s="59"/>
      <c r="H36" s="59"/>
      <c r="I36" s="59"/>
      <c r="J36" s="59"/>
      <c r="K36" s="59"/>
      <c r="L36" s="59"/>
    </row>
    <row r="37" spans="2:12" x14ac:dyDescent="0.25">
      <c r="B37" s="58">
        <v>31</v>
      </c>
      <c r="C37" s="14" t="s">
        <v>89</v>
      </c>
      <c r="D37" s="11" t="s">
        <v>30</v>
      </c>
      <c r="E37" s="11">
        <v>6.4</v>
      </c>
      <c r="F37" s="59"/>
      <c r="G37" s="59"/>
      <c r="H37" s="59"/>
      <c r="I37" s="59"/>
      <c r="J37" s="59"/>
      <c r="K37" s="59"/>
      <c r="L37" s="59"/>
    </row>
    <row r="38" spans="2:12" x14ac:dyDescent="0.25">
      <c r="B38" s="58"/>
      <c r="C38" s="50" t="s">
        <v>0</v>
      </c>
      <c r="D38" s="50"/>
      <c r="E38" s="59"/>
      <c r="F38" s="59"/>
      <c r="G38" s="59"/>
      <c r="H38" s="59"/>
      <c r="I38" s="59"/>
      <c r="J38" s="59"/>
      <c r="K38" s="59"/>
      <c r="L38" s="59"/>
    </row>
    <row r="39" spans="2:12" x14ac:dyDescent="0.25">
      <c r="B39" s="58"/>
      <c r="C39" s="50" t="s">
        <v>20</v>
      </c>
      <c r="D39" s="19" t="s">
        <v>99</v>
      </c>
      <c r="E39" s="59"/>
      <c r="F39" s="59"/>
      <c r="G39" s="59"/>
      <c r="H39" s="59"/>
      <c r="I39" s="59"/>
      <c r="J39" s="59"/>
      <c r="K39" s="59"/>
      <c r="L39" s="59"/>
    </row>
    <row r="40" spans="2:12" x14ac:dyDescent="0.25">
      <c r="B40" s="58"/>
      <c r="C40" s="50" t="s">
        <v>0</v>
      </c>
      <c r="D40" s="50"/>
      <c r="E40" s="59"/>
      <c r="F40" s="59"/>
      <c r="G40" s="59"/>
      <c r="H40" s="59"/>
      <c r="I40" s="59"/>
      <c r="J40" s="59"/>
      <c r="K40" s="59"/>
      <c r="L40" s="59"/>
    </row>
    <row r="41" spans="2:12" x14ac:dyDescent="0.25">
      <c r="B41" s="58"/>
      <c r="C41" s="50" t="s">
        <v>21</v>
      </c>
      <c r="D41" s="19" t="s">
        <v>99</v>
      </c>
      <c r="E41" s="59"/>
      <c r="F41" s="59"/>
      <c r="G41" s="59"/>
      <c r="H41" s="59"/>
      <c r="I41" s="59"/>
      <c r="J41" s="59"/>
      <c r="K41" s="59"/>
      <c r="L41" s="59"/>
    </row>
    <row r="42" spans="2:12" x14ac:dyDescent="0.25">
      <c r="B42" s="58"/>
      <c r="C42" s="50" t="s">
        <v>0</v>
      </c>
      <c r="D42" s="50"/>
      <c r="E42" s="59"/>
      <c r="F42" s="59"/>
      <c r="G42" s="59"/>
      <c r="H42" s="59"/>
      <c r="I42" s="59"/>
      <c r="J42" s="59"/>
      <c r="K42" s="59"/>
      <c r="L42" s="59"/>
    </row>
    <row r="43" spans="2:12" x14ac:dyDescent="0.25">
      <c r="B43" s="58"/>
      <c r="C43" s="50" t="s">
        <v>22</v>
      </c>
      <c r="D43" s="19">
        <v>0.03</v>
      </c>
      <c r="E43" s="59"/>
      <c r="F43" s="59"/>
      <c r="G43" s="59"/>
      <c r="H43" s="59"/>
      <c r="I43" s="59"/>
      <c r="J43" s="59"/>
      <c r="K43" s="59"/>
      <c r="L43" s="59"/>
    </row>
    <row r="44" spans="2:12" x14ac:dyDescent="0.25">
      <c r="B44" s="58"/>
      <c r="C44" s="50" t="s">
        <v>0</v>
      </c>
      <c r="D44" s="50"/>
      <c r="E44" s="59"/>
      <c r="F44" s="59"/>
      <c r="G44" s="59"/>
      <c r="H44" s="59"/>
      <c r="I44" s="59"/>
      <c r="J44" s="59"/>
      <c r="K44" s="59"/>
      <c r="L44" s="59"/>
    </row>
    <row r="45" spans="2:12" x14ac:dyDescent="0.25">
      <c r="B45" s="58"/>
      <c r="C45" s="50" t="s">
        <v>23</v>
      </c>
      <c r="D45" s="19">
        <v>0.18</v>
      </c>
      <c r="E45" s="59"/>
      <c r="F45" s="59"/>
      <c r="G45" s="59"/>
      <c r="H45" s="59"/>
      <c r="I45" s="59"/>
      <c r="J45" s="59"/>
      <c r="K45" s="59"/>
      <c r="L45" s="59"/>
    </row>
    <row r="46" spans="2:12" x14ac:dyDescent="0.25">
      <c r="B46" s="58"/>
      <c r="C46" s="50" t="s">
        <v>0</v>
      </c>
      <c r="D46" s="11"/>
      <c r="E46" s="59"/>
      <c r="F46" s="59"/>
      <c r="G46" s="59"/>
      <c r="H46" s="59"/>
      <c r="I46" s="59"/>
      <c r="J46" s="59"/>
      <c r="K46" s="59"/>
      <c r="L46" s="59"/>
    </row>
  </sheetData>
  <mergeCells count="10">
    <mergeCell ref="B2:L2"/>
    <mergeCell ref="B3:K3"/>
    <mergeCell ref="B5:B7"/>
    <mergeCell ref="C5:C7"/>
    <mergeCell ref="D5:D7"/>
    <mergeCell ref="E5:E7"/>
    <mergeCell ref="F5:G6"/>
    <mergeCell ref="H5:I6"/>
    <mergeCell ref="J5:K6"/>
    <mergeCell ref="L5:L7"/>
  </mergeCells>
  <pageMargins left="0.25" right="0.25" top="0.5" bottom="0.5" header="0" footer="0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topLeftCell="A19" workbookViewId="0">
      <selection activeCell="E2" sqref="E2:E7"/>
    </sheetView>
  </sheetViews>
  <sheetFormatPr defaultRowHeight="15" x14ac:dyDescent="0.25"/>
  <cols>
    <col min="1" max="1" width="1.7109375" customWidth="1"/>
    <col min="2" max="2" width="5.5703125" style="45" customWidth="1"/>
    <col min="3" max="3" width="83.85546875" customWidth="1"/>
    <col min="4" max="4" width="8.42578125" customWidth="1"/>
    <col min="5" max="5" width="8.28515625" customWidth="1"/>
    <col min="6" max="12" width="5.5703125" customWidth="1"/>
  </cols>
  <sheetData>
    <row r="2" spans="2:12" s="62" customFormat="1" ht="30" customHeight="1" x14ac:dyDescent="0.25">
      <c r="B2" s="84" t="s">
        <v>79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s="62" customFormat="1" x14ac:dyDescent="0.25">
      <c r="B3" s="94" t="s">
        <v>90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2:12" s="62" customFormat="1" x14ac:dyDescent="0.25">
      <c r="B4" s="63"/>
      <c r="C4" s="64"/>
      <c r="D4" s="64"/>
      <c r="E4" s="65"/>
    </row>
    <row r="5" spans="2:12" x14ac:dyDescent="0.25">
      <c r="B5" s="95" t="s">
        <v>34</v>
      </c>
      <c r="C5" s="96" t="s">
        <v>25</v>
      </c>
      <c r="D5" s="97" t="s">
        <v>40</v>
      </c>
      <c r="E5" s="98" t="s">
        <v>41</v>
      </c>
      <c r="F5" s="98" t="s">
        <v>91</v>
      </c>
      <c r="G5" s="98"/>
      <c r="H5" s="98"/>
      <c r="I5" s="98"/>
      <c r="J5" s="98"/>
      <c r="K5" s="98"/>
      <c r="L5" s="98"/>
    </row>
    <row r="6" spans="2:12" x14ac:dyDescent="0.25">
      <c r="B6" s="95"/>
      <c r="C6" s="96"/>
      <c r="D6" s="97"/>
      <c r="E6" s="98"/>
      <c r="F6" s="60" t="s">
        <v>92</v>
      </c>
      <c r="G6" s="60" t="s">
        <v>93</v>
      </c>
      <c r="H6" s="60" t="s">
        <v>94</v>
      </c>
      <c r="I6" s="60" t="s">
        <v>95</v>
      </c>
      <c r="J6" s="60" t="s">
        <v>96</v>
      </c>
      <c r="K6" s="60" t="s">
        <v>97</v>
      </c>
      <c r="L6" s="60" t="s">
        <v>98</v>
      </c>
    </row>
    <row r="7" spans="2:12" ht="20.25" customHeight="1" x14ac:dyDescent="0.25">
      <c r="B7" s="58">
        <v>1</v>
      </c>
      <c r="C7" s="24" t="s">
        <v>52</v>
      </c>
      <c r="D7" s="11"/>
      <c r="E7" s="11"/>
      <c r="F7" s="59"/>
      <c r="G7" s="59"/>
      <c r="H7" s="59"/>
      <c r="I7" s="59"/>
      <c r="J7" s="59"/>
      <c r="K7" s="59"/>
      <c r="L7" s="59"/>
    </row>
    <row r="8" spans="2:12" ht="21" customHeight="1" x14ac:dyDescent="0.25">
      <c r="B8" s="58">
        <v>2</v>
      </c>
      <c r="C8" s="46" t="s">
        <v>69</v>
      </c>
      <c r="D8" s="47" t="s">
        <v>70</v>
      </c>
      <c r="E8" s="35">
        <v>3</v>
      </c>
      <c r="F8" s="61"/>
      <c r="G8" s="59"/>
      <c r="H8" s="59"/>
      <c r="I8" s="59"/>
      <c r="J8" s="59"/>
      <c r="K8" s="59"/>
      <c r="L8" s="59"/>
    </row>
    <row r="9" spans="2:12" ht="21" customHeight="1" x14ac:dyDescent="0.25">
      <c r="B9" s="58">
        <v>3</v>
      </c>
      <c r="C9" s="12" t="s">
        <v>50</v>
      </c>
      <c r="D9" s="50" t="s">
        <v>35</v>
      </c>
      <c r="E9" s="35">
        <v>24</v>
      </c>
      <c r="F9" s="61"/>
      <c r="G9" s="59"/>
      <c r="H9" s="59"/>
      <c r="I9" s="59"/>
      <c r="J9" s="59"/>
      <c r="K9" s="59"/>
      <c r="L9" s="59"/>
    </row>
    <row r="10" spans="2:12" ht="41.25" customHeight="1" x14ac:dyDescent="0.25">
      <c r="B10" s="58">
        <v>4</v>
      </c>
      <c r="C10" s="7" t="s">
        <v>74</v>
      </c>
      <c r="D10" s="8" t="s">
        <v>30</v>
      </c>
      <c r="E10" s="10">
        <v>48.2</v>
      </c>
      <c r="F10" s="61"/>
      <c r="G10" s="59"/>
      <c r="H10" s="59"/>
      <c r="I10" s="59"/>
      <c r="J10" s="59"/>
      <c r="K10" s="59"/>
      <c r="L10" s="59"/>
    </row>
    <row r="11" spans="2:12" x14ac:dyDescent="0.25">
      <c r="B11" s="58">
        <v>5</v>
      </c>
      <c r="C11" s="23" t="s">
        <v>73</v>
      </c>
      <c r="D11" s="8" t="s">
        <v>30</v>
      </c>
      <c r="E11" s="10">
        <v>48.2</v>
      </c>
      <c r="F11" s="61"/>
      <c r="G11" s="59"/>
      <c r="H11" s="59"/>
      <c r="I11" s="59"/>
      <c r="J11" s="59"/>
      <c r="K11" s="59"/>
      <c r="L11" s="59"/>
    </row>
    <row r="12" spans="2:12" ht="21.75" customHeight="1" x14ac:dyDescent="0.25">
      <c r="B12" s="58">
        <v>6</v>
      </c>
      <c r="C12" s="24" t="s">
        <v>75</v>
      </c>
      <c r="D12" s="8" t="s">
        <v>30</v>
      </c>
      <c r="E12" s="10">
        <v>48.2</v>
      </c>
      <c r="F12" s="61"/>
      <c r="G12" s="59"/>
      <c r="H12" s="59"/>
      <c r="I12" s="59"/>
      <c r="J12" s="59"/>
      <c r="K12" s="59"/>
      <c r="L12" s="59"/>
    </row>
    <row r="13" spans="2:12" x14ac:dyDescent="0.25">
      <c r="B13" s="58">
        <v>7</v>
      </c>
      <c r="C13" s="24" t="s">
        <v>51</v>
      </c>
      <c r="D13" s="8"/>
      <c r="E13" s="10"/>
      <c r="F13" s="61"/>
      <c r="G13" s="59"/>
      <c r="H13" s="59"/>
      <c r="I13" s="59"/>
      <c r="J13" s="59"/>
      <c r="K13" s="59"/>
      <c r="L13" s="59"/>
    </row>
    <row r="14" spans="2:12" ht="21.75" customHeight="1" x14ac:dyDescent="0.25">
      <c r="B14" s="58">
        <v>8</v>
      </c>
      <c r="C14" s="46" t="s">
        <v>77</v>
      </c>
      <c r="D14" s="47" t="s">
        <v>35</v>
      </c>
      <c r="E14" s="35">
        <v>2.282</v>
      </c>
      <c r="F14" s="61"/>
      <c r="G14" s="59"/>
      <c r="H14" s="59"/>
      <c r="I14" s="59"/>
      <c r="J14" s="59"/>
      <c r="K14" s="59"/>
      <c r="L14" s="59"/>
    </row>
    <row r="15" spans="2:12" ht="18" customHeight="1" x14ac:dyDescent="0.25">
      <c r="B15" s="58">
        <v>9</v>
      </c>
      <c r="C15" s="48" t="s">
        <v>36</v>
      </c>
      <c r="D15" s="9" t="s">
        <v>35</v>
      </c>
      <c r="E15" s="9">
        <v>2.5102000000000002</v>
      </c>
      <c r="F15" s="61"/>
      <c r="G15" s="59"/>
      <c r="H15" s="59"/>
      <c r="I15" s="59"/>
      <c r="J15" s="59"/>
      <c r="K15" s="59"/>
      <c r="L15" s="59"/>
    </row>
    <row r="16" spans="2:12" ht="18" customHeight="1" x14ac:dyDescent="0.25">
      <c r="B16" s="58">
        <v>10</v>
      </c>
      <c r="C16" s="48" t="s">
        <v>78</v>
      </c>
      <c r="D16" s="9" t="s">
        <v>10</v>
      </c>
      <c r="E16" s="9">
        <v>3.8908100000000005</v>
      </c>
      <c r="F16" s="61"/>
      <c r="G16" s="59"/>
      <c r="H16" s="59"/>
      <c r="I16" s="59"/>
      <c r="J16" s="59"/>
      <c r="K16" s="59"/>
      <c r="L16" s="59"/>
    </row>
    <row r="17" spans="2:12" ht="21" customHeight="1" x14ac:dyDescent="0.25">
      <c r="B17" s="58">
        <v>11</v>
      </c>
      <c r="C17" s="16" t="s">
        <v>63</v>
      </c>
      <c r="D17" s="50" t="s">
        <v>35</v>
      </c>
      <c r="E17" s="35">
        <v>22.82</v>
      </c>
      <c r="F17" s="61"/>
      <c r="G17" s="59"/>
      <c r="H17" s="59"/>
      <c r="I17" s="59"/>
      <c r="J17" s="59"/>
      <c r="K17" s="59"/>
      <c r="L17" s="59"/>
    </row>
    <row r="18" spans="2:12" x14ac:dyDescent="0.25">
      <c r="B18" s="58">
        <v>12</v>
      </c>
      <c r="C18" s="15" t="s">
        <v>38</v>
      </c>
      <c r="D18" s="11" t="s">
        <v>15</v>
      </c>
      <c r="E18" s="9">
        <v>23.276400000000002</v>
      </c>
      <c r="F18" s="61"/>
      <c r="G18" s="59"/>
      <c r="H18" s="59"/>
      <c r="I18" s="59"/>
      <c r="J18" s="59"/>
      <c r="K18" s="59"/>
      <c r="L18" s="59"/>
    </row>
    <row r="19" spans="2:12" x14ac:dyDescent="0.25">
      <c r="B19" s="58">
        <v>13</v>
      </c>
      <c r="C19" s="14" t="s">
        <v>16</v>
      </c>
      <c r="D19" s="11" t="s">
        <v>17</v>
      </c>
      <c r="E19" s="9">
        <v>18.324459999999998</v>
      </c>
      <c r="F19" s="61"/>
      <c r="G19" s="59"/>
      <c r="H19" s="59"/>
      <c r="I19" s="59"/>
      <c r="J19" s="59"/>
      <c r="K19" s="59"/>
      <c r="L19" s="59"/>
    </row>
    <row r="20" spans="2:12" x14ac:dyDescent="0.25">
      <c r="B20" s="58">
        <v>14</v>
      </c>
      <c r="C20" s="14" t="s">
        <v>18</v>
      </c>
      <c r="D20" s="11" t="s">
        <v>15</v>
      </c>
      <c r="E20" s="9">
        <v>8.8998000000000008E-2</v>
      </c>
      <c r="F20" s="61"/>
      <c r="G20" s="59"/>
      <c r="H20" s="59"/>
      <c r="I20" s="59"/>
      <c r="J20" s="59"/>
      <c r="K20" s="59"/>
      <c r="L20" s="59"/>
    </row>
    <row r="21" spans="2:12" ht="18" customHeight="1" x14ac:dyDescent="0.25">
      <c r="B21" s="58">
        <v>15</v>
      </c>
      <c r="C21" s="14" t="s">
        <v>65</v>
      </c>
      <c r="D21" s="11" t="s">
        <v>10</v>
      </c>
      <c r="E21" s="9">
        <v>55.863360000000007</v>
      </c>
      <c r="F21" s="61"/>
      <c r="G21" s="59"/>
      <c r="H21" s="59"/>
      <c r="I21" s="59"/>
      <c r="J21" s="59"/>
      <c r="K21" s="59"/>
      <c r="L21" s="59"/>
    </row>
    <row r="22" spans="2:12" ht="33" customHeight="1" x14ac:dyDescent="0.25">
      <c r="B22" s="58">
        <v>16</v>
      </c>
      <c r="C22" s="41" t="s">
        <v>60</v>
      </c>
      <c r="D22" s="42" t="s">
        <v>57</v>
      </c>
      <c r="E22" s="44">
        <v>78.239999999999995</v>
      </c>
      <c r="F22" s="61"/>
      <c r="G22" s="59"/>
      <c r="H22" s="59"/>
      <c r="I22" s="59"/>
      <c r="J22" s="59"/>
      <c r="K22" s="59"/>
      <c r="L22" s="59"/>
    </row>
    <row r="23" spans="2:12" x14ac:dyDescent="0.25">
      <c r="B23" s="58">
        <v>19</v>
      </c>
      <c r="C23" s="12" t="s">
        <v>53</v>
      </c>
      <c r="D23" s="50" t="s">
        <v>35</v>
      </c>
      <c r="E23" s="35">
        <v>22</v>
      </c>
      <c r="F23" s="61"/>
      <c r="G23" s="59"/>
      <c r="H23" s="59"/>
      <c r="I23" s="59"/>
      <c r="J23" s="59"/>
      <c r="K23" s="59"/>
      <c r="L23" s="59"/>
    </row>
    <row r="24" spans="2:12" x14ac:dyDescent="0.25">
      <c r="B24" s="58">
        <v>20</v>
      </c>
      <c r="C24" s="15" t="s">
        <v>54</v>
      </c>
      <c r="D24" s="37" t="s">
        <v>35</v>
      </c>
      <c r="E24" s="38">
        <v>22.22</v>
      </c>
      <c r="F24" s="61"/>
      <c r="G24" s="59"/>
      <c r="H24" s="59"/>
      <c r="I24" s="59"/>
      <c r="J24" s="59"/>
      <c r="K24" s="59"/>
      <c r="L24" s="59"/>
    </row>
    <row r="25" spans="2:12" x14ac:dyDescent="0.25">
      <c r="B25" s="58">
        <v>21</v>
      </c>
      <c r="C25" s="36" t="s">
        <v>66</v>
      </c>
      <c r="D25" s="37" t="s">
        <v>30</v>
      </c>
      <c r="E25" s="38">
        <v>53.327999999999996</v>
      </c>
      <c r="F25" s="61"/>
      <c r="G25" s="59"/>
      <c r="H25" s="59"/>
      <c r="I25" s="59"/>
      <c r="J25" s="59"/>
      <c r="K25" s="59"/>
      <c r="L25" s="59"/>
    </row>
    <row r="26" spans="2:12" x14ac:dyDescent="0.25">
      <c r="B26" s="58">
        <v>22</v>
      </c>
      <c r="C26" s="14" t="s">
        <v>43</v>
      </c>
      <c r="D26" s="11" t="s">
        <v>44</v>
      </c>
      <c r="E26" s="13">
        <v>3.2</v>
      </c>
      <c r="F26" s="61"/>
      <c r="G26" s="59"/>
      <c r="H26" s="59"/>
      <c r="I26" s="59"/>
      <c r="J26" s="59"/>
      <c r="K26" s="59"/>
      <c r="L26" s="59"/>
    </row>
    <row r="27" spans="2:12" ht="32.25" customHeight="1" x14ac:dyDescent="0.25">
      <c r="B27" s="58">
        <v>23</v>
      </c>
      <c r="C27" s="12" t="s">
        <v>67</v>
      </c>
      <c r="D27" s="50" t="s">
        <v>35</v>
      </c>
      <c r="E27" s="18">
        <v>15</v>
      </c>
      <c r="F27" s="61"/>
      <c r="G27" s="59"/>
      <c r="H27" s="59"/>
      <c r="I27" s="59"/>
      <c r="J27" s="59"/>
      <c r="K27" s="59"/>
      <c r="L27" s="59"/>
    </row>
    <row r="28" spans="2:12" x14ac:dyDescent="0.25">
      <c r="B28" s="58">
        <v>24</v>
      </c>
      <c r="C28" s="14" t="s">
        <v>62</v>
      </c>
      <c r="D28" s="11" t="s">
        <v>15</v>
      </c>
      <c r="E28" s="11">
        <v>15</v>
      </c>
      <c r="F28" s="61"/>
      <c r="G28" s="59"/>
      <c r="H28" s="59"/>
      <c r="I28" s="59"/>
      <c r="J28" s="59"/>
      <c r="K28" s="59"/>
      <c r="L28" s="59"/>
    </row>
    <row r="29" spans="2:12" x14ac:dyDescent="0.25">
      <c r="B29" s="58">
        <v>25</v>
      </c>
      <c r="C29" s="14" t="s">
        <v>64</v>
      </c>
      <c r="D29" s="11" t="s">
        <v>30</v>
      </c>
      <c r="E29" s="13">
        <v>23.25</v>
      </c>
      <c r="F29" s="61"/>
      <c r="G29" s="59"/>
      <c r="H29" s="59"/>
      <c r="I29" s="59"/>
      <c r="J29" s="59"/>
      <c r="K29" s="59"/>
      <c r="L29" s="59"/>
    </row>
    <row r="30" spans="2:12" ht="20.25" customHeight="1" x14ac:dyDescent="0.25">
      <c r="B30" s="58">
        <v>26</v>
      </c>
      <c r="C30" s="12" t="s">
        <v>82</v>
      </c>
      <c r="D30" s="50" t="s">
        <v>15</v>
      </c>
      <c r="E30" s="18">
        <v>3.2</v>
      </c>
      <c r="F30" s="61"/>
      <c r="G30" s="59"/>
      <c r="H30" s="59"/>
      <c r="I30" s="59"/>
      <c r="J30" s="59"/>
      <c r="K30" s="59"/>
      <c r="L30" s="59"/>
    </row>
    <row r="31" spans="2:12" x14ac:dyDescent="0.25">
      <c r="B31" s="58">
        <v>27</v>
      </c>
      <c r="C31" s="14" t="s">
        <v>87</v>
      </c>
      <c r="D31" s="11" t="s">
        <v>83</v>
      </c>
      <c r="E31" s="13">
        <v>1</v>
      </c>
      <c r="F31" s="61"/>
      <c r="G31" s="59"/>
      <c r="H31" s="59"/>
      <c r="I31" s="59"/>
      <c r="J31" s="59"/>
      <c r="K31" s="59"/>
      <c r="L31" s="59"/>
    </row>
    <row r="32" spans="2:12" x14ac:dyDescent="0.25">
      <c r="B32" s="58">
        <v>28</v>
      </c>
      <c r="C32" s="14" t="s">
        <v>88</v>
      </c>
      <c r="D32" s="11" t="s">
        <v>83</v>
      </c>
      <c r="E32" s="13">
        <v>1</v>
      </c>
      <c r="F32" s="61"/>
      <c r="G32" s="59"/>
      <c r="H32" s="59"/>
      <c r="I32" s="59"/>
      <c r="J32" s="59"/>
      <c r="K32" s="59"/>
      <c r="L32" s="59"/>
    </row>
    <row r="33" spans="2:12" x14ac:dyDescent="0.25">
      <c r="B33" s="58">
        <v>29</v>
      </c>
      <c r="C33" s="48" t="s">
        <v>85</v>
      </c>
      <c r="D33" s="9" t="s">
        <v>30</v>
      </c>
      <c r="E33" s="49">
        <v>1.9199999999999998E-3</v>
      </c>
      <c r="F33" s="61"/>
      <c r="G33" s="59"/>
      <c r="H33" s="59"/>
      <c r="I33" s="59"/>
      <c r="J33" s="59"/>
      <c r="K33" s="59"/>
      <c r="L33" s="59"/>
    </row>
    <row r="34" spans="2:12" x14ac:dyDescent="0.25">
      <c r="B34" s="58">
        <v>30</v>
      </c>
      <c r="C34" s="14" t="s">
        <v>86</v>
      </c>
      <c r="D34" s="11" t="s">
        <v>15</v>
      </c>
      <c r="E34" s="11">
        <v>3.2</v>
      </c>
      <c r="F34" s="61"/>
      <c r="G34" s="59"/>
      <c r="H34" s="59"/>
      <c r="I34" s="59"/>
      <c r="J34" s="59"/>
      <c r="K34" s="59"/>
      <c r="L34" s="59"/>
    </row>
    <row r="35" spans="2:12" x14ac:dyDescent="0.25">
      <c r="B35" s="58">
        <v>31</v>
      </c>
      <c r="C35" s="14" t="s">
        <v>89</v>
      </c>
      <c r="D35" s="11" t="s">
        <v>30</v>
      </c>
      <c r="E35" s="11">
        <v>6.4</v>
      </c>
      <c r="F35" s="61"/>
      <c r="G35" s="59"/>
      <c r="H35" s="59"/>
      <c r="I35" s="59"/>
      <c r="J35" s="59"/>
      <c r="K35" s="59"/>
      <c r="L35" s="59"/>
    </row>
  </sheetData>
  <mergeCells count="7">
    <mergeCell ref="B2:L2"/>
    <mergeCell ref="B3:L3"/>
    <mergeCell ref="F5:L5"/>
    <mergeCell ref="C5:C6"/>
    <mergeCell ref="D5:D6"/>
    <mergeCell ref="E5:E6"/>
    <mergeCell ref="B5:B6"/>
  </mergeCells>
  <pageMargins left="0.25" right="0.25" top="0.5" bottom="0.5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ხარჯთაღრიცხვა</vt:lpstr>
      <vt:lpstr>მოც. უწყისი (2)</vt:lpstr>
      <vt:lpstr>გეგმა-გრაფიკი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2020-06-30T12:36:49Z</dcterms:modified>
</cp:coreProperties>
</file>