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ხარჯთაღრიცხვა (2)" sheetId="8" r:id="rId1"/>
  </sheets>
  <definedNames>
    <definedName name="_xlnm.Print_Area" localSheetId="0">'ხარჯთაღრიცხვა (2)'!$B$1:$N$96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3" i="8" l="1"/>
  <c r="G82" i="8" l="1"/>
  <c r="G83" i="8" s="1"/>
  <c r="F81" i="8"/>
  <c r="G81" i="8" s="1"/>
  <c r="F79" i="8"/>
  <c r="F78" i="8"/>
  <c r="G77" i="8"/>
  <c r="G72" i="8"/>
  <c r="G75" i="8" s="1"/>
  <c r="G68" i="8"/>
  <c r="G71" i="8" s="1"/>
  <c r="G67" i="8"/>
  <c r="F66" i="8"/>
  <c r="G66" i="8" s="1"/>
  <c r="F65" i="8"/>
  <c r="G65" i="8" s="1"/>
  <c r="G64" i="8"/>
  <c r="G56" i="8"/>
  <c r="G59" i="8" s="1"/>
  <c r="G55" i="8"/>
  <c r="G54" i="8"/>
  <c r="G53" i="8"/>
  <c r="G52" i="8"/>
  <c r="G51" i="8"/>
  <c r="G50" i="8"/>
  <c r="G47" i="8"/>
  <c r="G46" i="8"/>
  <c r="G45" i="8"/>
  <c r="G44" i="8"/>
  <c r="G42" i="8"/>
  <c r="G40" i="8"/>
  <c r="G39" i="8"/>
  <c r="G38" i="8"/>
  <c r="G32" i="8"/>
  <c r="G35" i="8" s="1"/>
  <c r="G27" i="8"/>
  <c r="G31" i="8" s="1"/>
  <c r="G23" i="8"/>
  <c r="F22" i="8"/>
  <c r="F21" i="8"/>
  <c r="G19" i="8"/>
  <c r="F19" i="8"/>
  <c r="F18" i="8"/>
  <c r="G18" i="8" s="1"/>
  <c r="G17" i="8"/>
  <c r="F16" i="8"/>
  <c r="G16" i="8" s="1"/>
  <c r="G15" i="8"/>
  <c r="G13" i="8"/>
  <c r="G12" i="8"/>
  <c r="F11" i="8"/>
  <c r="G11" i="8" s="1"/>
  <c r="F10" i="8"/>
  <c r="G10" i="8" s="1"/>
  <c r="G69" i="8" l="1"/>
  <c r="G34" i="8"/>
  <c r="G78" i="8"/>
  <c r="G29" i="8"/>
  <c r="G41" i="8"/>
  <c r="G48" i="8"/>
  <c r="G30" i="8"/>
  <c r="G36" i="8"/>
  <c r="G33" i="8"/>
  <c r="G76" i="8"/>
  <c r="G20" i="8"/>
  <c r="G21" i="8" s="1"/>
  <c r="G57" i="8"/>
  <c r="G61" i="8"/>
  <c r="G73" i="8"/>
  <c r="G79" i="8"/>
  <c r="G60" i="8"/>
  <c r="G58" i="8"/>
  <c r="G62" i="8"/>
  <c r="G74" i="8"/>
  <c r="G28" i="8"/>
  <c r="G26" i="8" l="1"/>
  <c r="G22" i="8"/>
</calcChain>
</file>

<file path=xl/sharedStrings.xml><?xml version="1.0" encoding="utf-8"?>
<sst xmlns="http://schemas.openxmlformats.org/spreadsheetml/2006/main" count="193" uniqueCount="100">
  <si>
    <t>ჯამი</t>
  </si>
  <si>
    <t>raodenoba</t>
  </si>
  <si>
    <t>masala</t>
  </si>
  <si>
    <t>xelfasi</t>
  </si>
  <si>
    <t>jami</t>
  </si>
  <si>
    <t>sul</t>
  </si>
  <si>
    <t>erTeu- lis fasi</t>
  </si>
  <si>
    <t xml:space="preserve">Sromis danaxarjebi </t>
  </si>
  <si>
    <t>kac.sT</t>
  </si>
  <si>
    <t>lari</t>
  </si>
  <si>
    <t>ტ</t>
  </si>
  <si>
    <t>კბმ</t>
  </si>
  <si>
    <t>შრომის დანახარჯები</t>
  </si>
  <si>
    <t>კაც/სთ</t>
  </si>
  <si>
    <t>sxva manqanebi</t>
  </si>
  <si>
    <t>sxva masala</t>
  </si>
  <si>
    <t>grZ/m</t>
  </si>
  <si>
    <t xml:space="preserve">zednadebi xarjebi </t>
  </si>
  <si>
    <t xml:space="preserve">gegmiuri dagroveba </t>
  </si>
  <si>
    <t>გაუთვალისწინებელი ხარჯები</t>
  </si>
  <si>
    <t>დღგ</t>
  </si>
  <si>
    <t>safuZveli</t>
  </si>
  <si>
    <t>samuSaoebis dasaxeleba</t>
  </si>
  <si>
    <t>ganzomileba</t>
  </si>
  <si>
    <t>normatiuli resursi erTeulze</t>
  </si>
  <si>
    <t xml:space="preserve">samSeneblo meqanizmebi </t>
  </si>
  <si>
    <t>tn</t>
  </si>
  <si>
    <t>kac/sT</t>
  </si>
  <si>
    <t>#</t>
  </si>
  <si>
    <t>m3</t>
  </si>
  <si>
    <t>k/sT</t>
  </si>
  <si>
    <t>m2</t>
  </si>
  <si>
    <t>sxva masalebi</t>
  </si>
  <si>
    <t>სხვა მასალა</t>
  </si>
  <si>
    <t>ლ</t>
  </si>
  <si>
    <t>მანქ/სთ</t>
  </si>
  <si>
    <t>Sromis danaxarji</t>
  </si>
  <si>
    <t>t</t>
  </si>
  <si>
    <t>ბეტონი მ 300 , B 22,5,  W 4,</t>
  </si>
  <si>
    <t xml:space="preserve">Sromis danaxarji </t>
  </si>
  <si>
    <t>xe-masala daxerxili mSrali</t>
  </si>
  <si>
    <t>fari ficris yalibis</t>
  </si>
  <si>
    <t>37-10-1</t>
  </si>
  <si>
    <t>37-66-2.</t>
  </si>
  <si>
    <t>30-7-1.</t>
  </si>
  <si>
    <t>30-48-1.</t>
  </si>
  <si>
    <t>15-164-7</t>
  </si>
  <si>
    <t xml:space="preserve">moajirebis SeRebva zeTovani saRebaviT 2-jer </t>
  </si>
  <si>
    <t>manqanebi</t>
  </si>
  <si>
    <t xml:space="preserve">antikoroziuli saRebavi </t>
  </si>
  <si>
    <t>kg</t>
  </si>
  <si>
    <r>
      <t>m</t>
    </r>
    <r>
      <rPr>
        <b/>
        <vertAlign val="superscript"/>
        <sz val="10"/>
        <rFont val="AcadNusx"/>
      </rPr>
      <t>3</t>
    </r>
  </si>
  <si>
    <t>buldozeri 79 kvt. (108c.Z.)</t>
  </si>
  <si>
    <t>m/sT</t>
  </si>
  <si>
    <t>1-22-9</t>
  </si>
  <si>
    <t>ექსკავატორი 0,65 კბმ</t>
  </si>
  <si>
    <t>gruntis gaWra-mosworeba eskavatoriT, CamCiT 0,65 m3.</t>
  </si>
  <si>
    <t>1-80-3</t>
  </si>
  <si>
    <t>Txrilis mosworeba xeliT saZirkvlebis mosayobad</t>
  </si>
  <si>
    <t>armatura ф-14 А-III</t>
  </si>
  <si>
    <t>armatura ф-25 А-III</t>
  </si>
  <si>
    <t>furclovana sisqiT 12 mm</t>
  </si>
  <si>
    <t>30-5-1.</t>
  </si>
  <si>
    <t>6-1-1.</t>
  </si>
  <si>
    <t>30-3-2.</t>
  </si>
  <si>
    <t>qviSa-xreSi</t>
  </si>
  <si>
    <t>სხვა მანქანები</t>
  </si>
  <si>
    <t>ლari</t>
  </si>
  <si>
    <t>ბიტუმის ემულსია</t>
  </si>
  <si>
    <t>30-51-3.</t>
  </si>
  <si>
    <t>qviSa-xreSovani gruntis ukuCayra eskavatoriT, CamCiT 0,65 m3.</t>
  </si>
  <si>
    <t>1-31-3.</t>
  </si>
  <si>
    <t>xidze misasvlelis mowyoba Semotanili qviSa-xreSiT</t>
  </si>
  <si>
    <t>tyibulis municipalitetSi, sofel muxuraSi saavtomobilo xidis reabilitacia
   xarjTaRricxva</t>
  </si>
  <si>
    <t>xidis saZirkvlebis mosawyobad yalibis (apalovka) mowyoba xe-masaliT</t>
  </si>
  <si>
    <t>araturebis dayeneba wamwisqveSisTvis, Casatanebeli detalebisTvis da burjis tanisTvis</t>
  </si>
  <si>
    <t xml:space="preserve">qviSa-xreSis transportireba          15 km-ze </t>
  </si>
  <si>
    <t>ბეტონის ტრანსპორტირება 15 კმ</t>
  </si>
  <si>
    <t>betonis transportireba 15 km.</t>
  </si>
  <si>
    <t>10-4-1.</t>
  </si>
  <si>
    <t>xe-masala daxerxili mSrali (proeqtis mix)</t>
  </si>
  <si>
    <t>samontaJo ankerebi</t>
  </si>
  <si>
    <t>samSeneblo lursmani</t>
  </si>
  <si>
    <t>7.5</t>
  </si>
  <si>
    <t>antiseptikuri pasta</t>
  </si>
  <si>
    <t>3.01</t>
  </si>
  <si>
    <t>xidis savali nawilis mowyoba akaciis jiSis xis SpalebiT (koWi kveTiT 16X10 sm)</t>
  </si>
  <si>
    <t>10-37-1</t>
  </si>
  <si>
    <t>xis konstruqciebis cecxldacva</t>
  </si>
  <si>
    <t>sxva manqana</t>
  </si>
  <si>
    <t>fosformJava amoniumi</t>
  </si>
  <si>
    <t>amoniumis sulfati</t>
  </si>
  <si>
    <t>navTis kontaqti</t>
  </si>
  <si>
    <t>arsebul liTonis moajirebze kuTxovanebis Camateba (pro.mix)</t>
  </si>
  <si>
    <t>kuTxovana 50X50X4 mm</t>
  </si>
  <si>
    <t xml:space="preserve"> burjis ტანის da saZirklvebis ჰიდროიზოლიაცია ცხელი ბიტuმიs ორჯერადი წაცხებით</t>
  </si>
  <si>
    <t>xidis orive mxares qviSa-xreSis safuZvlis mowyoba saZirkvlebis qveS</t>
  </si>
  <si>
    <t>xidis orive mxares betonis momzadebis mowyoba burjis saZirkvlebisTvis</t>
  </si>
  <si>
    <t>xidis orive mxares monoliTuri betonis burjis saZirkvlis mowyoba</t>
  </si>
  <si>
    <r>
      <t>xidis orive mxares burjis tanis mowyoba monoliTuri betoniT                  m 300</t>
    </r>
    <r>
      <rPr>
        <b/>
        <sz val="10"/>
        <color theme="1"/>
        <rFont val="Sylfaen"/>
        <family val="1"/>
        <charset val="204"/>
      </rPr>
      <t>, B 22,5,  W 4,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</si>
</sst>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0.000"/>
  </numFmts>
  <fonts count="15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sz val="11"/>
      <color theme="1"/>
      <name val="Calibri"/>
      <family val="2"/>
      <scheme val="minor"/>
    </font>
    <font>
      <b/>
      <sz val="10"/>
      <color theme="1"/>
      <name val="AcadNusx"/>
    </font>
    <font>
      <sz val="10"/>
      <color theme="1"/>
      <name val="AcadNusx"/>
    </font>
    <font>
      <sz val="10"/>
      <name val="Arial"/>
      <family val="2"/>
    </font>
    <font>
      <sz val="10"/>
      <name val="Sylfae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Cyr"/>
      <charset val="1"/>
    </font>
    <font>
      <b/>
      <vertAlign val="superscript"/>
      <sz val="10"/>
      <name val="AcadNusx"/>
    </font>
    <font>
      <b/>
      <sz val="10"/>
      <color rgb="FFFF0000"/>
      <name val="AcadNusx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10" fillId="0" borderId="0"/>
  </cellStyleXfs>
  <cellXfs count="12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/>
    <xf numFmtId="0" fontId="1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 applyProtection="1">
      <alignment horizontal="center" vertical="center" wrapText="1"/>
    </xf>
    <xf numFmtId="2" fontId="1" fillId="2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0" fontId="13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2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center" vertical="center"/>
    </xf>
    <xf numFmtId="16" fontId="4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16" fontId="4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distributed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">
    <cellStyle name="Normal 3" xfId="2"/>
    <cellStyle name="Обычный" xfId="0" builtinId="0"/>
    <cellStyle name="Финансовый" xfId="1" builtinId="3"/>
    <cellStyle name="ჩვეულებრივი 2" xfId="3"/>
  </cellStyles>
  <dxfs count="5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81"/>
  <sheetViews>
    <sheetView tabSelected="1" topLeftCell="A19" zoomScale="90" zoomScaleNormal="90" workbookViewId="0">
      <selection activeCell="K27" sqref="K27"/>
    </sheetView>
  </sheetViews>
  <sheetFormatPr defaultRowHeight="13.5"/>
  <cols>
    <col min="1" max="1" width="3.42578125" style="1" customWidth="1"/>
    <col min="2" max="2" width="4" style="2" customWidth="1"/>
    <col min="3" max="3" width="9.140625" style="6" customWidth="1"/>
    <col min="4" max="4" width="42.42578125" style="1" customWidth="1"/>
    <col min="5" max="5" width="9.85546875" style="4" customWidth="1"/>
    <col min="6" max="6" width="8.42578125" style="4" customWidth="1"/>
    <col min="7" max="7" width="10" style="4" customWidth="1"/>
    <col min="8" max="8" width="7.85546875" style="4" customWidth="1"/>
    <col min="9" max="9" width="8.7109375" style="4" customWidth="1"/>
    <col min="10" max="10" width="7.140625" style="4" customWidth="1"/>
    <col min="11" max="11" width="8.28515625" style="4" customWidth="1"/>
    <col min="12" max="12" width="7.42578125" style="4" customWidth="1"/>
    <col min="13" max="13" width="8.5703125" style="4" customWidth="1"/>
    <col min="14" max="14" width="11.7109375" style="4" customWidth="1"/>
    <col min="15" max="16384" width="9.140625" style="1"/>
  </cols>
  <sheetData>
    <row r="1" spans="2:14" ht="72.75" customHeight="1" thickBot="1">
      <c r="B1" s="95" t="s">
        <v>73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2:14" ht="15" customHeight="1">
      <c r="B2" s="96" t="s">
        <v>28</v>
      </c>
      <c r="C2" s="98" t="s">
        <v>21</v>
      </c>
      <c r="D2" s="100" t="s">
        <v>22</v>
      </c>
      <c r="E2" s="100" t="s">
        <v>23</v>
      </c>
      <c r="F2" s="100" t="s">
        <v>1</v>
      </c>
      <c r="G2" s="100"/>
      <c r="H2" s="100" t="s">
        <v>2</v>
      </c>
      <c r="I2" s="100"/>
      <c r="J2" s="100" t="s">
        <v>3</v>
      </c>
      <c r="K2" s="100"/>
      <c r="L2" s="100" t="s">
        <v>25</v>
      </c>
      <c r="M2" s="100"/>
      <c r="N2" s="102" t="s">
        <v>4</v>
      </c>
    </row>
    <row r="3" spans="2:14" ht="25.5" customHeight="1">
      <c r="B3" s="97"/>
      <c r="C3" s="99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3"/>
    </row>
    <row r="4" spans="2:14" ht="13.5" customHeight="1">
      <c r="B4" s="97"/>
      <c r="C4" s="99"/>
      <c r="D4" s="101"/>
      <c r="E4" s="101"/>
      <c r="F4" s="107" t="s">
        <v>24</v>
      </c>
      <c r="G4" s="101" t="s">
        <v>5</v>
      </c>
      <c r="H4" s="101" t="s">
        <v>6</v>
      </c>
      <c r="I4" s="101" t="s">
        <v>5</v>
      </c>
      <c r="J4" s="101" t="s">
        <v>6</v>
      </c>
      <c r="K4" s="101" t="s">
        <v>5</v>
      </c>
      <c r="L4" s="101" t="s">
        <v>6</v>
      </c>
      <c r="M4" s="101" t="s">
        <v>5</v>
      </c>
      <c r="N4" s="103"/>
    </row>
    <row r="5" spans="2:14" ht="13.5" customHeight="1">
      <c r="B5" s="97"/>
      <c r="C5" s="99"/>
      <c r="D5" s="101"/>
      <c r="E5" s="101"/>
      <c r="F5" s="107"/>
      <c r="G5" s="101"/>
      <c r="H5" s="101"/>
      <c r="I5" s="101"/>
      <c r="J5" s="101"/>
      <c r="K5" s="101"/>
      <c r="L5" s="101"/>
      <c r="M5" s="101"/>
      <c r="N5" s="103"/>
    </row>
    <row r="6" spans="2:14" ht="13.5" customHeight="1">
      <c r="B6" s="97"/>
      <c r="C6" s="99"/>
      <c r="D6" s="101"/>
      <c r="E6" s="101"/>
      <c r="F6" s="107"/>
      <c r="G6" s="101"/>
      <c r="H6" s="101"/>
      <c r="I6" s="101"/>
      <c r="J6" s="101"/>
      <c r="K6" s="101"/>
      <c r="L6" s="101"/>
      <c r="M6" s="101"/>
      <c r="N6" s="103"/>
    </row>
    <row r="7" spans="2:14" ht="47.25" customHeight="1">
      <c r="B7" s="97"/>
      <c r="C7" s="99"/>
      <c r="D7" s="101"/>
      <c r="E7" s="101"/>
      <c r="F7" s="107"/>
      <c r="G7" s="101"/>
      <c r="H7" s="101"/>
      <c r="I7" s="101"/>
      <c r="J7" s="101"/>
      <c r="K7" s="101"/>
      <c r="L7" s="101"/>
      <c r="M7" s="101"/>
      <c r="N7" s="103"/>
    </row>
    <row r="8" spans="2:14">
      <c r="B8" s="64">
        <v>1</v>
      </c>
      <c r="C8" s="65">
        <v>2</v>
      </c>
      <c r="D8" s="69">
        <v>3</v>
      </c>
      <c r="E8" s="69">
        <v>4</v>
      </c>
      <c r="F8" s="69">
        <v>5</v>
      </c>
      <c r="G8" s="69">
        <v>6</v>
      </c>
      <c r="H8" s="69">
        <v>7</v>
      </c>
      <c r="I8" s="69">
        <v>8</v>
      </c>
      <c r="J8" s="69">
        <v>9</v>
      </c>
      <c r="K8" s="69">
        <v>10</v>
      </c>
      <c r="L8" s="69">
        <v>11</v>
      </c>
      <c r="M8" s="69">
        <v>12</v>
      </c>
      <c r="N8" s="70">
        <v>13</v>
      </c>
    </row>
    <row r="9" spans="2:14" ht="31.5" customHeight="1">
      <c r="B9" s="97">
        <v>2</v>
      </c>
      <c r="C9" s="106" t="s">
        <v>54</v>
      </c>
      <c r="D9" s="13" t="s">
        <v>56</v>
      </c>
      <c r="E9" s="67" t="s">
        <v>29</v>
      </c>
      <c r="F9" s="7"/>
      <c r="G9" s="46">
        <v>65</v>
      </c>
      <c r="H9" s="34"/>
      <c r="I9" s="34"/>
      <c r="J9" s="34"/>
      <c r="K9" s="34"/>
      <c r="L9" s="34"/>
      <c r="M9" s="34"/>
      <c r="N9" s="45"/>
    </row>
    <row r="10" spans="2:14">
      <c r="B10" s="97"/>
      <c r="C10" s="106"/>
      <c r="D10" s="33" t="s">
        <v>12</v>
      </c>
      <c r="E10" s="7" t="s">
        <v>13</v>
      </c>
      <c r="F10" s="7">
        <f>13.2/1000</f>
        <v>1.32E-2</v>
      </c>
      <c r="G10" s="7">
        <f>G9*F10</f>
        <v>0.85799999999999998</v>
      </c>
      <c r="H10" s="34"/>
      <c r="I10" s="34"/>
      <c r="J10" s="34"/>
      <c r="K10" s="34"/>
      <c r="L10" s="34"/>
      <c r="M10" s="34"/>
      <c r="N10" s="45"/>
    </row>
    <row r="11" spans="2:14">
      <c r="B11" s="97"/>
      <c r="C11" s="106"/>
      <c r="D11" s="33" t="s">
        <v>55</v>
      </c>
      <c r="E11" s="7" t="s">
        <v>35</v>
      </c>
      <c r="F11" s="7">
        <f>29.5/1000</f>
        <v>2.9499999999999998E-2</v>
      </c>
      <c r="G11" s="7">
        <f>G9*F11</f>
        <v>1.9175</v>
      </c>
      <c r="H11" s="34"/>
      <c r="I11" s="34"/>
      <c r="J11" s="34"/>
      <c r="K11" s="34"/>
      <c r="L11" s="34"/>
      <c r="M11" s="34"/>
      <c r="N11" s="45"/>
    </row>
    <row r="12" spans="2:14" ht="34.5" customHeight="1">
      <c r="B12" s="104">
        <v>3</v>
      </c>
      <c r="C12" s="99" t="s">
        <v>57</v>
      </c>
      <c r="D12" s="13" t="s">
        <v>58</v>
      </c>
      <c r="E12" s="69" t="s">
        <v>29</v>
      </c>
      <c r="F12" s="12"/>
      <c r="G12" s="18">
        <f>G9*10%</f>
        <v>6.5</v>
      </c>
      <c r="H12" s="14"/>
      <c r="I12" s="14"/>
      <c r="J12" s="14"/>
      <c r="K12" s="14"/>
      <c r="L12" s="14"/>
      <c r="M12" s="14"/>
      <c r="N12" s="25"/>
    </row>
    <row r="13" spans="2:14" ht="15">
      <c r="B13" s="104"/>
      <c r="C13" s="99"/>
      <c r="D13" s="16" t="s">
        <v>12</v>
      </c>
      <c r="E13" s="12" t="s">
        <v>13</v>
      </c>
      <c r="F13" s="12">
        <v>2.06</v>
      </c>
      <c r="G13" s="12">
        <f>G12*F13</f>
        <v>13.39</v>
      </c>
      <c r="H13" s="14"/>
      <c r="I13" s="14"/>
      <c r="J13" s="14"/>
      <c r="K13" s="14"/>
      <c r="L13" s="14"/>
      <c r="M13" s="14"/>
      <c r="N13" s="25"/>
    </row>
    <row r="14" spans="2:14" ht="40.5">
      <c r="B14" s="104">
        <v>4</v>
      </c>
      <c r="C14" s="105" t="s">
        <v>42</v>
      </c>
      <c r="D14" s="54" t="s">
        <v>74</v>
      </c>
      <c r="E14" s="71" t="s">
        <v>31</v>
      </c>
      <c r="F14" s="41"/>
      <c r="G14" s="48">
        <v>40</v>
      </c>
      <c r="H14" s="14"/>
      <c r="I14" s="14"/>
      <c r="J14" s="14"/>
      <c r="K14" s="14"/>
      <c r="L14" s="14"/>
      <c r="M14" s="14"/>
      <c r="N14" s="25"/>
    </row>
    <row r="15" spans="2:14">
      <c r="B15" s="104"/>
      <c r="C15" s="105"/>
      <c r="D15" s="35" t="s">
        <v>39</v>
      </c>
      <c r="E15" s="36" t="s">
        <v>30</v>
      </c>
      <c r="F15" s="36">
        <v>0.47</v>
      </c>
      <c r="G15" s="37">
        <f>F15*G14</f>
        <v>18.799999999999997</v>
      </c>
      <c r="H15" s="38"/>
      <c r="I15" s="39"/>
      <c r="J15" s="39"/>
      <c r="K15" s="39"/>
      <c r="L15" s="38"/>
      <c r="M15" s="39"/>
      <c r="N15" s="47"/>
    </row>
    <row r="16" spans="2:14">
      <c r="B16" s="104"/>
      <c r="C16" s="105"/>
      <c r="D16" s="35" t="s">
        <v>40</v>
      </c>
      <c r="E16" s="36" t="s">
        <v>29</v>
      </c>
      <c r="F16" s="36">
        <f>0.13/100</f>
        <v>1.2999999999999999E-3</v>
      </c>
      <c r="G16" s="37">
        <f>G14*F16</f>
        <v>5.1999999999999998E-2</v>
      </c>
      <c r="H16" s="38"/>
      <c r="I16" s="39"/>
      <c r="J16" s="39"/>
      <c r="K16" s="39"/>
      <c r="L16" s="38"/>
      <c r="M16" s="39"/>
      <c r="N16" s="47"/>
    </row>
    <row r="17" spans="2:14">
      <c r="B17" s="104"/>
      <c r="C17" s="105"/>
      <c r="D17" s="35" t="s">
        <v>41</v>
      </c>
      <c r="E17" s="36" t="s">
        <v>31</v>
      </c>
      <c r="F17" s="36">
        <v>0.18</v>
      </c>
      <c r="G17" s="37">
        <f>F17*G14</f>
        <v>7.1999999999999993</v>
      </c>
      <c r="H17" s="38"/>
      <c r="I17" s="39"/>
      <c r="J17" s="39"/>
      <c r="K17" s="39"/>
      <c r="L17" s="38"/>
      <c r="M17" s="39"/>
      <c r="N17" s="47"/>
    </row>
    <row r="18" spans="2:14" ht="14.25" customHeight="1">
      <c r="B18" s="104"/>
      <c r="C18" s="105"/>
      <c r="D18" s="35" t="s">
        <v>14</v>
      </c>
      <c r="E18" s="36" t="s">
        <v>9</v>
      </c>
      <c r="F18" s="36">
        <f>2.56/100</f>
        <v>2.5600000000000001E-2</v>
      </c>
      <c r="G18" s="37">
        <f>G14*F18</f>
        <v>1.024</v>
      </c>
      <c r="H18" s="38"/>
      <c r="I18" s="39"/>
      <c r="J18" s="39"/>
      <c r="K18" s="39"/>
      <c r="L18" s="38"/>
      <c r="M18" s="39"/>
      <c r="N18" s="47"/>
    </row>
    <row r="19" spans="2:14" ht="14.25" customHeight="1">
      <c r="B19" s="104"/>
      <c r="C19" s="105"/>
      <c r="D19" s="35" t="s">
        <v>32</v>
      </c>
      <c r="E19" s="36" t="s">
        <v>9</v>
      </c>
      <c r="F19" s="36">
        <f>11/100</f>
        <v>0.11</v>
      </c>
      <c r="G19" s="37">
        <f>G14*F19</f>
        <v>4.4000000000000004</v>
      </c>
      <c r="H19" s="38"/>
      <c r="I19" s="39"/>
      <c r="J19" s="39"/>
      <c r="K19" s="39"/>
      <c r="L19" s="38"/>
      <c r="M19" s="39"/>
      <c r="N19" s="47"/>
    </row>
    <row r="20" spans="2:14" ht="54" customHeight="1">
      <c r="B20" s="104">
        <v>5</v>
      </c>
      <c r="C20" s="105" t="s">
        <v>43</v>
      </c>
      <c r="D20" s="54" t="s">
        <v>75</v>
      </c>
      <c r="E20" s="71" t="s">
        <v>37</v>
      </c>
      <c r="F20" s="41"/>
      <c r="G20" s="49">
        <f>G23*1.24/1000</f>
        <v>0.56420000000000003</v>
      </c>
      <c r="H20" s="14"/>
      <c r="I20" s="14"/>
      <c r="J20" s="14"/>
      <c r="K20" s="14"/>
      <c r="L20" s="14"/>
      <c r="M20" s="14"/>
      <c r="N20" s="25"/>
    </row>
    <row r="21" spans="2:14" ht="14.25" customHeight="1">
      <c r="B21" s="104"/>
      <c r="C21" s="105"/>
      <c r="D21" s="35" t="s">
        <v>39</v>
      </c>
      <c r="E21" s="36" t="s">
        <v>30</v>
      </c>
      <c r="F21" s="36">
        <f>2760/100</f>
        <v>27.6</v>
      </c>
      <c r="G21" s="43">
        <f>F21*G20</f>
        <v>15.571920000000002</v>
      </c>
      <c r="H21" s="38"/>
      <c r="I21" s="39"/>
      <c r="J21" s="39"/>
      <c r="K21" s="39"/>
      <c r="L21" s="38"/>
      <c r="M21" s="39"/>
      <c r="N21" s="47"/>
    </row>
    <row r="22" spans="2:14" ht="14.25" customHeight="1">
      <c r="B22" s="104"/>
      <c r="C22" s="105"/>
      <c r="D22" s="35" t="s">
        <v>14</v>
      </c>
      <c r="E22" s="36" t="s">
        <v>9</v>
      </c>
      <c r="F22" s="36">
        <f>680/100</f>
        <v>6.8</v>
      </c>
      <c r="G22" s="43">
        <f>G20*F22</f>
        <v>3.83656</v>
      </c>
      <c r="H22" s="38"/>
      <c r="I22" s="39"/>
      <c r="J22" s="39"/>
      <c r="K22" s="39"/>
      <c r="L22" s="38"/>
      <c r="M22" s="39"/>
      <c r="N22" s="47"/>
    </row>
    <row r="23" spans="2:14" ht="14.25" customHeight="1">
      <c r="B23" s="104"/>
      <c r="C23" s="105"/>
      <c r="D23" s="33" t="s">
        <v>59</v>
      </c>
      <c r="E23" s="7" t="s">
        <v>16</v>
      </c>
      <c r="F23" s="7"/>
      <c r="G23" s="34">
        <f>36+34+100+285</f>
        <v>455</v>
      </c>
      <c r="H23" s="34"/>
      <c r="I23" s="9"/>
      <c r="J23" s="34"/>
      <c r="K23" s="34"/>
      <c r="L23" s="34"/>
      <c r="M23" s="34"/>
      <c r="N23" s="45"/>
    </row>
    <row r="24" spans="2:14" ht="14.25" customHeight="1">
      <c r="B24" s="104"/>
      <c r="C24" s="105"/>
      <c r="D24" s="33" t="s">
        <v>60</v>
      </c>
      <c r="E24" s="7" t="s">
        <v>16</v>
      </c>
      <c r="F24" s="7"/>
      <c r="G24" s="34">
        <v>3.2</v>
      </c>
      <c r="H24" s="34"/>
      <c r="I24" s="9"/>
      <c r="J24" s="34"/>
      <c r="K24" s="34"/>
      <c r="L24" s="34"/>
      <c r="M24" s="34"/>
      <c r="N24" s="45"/>
    </row>
    <row r="25" spans="2:14" ht="14.25" customHeight="1">
      <c r="B25" s="104"/>
      <c r="C25" s="105"/>
      <c r="D25" s="33" t="s">
        <v>61</v>
      </c>
      <c r="E25" s="7" t="s">
        <v>31</v>
      </c>
      <c r="F25" s="7"/>
      <c r="G25" s="34">
        <v>1</v>
      </c>
      <c r="H25" s="34"/>
      <c r="I25" s="9"/>
      <c r="J25" s="34"/>
      <c r="K25" s="34"/>
      <c r="L25" s="34"/>
      <c r="M25" s="34"/>
      <c r="N25" s="45"/>
    </row>
    <row r="26" spans="2:14" ht="14.25" customHeight="1">
      <c r="B26" s="104"/>
      <c r="C26" s="105"/>
      <c r="D26" s="35" t="s">
        <v>32</v>
      </c>
      <c r="E26" s="36" t="s">
        <v>9</v>
      </c>
      <c r="F26" s="36">
        <v>9.08</v>
      </c>
      <c r="G26" s="37">
        <f>G20*F26</f>
        <v>5.1229360000000002</v>
      </c>
      <c r="H26" s="38"/>
      <c r="I26" s="39"/>
      <c r="J26" s="39"/>
      <c r="K26" s="39"/>
      <c r="L26" s="38"/>
      <c r="M26" s="39"/>
      <c r="N26" s="47"/>
    </row>
    <row r="27" spans="2:14" s="83" customFormat="1" ht="42" customHeight="1">
      <c r="B27" s="108">
        <v>6</v>
      </c>
      <c r="C27" s="109" t="s">
        <v>64</v>
      </c>
      <c r="D27" s="85" t="s">
        <v>96</v>
      </c>
      <c r="E27" s="86" t="s">
        <v>29</v>
      </c>
      <c r="F27" s="87"/>
      <c r="G27" s="88">
        <f>2.15*0.2*3.3*2</f>
        <v>2.8379999999999996</v>
      </c>
      <c r="H27" s="43"/>
      <c r="I27" s="43"/>
      <c r="J27" s="43"/>
      <c r="K27" s="43"/>
      <c r="L27" s="43"/>
      <c r="M27" s="43"/>
      <c r="N27" s="89"/>
    </row>
    <row r="28" spans="2:14" s="83" customFormat="1" ht="14.25" customHeight="1">
      <c r="B28" s="108"/>
      <c r="C28" s="109"/>
      <c r="D28" s="90" t="s">
        <v>12</v>
      </c>
      <c r="E28" s="87" t="s">
        <v>13</v>
      </c>
      <c r="F28" s="87">
        <v>2.12</v>
      </c>
      <c r="G28" s="87">
        <f>G27*F28</f>
        <v>6.0165599999999992</v>
      </c>
      <c r="H28" s="43"/>
      <c r="I28" s="43"/>
      <c r="J28" s="43"/>
      <c r="K28" s="43"/>
      <c r="L28" s="43"/>
      <c r="M28" s="43"/>
      <c r="N28" s="89"/>
    </row>
    <row r="29" spans="2:14" s="83" customFormat="1" ht="14.25" customHeight="1">
      <c r="B29" s="108"/>
      <c r="C29" s="109"/>
      <c r="D29" s="90" t="s">
        <v>65</v>
      </c>
      <c r="E29" s="87" t="s">
        <v>29</v>
      </c>
      <c r="F29" s="87">
        <v>1.1000000000000001</v>
      </c>
      <c r="G29" s="87">
        <f>G27*F29</f>
        <v>3.1217999999999999</v>
      </c>
      <c r="H29" s="43"/>
      <c r="I29" s="43"/>
      <c r="J29" s="43"/>
      <c r="K29" s="43"/>
      <c r="L29" s="43"/>
      <c r="M29" s="43"/>
      <c r="N29" s="89"/>
    </row>
    <row r="30" spans="2:14" s="83" customFormat="1" ht="24.75" customHeight="1">
      <c r="B30" s="108"/>
      <c r="C30" s="109"/>
      <c r="D30" s="91" t="s">
        <v>76</v>
      </c>
      <c r="E30" s="23" t="s">
        <v>26</v>
      </c>
      <c r="F30" s="92">
        <v>1.55</v>
      </c>
      <c r="G30" s="9">
        <f>F30*G29</f>
        <v>4.8387900000000004</v>
      </c>
      <c r="H30" s="93"/>
      <c r="I30" s="9"/>
      <c r="J30" s="93"/>
      <c r="K30" s="9"/>
      <c r="L30" s="93"/>
      <c r="M30" s="9"/>
      <c r="N30" s="26"/>
    </row>
    <row r="31" spans="2:14" s="83" customFormat="1" ht="14.25" customHeight="1">
      <c r="B31" s="108"/>
      <c r="C31" s="109"/>
      <c r="D31" s="90" t="s">
        <v>14</v>
      </c>
      <c r="E31" s="87" t="s">
        <v>9</v>
      </c>
      <c r="F31" s="87">
        <v>0.1</v>
      </c>
      <c r="G31" s="87">
        <f>F31*G27</f>
        <v>0.2838</v>
      </c>
      <c r="H31" s="43"/>
      <c r="I31" s="43"/>
      <c r="J31" s="43"/>
      <c r="K31" s="43"/>
      <c r="L31" s="43"/>
      <c r="M31" s="43"/>
      <c r="N31" s="89"/>
    </row>
    <row r="32" spans="2:14" s="83" customFormat="1" ht="43.5" customHeight="1">
      <c r="B32" s="110">
        <v>7</v>
      </c>
      <c r="C32" s="111" t="s">
        <v>63</v>
      </c>
      <c r="D32" s="79" t="s">
        <v>97</v>
      </c>
      <c r="E32" s="77" t="s">
        <v>29</v>
      </c>
      <c r="F32" s="41"/>
      <c r="G32" s="80">
        <f>2.15*0.1*3.3*2</f>
        <v>1.4189999999999998</v>
      </c>
      <c r="H32" s="56"/>
      <c r="I32" s="56"/>
      <c r="J32" s="56"/>
      <c r="K32" s="56"/>
      <c r="L32" s="56"/>
      <c r="M32" s="56"/>
      <c r="N32" s="57"/>
    </row>
    <row r="33" spans="2:14" s="83" customFormat="1" ht="14.25" customHeight="1">
      <c r="B33" s="110"/>
      <c r="C33" s="111"/>
      <c r="D33" s="94" t="s">
        <v>39</v>
      </c>
      <c r="E33" s="41" t="s">
        <v>30</v>
      </c>
      <c r="F33" s="41">
        <v>1.37</v>
      </c>
      <c r="G33" s="42">
        <f>F33*G32</f>
        <v>1.9440299999999999</v>
      </c>
      <c r="H33" s="58"/>
      <c r="I33" s="59"/>
      <c r="J33" s="59"/>
      <c r="K33" s="59"/>
      <c r="L33" s="58"/>
      <c r="M33" s="59"/>
      <c r="N33" s="60"/>
    </row>
    <row r="34" spans="2:14" s="83" customFormat="1" ht="14.25" customHeight="1">
      <c r="B34" s="110"/>
      <c r="C34" s="111"/>
      <c r="D34" s="84" t="s">
        <v>38</v>
      </c>
      <c r="E34" s="41" t="s">
        <v>29</v>
      </c>
      <c r="F34" s="41">
        <v>1.02</v>
      </c>
      <c r="G34" s="42">
        <f>F34*G32</f>
        <v>1.4473799999999999</v>
      </c>
      <c r="H34" s="59"/>
      <c r="I34" s="59"/>
      <c r="J34" s="59"/>
      <c r="K34" s="59"/>
      <c r="L34" s="58"/>
      <c r="M34" s="59"/>
      <c r="N34" s="60"/>
    </row>
    <row r="35" spans="2:14" s="83" customFormat="1" ht="14.25" customHeight="1">
      <c r="B35" s="110"/>
      <c r="C35" s="111"/>
      <c r="D35" s="94" t="s">
        <v>14</v>
      </c>
      <c r="E35" s="41" t="s">
        <v>9</v>
      </c>
      <c r="F35" s="41">
        <v>0.28000000000000003</v>
      </c>
      <c r="G35" s="42">
        <f>G32*F35</f>
        <v>0.39732000000000001</v>
      </c>
      <c r="H35" s="58"/>
      <c r="I35" s="59"/>
      <c r="J35" s="59"/>
      <c r="K35" s="59"/>
      <c r="L35" s="58"/>
      <c r="M35" s="59"/>
      <c r="N35" s="60"/>
    </row>
    <row r="36" spans="2:14" s="83" customFormat="1" ht="14.25" customHeight="1">
      <c r="B36" s="110"/>
      <c r="C36" s="111"/>
      <c r="D36" s="94" t="s">
        <v>32</v>
      </c>
      <c r="E36" s="41" t="s">
        <v>9</v>
      </c>
      <c r="F36" s="41">
        <v>0.62</v>
      </c>
      <c r="G36" s="42">
        <f>G32*F36</f>
        <v>0.8797799999999999</v>
      </c>
      <c r="H36" s="58"/>
      <c r="I36" s="59"/>
      <c r="J36" s="59"/>
      <c r="K36" s="59"/>
      <c r="L36" s="58"/>
      <c r="M36" s="59"/>
      <c r="N36" s="60"/>
    </row>
    <row r="37" spans="2:14" s="81" customFormat="1" ht="40.5" customHeight="1">
      <c r="B37" s="112">
        <v>8</v>
      </c>
      <c r="C37" s="113" t="s">
        <v>62</v>
      </c>
      <c r="D37" s="79" t="s">
        <v>98</v>
      </c>
      <c r="E37" s="77" t="s">
        <v>29</v>
      </c>
      <c r="F37" s="41"/>
      <c r="G37" s="80">
        <v>14.19</v>
      </c>
      <c r="H37" s="56"/>
      <c r="I37" s="56"/>
      <c r="J37" s="56"/>
      <c r="K37" s="56"/>
      <c r="L37" s="56"/>
      <c r="M37" s="56"/>
      <c r="N37" s="57"/>
    </row>
    <row r="38" spans="2:14" s="83" customFormat="1" ht="14.25" customHeight="1">
      <c r="B38" s="112"/>
      <c r="C38" s="113"/>
      <c r="D38" s="82" t="s">
        <v>39</v>
      </c>
      <c r="E38" s="36" t="s">
        <v>30</v>
      </c>
      <c r="F38" s="36">
        <v>3.19</v>
      </c>
      <c r="G38" s="37">
        <f>F38*G37</f>
        <v>45.266099999999994</v>
      </c>
      <c r="H38" s="38"/>
      <c r="I38" s="39"/>
      <c r="J38" s="39"/>
      <c r="K38" s="39"/>
      <c r="L38" s="38"/>
      <c r="M38" s="39"/>
      <c r="N38" s="47"/>
    </row>
    <row r="39" spans="2:14" s="83" customFormat="1" ht="14.25" customHeight="1">
      <c r="B39" s="112"/>
      <c r="C39" s="113"/>
      <c r="D39" s="84" t="s">
        <v>38</v>
      </c>
      <c r="E39" s="36" t="s">
        <v>29</v>
      </c>
      <c r="F39" s="36">
        <v>1.02</v>
      </c>
      <c r="G39" s="37">
        <f>F39*G37</f>
        <v>14.473799999999999</v>
      </c>
      <c r="H39" s="39"/>
      <c r="I39" s="39"/>
      <c r="J39" s="39"/>
      <c r="K39" s="39"/>
      <c r="L39" s="38"/>
      <c r="M39" s="39"/>
      <c r="N39" s="47"/>
    </row>
    <row r="40" spans="2:14" s="83" customFormat="1" ht="14.25" customHeight="1">
      <c r="B40" s="112"/>
      <c r="C40" s="113"/>
      <c r="D40" s="82" t="s">
        <v>14</v>
      </c>
      <c r="E40" s="36" t="s">
        <v>9</v>
      </c>
      <c r="F40" s="36">
        <v>0.83</v>
      </c>
      <c r="G40" s="37">
        <f>G37*F40</f>
        <v>11.777699999999999</v>
      </c>
      <c r="H40" s="38"/>
      <c r="I40" s="39"/>
      <c r="J40" s="39"/>
      <c r="K40" s="39"/>
      <c r="L40" s="38"/>
      <c r="M40" s="39"/>
      <c r="N40" s="47"/>
    </row>
    <row r="41" spans="2:14" s="83" customFormat="1" ht="14.25" customHeight="1">
      <c r="B41" s="112"/>
      <c r="C41" s="113"/>
      <c r="D41" s="82" t="s">
        <v>78</v>
      </c>
      <c r="E41" s="36" t="s">
        <v>26</v>
      </c>
      <c r="F41" s="36"/>
      <c r="G41" s="37">
        <f>G39*2.4</f>
        <v>34.737119999999997</v>
      </c>
      <c r="H41" s="38"/>
      <c r="I41" s="39"/>
      <c r="J41" s="39"/>
      <c r="K41" s="39"/>
      <c r="L41" s="39"/>
      <c r="M41" s="39"/>
      <c r="N41" s="47"/>
    </row>
    <row r="42" spans="2:14" s="83" customFormat="1" ht="14.25" customHeight="1">
      <c r="B42" s="112"/>
      <c r="C42" s="113"/>
      <c r="D42" s="82" t="s">
        <v>32</v>
      </c>
      <c r="E42" s="36" t="s">
        <v>9</v>
      </c>
      <c r="F42" s="36">
        <v>0.44</v>
      </c>
      <c r="G42" s="37">
        <f>G37*F42</f>
        <v>6.2435999999999998</v>
      </c>
      <c r="H42" s="38"/>
      <c r="I42" s="39"/>
      <c r="J42" s="39"/>
      <c r="K42" s="39"/>
      <c r="L42" s="38"/>
      <c r="M42" s="39"/>
      <c r="N42" s="47"/>
    </row>
    <row r="43" spans="2:14" s="83" customFormat="1" ht="48" customHeight="1">
      <c r="B43" s="104">
        <v>9</v>
      </c>
      <c r="C43" s="99" t="s">
        <v>44</v>
      </c>
      <c r="D43" s="85" t="s">
        <v>99</v>
      </c>
      <c r="E43" s="86" t="s">
        <v>29</v>
      </c>
      <c r="F43" s="87"/>
      <c r="G43" s="88">
        <f>28-2.37</f>
        <v>25.63</v>
      </c>
      <c r="H43" s="43"/>
      <c r="I43" s="43"/>
      <c r="J43" s="43"/>
      <c r="K43" s="43"/>
      <c r="L43" s="43"/>
      <c r="M43" s="43"/>
      <c r="N43" s="89"/>
    </row>
    <row r="44" spans="2:14" ht="14.25" customHeight="1">
      <c r="B44" s="104"/>
      <c r="C44" s="99"/>
      <c r="D44" s="15" t="s">
        <v>7</v>
      </c>
      <c r="E44" s="12" t="s">
        <v>8</v>
      </c>
      <c r="F44" s="12">
        <v>3.45</v>
      </c>
      <c r="G44" s="12">
        <f>G43*F44</f>
        <v>88.423500000000004</v>
      </c>
      <c r="H44" s="14"/>
      <c r="I44" s="14"/>
      <c r="J44" s="14"/>
      <c r="K44" s="14"/>
      <c r="L44" s="14"/>
      <c r="M44" s="14"/>
      <c r="N44" s="25"/>
    </row>
    <row r="45" spans="2:14" ht="14.25" customHeight="1">
      <c r="B45" s="104"/>
      <c r="C45" s="99"/>
      <c r="D45" s="15" t="s">
        <v>14</v>
      </c>
      <c r="E45" s="12" t="s">
        <v>9</v>
      </c>
      <c r="F45" s="12">
        <v>1.37</v>
      </c>
      <c r="G45" s="12">
        <f>G43*F45</f>
        <v>35.113100000000003</v>
      </c>
      <c r="H45" s="14"/>
      <c r="I45" s="14"/>
      <c r="J45" s="14"/>
      <c r="K45" s="14"/>
      <c r="L45" s="14"/>
      <c r="M45" s="14"/>
      <c r="N45" s="25"/>
    </row>
    <row r="46" spans="2:14" ht="14.25" customHeight="1">
      <c r="B46" s="104"/>
      <c r="C46" s="99"/>
      <c r="D46" s="16" t="s">
        <v>38</v>
      </c>
      <c r="E46" s="12" t="s">
        <v>11</v>
      </c>
      <c r="F46" s="12">
        <v>1.02</v>
      </c>
      <c r="G46" s="12">
        <f>G43*F46</f>
        <v>26.142599999999998</v>
      </c>
      <c r="H46" s="14"/>
      <c r="I46" s="14"/>
      <c r="J46" s="14"/>
      <c r="K46" s="14"/>
      <c r="L46" s="14"/>
      <c r="M46" s="14"/>
      <c r="N46" s="25"/>
    </row>
    <row r="47" spans="2:14" ht="14.25" customHeight="1">
      <c r="B47" s="104"/>
      <c r="C47" s="99"/>
      <c r="D47" s="15" t="s">
        <v>33</v>
      </c>
      <c r="E47" s="12" t="s">
        <v>34</v>
      </c>
      <c r="F47" s="12">
        <v>1.65</v>
      </c>
      <c r="G47" s="12">
        <f>G43*F47</f>
        <v>42.289499999999997</v>
      </c>
      <c r="H47" s="14"/>
      <c r="I47" s="14"/>
      <c r="J47" s="14"/>
      <c r="K47" s="14"/>
      <c r="L47" s="14"/>
      <c r="M47" s="14"/>
      <c r="N47" s="25"/>
    </row>
    <row r="48" spans="2:14" ht="14.25" customHeight="1">
      <c r="B48" s="104"/>
      <c r="C48" s="99"/>
      <c r="D48" s="15" t="s">
        <v>77</v>
      </c>
      <c r="E48" s="12" t="s">
        <v>10</v>
      </c>
      <c r="F48" s="12"/>
      <c r="G48" s="12">
        <f>G46*2.4</f>
        <v>62.742239999999995</v>
      </c>
      <c r="H48" s="14"/>
      <c r="I48" s="14"/>
      <c r="J48" s="14"/>
      <c r="K48" s="14"/>
      <c r="L48" s="14"/>
      <c r="M48" s="14"/>
      <c r="N48" s="25"/>
    </row>
    <row r="49" spans="2:14" ht="48.75" customHeight="1">
      <c r="B49" s="97">
        <v>10</v>
      </c>
      <c r="C49" s="114" t="s">
        <v>79</v>
      </c>
      <c r="D49" s="63" t="s">
        <v>86</v>
      </c>
      <c r="E49" s="66" t="s">
        <v>29</v>
      </c>
      <c r="F49" s="23"/>
      <c r="G49" s="46">
        <v>8.2100000000000009</v>
      </c>
      <c r="H49" s="56"/>
      <c r="I49" s="9"/>
      <c r="J49" s="56"/>
      <c r="K49" s="34"/>
      <c r="L49" s="56"/>
      <c r="M49" s="34"/>
      <c r="N49" s="45"/>
    </row>
    <row r="50" spans="2:14" ht="14.25" customHeight="1">
      <c r="B50" s="97"/>
      <c r="C50" s="114"/>
      <c r="D50" s="72" t="s">
        <v>39</v>
      </c>
      <c r="E50" s="23" t="s">
        <v>30</v>
      </c>
      <c r="F50" s="23">
        <v>24</v>
      </c>
      <c r="G50" s="9">
        <f>F50*G49</f>
        <v>197.04000000000002</v>
      </c>
      <c r="H50" s="59"/>
      <c r="I50" s="9"/>
      <c r="J50" s="59"/>
      <c r="K50" s="34"/>
      <c r="L50" s="59"/>
      <c r="M50" s="34"/>
      <c r="N50" s="45"/>
    </row>
    <row r="51" spans="2:14" ht="28.5" customHeight="1">
      <c r="B51" s="97"/>
      <c r="C51" s="114"/>
      <c r="D51" s="72" t="s">
        <v>80</v>
      </c>
      <c r="E51" s="23" t="s">
        <v>29</v>
      </c>
      <c r="F51" s="23">
        <v>1.3</v>
      </c>
      <c r="G51" s="9">
        <f>F51*G49</f>
        <v>10.673000000000002</v>
      </c>
      <c r="H51" s="59"/>
      <c r="I51" s="9"/>
      <c r="J51" s="59"/>
      <c r="K51" s="34"/>
      <c r="L51" s="59"/>
      <c r="M51" s="34"/>
      <c r="N51" s="45"/>
    </row>
    <row r="52" spans="2:14" ht="14.25" customHeight="1">
      <c r="B52" s="97"/>
      <c r="C52" s="114"/>
      <c r="D52" s="72" t="s">
        <v>81</v>
      </c>
      <c r="E52" s="23" t="s">
        <v>50</v>
      </c>
      <c r="F52" s="23">
        <v>3.08</v>
      </c>
      <c r="G52" s="9">
        <f>G49*F52</f>
        <v>25.286800000000003</v>
      </c>
      <c r="H52" s="59"/>
      <c r="I52" s="9"/>
      <c r="J52" s="59"/>
      <c r="K52" s="34"/>
      <c r="L52" s="59"/>
      <c r="M52" s="34"/>
      <c r="N52" s="45"/>
    </row>
    <row r="53" spans="2:14" ht="14.25" customHeight="1">
      <c r="B53" s="97"/>
      <c r="C53" s="114"/>
      <c r="D53" s="73" t="s">
        <v>82</v>
      </c>
      <c r="E53" s="74" t="s">
        <v>50</v>
      </c>
      <c r="F53" s="74" t="s">
        <v>83</v>
      </c>
      <c r="G53" s="23">
        <f>G49*F53</f>
        <v>61.575000000000003</v>
      </c>
      <c r="H53" s="23"/>
      <c r="I53" s="9"/>
      <c r="J53" s="23"/>
      <c r="K53" s="9"/>
      <c r="L53" s="9"/>
      <c r="M53" s="9"/>
      <c r="N53" s="26"/>
    </row>
    <row r="54" spans="2:14" ht="14.25" customHeight="1">
      <c r="B54" s="97"/>
      <c r="C54" s="114"/>
      <c r="D54" s="73" t="s">
        <v>84</v>
      </c>
      <c r="E54" s="74" t="s">
        <v>50</v>
      </c>
      <c r="F54" s="74" t="s">
        <v>85</v>
      </c>
      <c r="G54" s="23">
        <f>G49*F54</f>
        <v>24.7121</v>
      </c>
      <c r="H54" s="23"/>
      <c r="I54" s="9"/>
      <c r="J54" s="23"/>
      <c r="K54" s="9"/>
      <c r="L54" s="9"/>
      <c r="M54" s="9"/>
      <c r="N54" s="26"/>
    </row>
    <row r="55" spans="2:14" ht="14.25" customHeight="1">
      <c r="B55" s="97"/>
      <c r="C55" s="114"/>
      <c r="D55" s="72" t="s">
        <v>32</v>
      </c>
      <c r="E55" s="23" t="s">
        <v>9</v>
      </c>
      <c r="F55" s="23">
        <v>1.38</v>
      </c>
      <c r="G55" s="9">
        <f>F55*G49</f>
        <v>11.329800000000001</v>
      </c>
      <c r="H55" s="59"/>
      <c r="I55" s="9"/>
      <c r="J55" s="59"/>
      <c r="K55" s="34"/>
      <c r="L55" s="59"/>
      <c r="M55" s="34"/>
      <c r="N55" s="45"/>
    </row>
    <row r="56" spans="2:14" ht="30.75" customHeight="1">
      <c r="B56" s="97">
        <v>11</v>
      </c>
      <c r="C56" s="115" t="s">
        <v>87</v>
      </c>
      <c r="D56" s="75" t="s">
        <v>88</v>
      </c>
      <c r="E56" s="76" t="s">
        <v>29</v>
      </c>
      <c r="F56" s="74"/>
      <c r="G56" s="8">
        <f>G49</f>
        <v>8.2100000000000009</v>
      </c>
      <c r="H56" s="23"/>
      <c r="I56" s="9"/>
      <c r="J56" s="23"/>
      <c r="K56" s="9"/>
      <c r="L56" s="9"/>
      <c r="M56" s="9"/>
      <c r="N56" s="26"/>
    </row>
    <row r="57" spans="2:14" ht="14.25" customHeight="1">
      <c r="B57" s="97"/>
      <c r="C57" s="115"/>
      <c r="D57" s="73" t="s">
        <v>7</v>
      </c>
      <c r="E57" s="74" t="s">
        <v>27</v>
      </c>
      <c r="F57" s="74">
        <v>0.87</v>
      </c>
      <c r="G57" s="23">
        <f>G56*F57</f>
        <v>7.1427000000000005</v>
      </c>
      <c r="H57" s="23"/>
      <c r="I57" s="9"/>
      <c r="J57" s="9"/>
      <c r="K57" s="9"/>
      <c r="L57" s="9"/>
      <c r="M57" s="9"/>
      <c r="N57" s="26"/>
    </row>
    <row r="58" spans="2:14" ht="14.25" customHeight="1">
      <c r="B58" s="97"/>
      <c r="C58" s="115"/>
      <c r="D58" s="73" t="s">
        <v>89</v>
      </c>
      <c r="E58" s="74" t="s">
        <v>9</v>
      </c>
      <c r="F58" s="74">
        <v>0.13</v>
      </c>
      <c r="G58" s="23">
        <f>G56*F58</f>
        <v>1.0673000000000001</v>
      </c>
      <c r="H58" s="23"/>
      <c r="I58" s="9"/>
      <c r="J58" s="23"/>
      <c r="K58" s="9"/>
      <c r="L58" s="9"/>
      <c r="M58" s="9"/>
      <c r="N58" s="26"/>
    </row>
    <row r="59" spans="2:14" ht="14.25" customHeight="1">
      <c r="B59" s="97"/>
      <c r="C59" s="115"/>
      <c r="D59" s="73" t="s">
        <v>90</v>
      </c>
      <c r="E59" s="74" t="s">
        <v>50</v>
      </c>
      <c r="F59" s="74">
        <v>7.2</v>
      </c>
      <c r="G59" s="23">
        <f>G56*F59</f>
        <v>59.112000000000009</v>
      </c>
      <c r="H59" s="23"/>
      <c r="I59" s="9"/>
      <c r="J59" s="23"/>
      <c r="K59" s="9"/>
      <c r="L59" s="9"/>
      <c r="M59" s="9"/>
      <c r="N59" s="26"/>
    </row>
    <row r="60" spans="2:14" ht="14.25" customHeight="1">
      <c r="B60" s="97"/>
      <c r="C60" s="115"/>
      <c r="D60" s="73" t="s">
        <v>91</v>
      </c>
      <c r="E60" s="74" t="s">
        <v>50</v>
      </c>
      <c r="F60" s="74">
        <v>1.79</v>
      </c>
      <c r="G60" s="23">
        <f>G56*F60</f>
        <v>14.695900000000002</v>
      </c>
      <c r="H60" s="23"/>
      <c r="I60" s="9"/>
      <c r="J60" s="23"/>
      <c r="K60" s="9"/>
      <c r="L60" s="9"/>
      <c r="M60" s="9"/>
      <c r="N60" s="26"/>
    </row>
    <row r="61" spans="2:14" ht="14.25" customHeight="1">
      <c r="B61" s="97"/>
      <c r="C61" s="115"/>
      <c r="D61" s="73" t="s">
        <v>92</v>
      </c>
      <c r="E61" s="74" t="s">
        <v>50</v>
      </c>
      <c r="F61" s="74">
        <v>1.07</v>
      </c>
      <c r="G61" s="23">
        <f>G56*F61</f>
        <v>8.7847000000000008</v>
      </c>
      <c r="H61" s="23"/>
      <c r="I61" s="9"/>
      <c r="J61" s="23"/>
      <c r="K61" s="9"/>
      <c r="L61" s="9"/>
      <c r="M61" s="9"/>
      <c r="N61" s="26"/>
    </row>
    <row r="62" spans="2:14" ht="14.25" customHeight="1">
      <c r="B62" s="97"/>
      <c r="C62" s="115"/>
      <c r="D62" s="73" t="s">
        <v>15</v>
      </c>
      <c r="E62" s="74" t="s">
        <v>9</v>
      </c>
      <c r="F62" s="74">
        <v>0.1</v>
      </c>
      <c r="G62" s="23">
        <f>G56*F62</f>
        <v>0.82100000000000017</v>
      </c>
      <c r="H62" s="23"/>
      <c r="I62" s="9"/>
      <c r="J62" s="23"/>
      <c r="K62" s="9"/>
      <c r="L62" s="9"/>
      <c r="M62" s="9"/>
      <c r="N62" s="26"/>
    </row>
    <row r="63" spans="2:14" ht="50.25" customHeight="1">
      <c r="B63" s="97">
        <v>12</v>
      </c>
      <c r="C63" s="116" t="s">
        <v>69</v>
      </c>
      <c r="D63" s="53" t="s">
        <v>95</v>
      </c>
      <c r="E63" s="67" t="s">
        <v>31</v>
      </c>
      <c r="F63" s="62"/>
      <c r="G63" s="46">
        <v>170</v>
      </c>
      <c r="H63" s="34"/>
      <c r="I63" s="34"/>
      <c r="J63" s="34"/>
      <c r="K63" s="34"/>
      <c r="L63" s="34"/>
      <c r="M63" s="34"/>
      <c r="N63" s="45"/>
    </row>
    <row r="64" spans="2:14" ht="14.25" customHeight="1">
      <c r="B64" s="97"/>
      <c r="C64" s="116"/>
      <c r="D64" s="33" t="s">
        <v>12</v>
      </c>
      <c r="E64" s="7" t="s">
        <v>13</v>
      </c>
      <c r="F64" s="7">
        <v>0.56000000000000005</v>
      </c>
      <c r="G64" s="34">
        <f>F64*G63</f>
        <v>95.2</v>
      </c>
      <c r="H64" s="34"/>
      <c r="I64" s="34"/>
      <c r="J64" s="34"/>
      <c r="K64" s="34"/>
      <c r="L64" s="34"/>
      <c r="M64" s="34"/>
      <c r="N64" s="45"/>
    </row>
    <row r="65" spans="2:14" ht="14.25" customHeight="1">
      <c r="B65" s="97"/>
      <c r="C65" s="116"/>
      <c r="D65" s="33" t="s">
        <v>66</v>
      </c>
      <c r="E65" s="7" t="s">
        <v>67</v>
      </c>
      <c r="F65" s="7">
        <f>4/100</f>
        <v>0.04</v>
      </c>
      <c r="G65" s="34">
        <f>F65*G63</f>
        <v>6.8</v>
      </c>
      <c r="H65" s="34"/>
      <c r="I65" s="34"/>
      <c r="J65" s="34"/>
      <c r="K65" s="34"/>
      <c r="L65" s="34"/>
      <c r="M65" s="34"/>
      <c r="N65" s="45"/>
    </row>
    <row r="66" spans="2:14" ht="14.25" customHeight="1">
      <c r="B66" s="97"/>
      <c r="C66" s="116"/>
      <c r="D66" s="33" t="s">
        <v>68</v>
      </c>
      <c r="E66" s="7" t="s">
        <v>10</v>
      </c>
      <c r="F66" s="7">
        <f>0.45/100</f>
        <v>4.5000000000000005E-3</v>
      </c>
      <c r="G66" s="34">
        <f>F66*G63</f>
        <v>0.76500000000000012</v>
      </c>
      <c r="H66" s="34"/>
      <c r="I66" s="34"/>
      <c r="J66" s="34"/>
      <c r="K66" s="34"/>
      <c r="L66" s="34"/>
      <c r="M66" s="34"/>
      <c r="N66" s="45"/>
    </row>
    <row r="67" spans="2:14" ht="14.25" customHeight="1">
      <c r="B67" s="97"/>
      <c r="C67" s="116"/>
      <c r="D67" s="33" t="s">
        <v>33</v>
      </c>
      <c r="E67" s="7"/>
      <c r="F67" s="7">
        <v>2.2800000000000001E-2</v>
      </c>
      <c r="G67" s="34">
        <f>F67*G63</f>
        <v>3.8760000000000003</v>
      </c>
      <c r="H67" s="34"/>
      <c r="I67" s="34"/>
      <c r="J67" s="34"/>
      <c r="K67" s="34"/>
      <c r="L67" s="34"/>
      <c r="M67" s="34"/>
      <c r="N67" s="45"/>
    </row>
    <row r="68" spans="2:14" ht="34.5" customHeight="1">
      <c r="B68" s="97">
        <v>13</v>
      </c>
      <c r="C68" s="117" t="s">
        <v>45</v>
      </c>
      <c r="D68" s="50" t="s">
        <v>93</v>
      </c>
      <c r="E68" s="66" t="s">
        <v>37</v>
      </c>
      <c r="F68" s="51"/>
      <c r="G68" s="51">
        <f>G70*3.05/1000</f>
        <v>0.16775000000000001</v>
      </c>
      <c r="H68" s="51"/>
      <c r="I68" s="42"/>
      <c r="J68" s="51"/>
      <c r="K68" s="40"/>
      <c r="L68" s="51"/>
      <c r="M68" s="40"/>
      <c r="N68" s="44"/>
    </row>
    <row r="69" spans="2:14" ht="14.25" customHeight="1">
      <c r="B69" s="97"/>
      <c r="C69" s="117"/>
      <c r="D69" s="52" t="s">
        <v>36</v>
      </c>
      <c r="E69" s="23" t="s">
        <v>30</v>
      </c>
      <c r="F69" s="42">
        <v>31.4</v>
      </c>
      <c r="G69" s="42">
        <f>F69*G68</f>
        <v>5.2673500000000004</v>
      </c>
      <c r="H69" s="42"/>
      <c r="I69" s="42"/>
      <c r="J69" s="9"/>
      <c r="K69" s="40"/>
      <c r="L69" s="42"/>
      <c r="M69" s="40"/>
      <c r="N69" s="44"/>
    </row>
    <row r="70" spans="2:14" ht="14.25" customHeight="1">
      <c r="B70" s="97"/>
      <c r="C70" s="117"/>
      <c r="D70" s="52" t="s">
        <v>94</v>
      </c>
      <c r="E70" s="23" t="s">
        <v>16</v>
      </c>
      <c r="F70" s="42"/>
      <c r="G70" s="34">
        <v>55</v>
      </c>
      <c r="H70" s="40"/>
      <c r="I70" s="40"/>
      <c r="J70" s="34"/>
      <c r="K70" s="40"/>
      <c r="L70" s="40"/>
      <c r="M70" s="40"/>
      <c r="N70" s="44"/>
    </row>
    <row r="71" spans="2:14" ht="14.25" customHeight="1">
      <c r="B71" s="97"/>
      <c r="C71" s="117"/>
      <c r="D71" s="52" t="s">
        <v>32</v>
      </c>
      <c r="E71" s="23" t="s">
        <v>9</v>
      </c>
      <c r="F71" s="42">
        <v>28.9</v>
      </c>
      <c r="G71" s="42">
        <f>F71*G68</f>
        <v>4.8479749999999999</v>
      </c>
      <c r="H71" s="42"/>
      <c r="I71" s="42"/>
      <c r="J71" s="9"/>
      <c r="K71" s="40"/>
      <c r="L71" s="42"/>
      <c r="M71" s="40"/>
      <c r="N71" s="44"/>
    </row>
    <row r="72" spans="2:14" ht="29.25" customHeight="1">
      <c r="B72" s="97">
        <v>14</v>
      </c>
      <c r="C72" s="118" t="s">
        <v>46</v>
      </c>
      <c r="D72" s="50" t="s">
        <v>47</v>
      </c>
      <c r="E72" s="66" t="s">
        <v>31</v>
      </c>
      <c r="F72" s="51"/>
      <c r="G72" s="8">
        <f>0.1*G70*6</f>
        <v>33</v>
      </c>
      <c r="H72" s="51"/>
      <c r="I72" s="42"/>
      <c r="J72" s="8"/>
      <c r="K72" s="40"/>
      <c r="L72" s="51"/>
      <c r="M72" s="40"/>
      <c r="N72" s="44"/>
    </row>
    <row r="73" spans="2:14" ht="14.25" customHeight="1">
      <c r="B73" s="97"/>
      <c r="C73" s="118"/>
      <c r="D73" s="52" t="s">
        <v>36</v>
      </c>
      <c r="E73" s="23" t="s">
        <v>30</v>
      </c>
      <c r="F73" s="42">
        <v>0.38800000000000001</v>
      </c>
      <c r="G73" s="42">
        <f>F73*G72</f>
        <v>12.804</v>
      </c>
      <c r="H73" s="42"/>
      <c r="I73" s="42"/>
      <c r="J73" s="9"/>
      <c r="K73" s="40"/>
      <c r="L73" s="42"/>
      <c r="M73" s="40"/>
      <c r="N73" s="44"/>
    </row>
    <row r="74" spans="2:14" ht="14.25" customHeight="1">
      <c r="B74" s="97"/>
      <c r="C74" s="118"/>
      <c r="D74" s="52" t="s">
        <v>48</v>
      </c>
      <c r="E74" s="23" t="s">
        <v>9</v>
      </c>
      <c r="F74" s="42">
        <v>2.9999999999999997E-4</v>
      </c>
      <c r="G74" s="42">
        <f>F74*G72</f>
        <v>9.8999999999999991E-3</v>
      </c>
      <c r="H74" s="42"/>
      <c r="I74" s="42"/>
      <c r="J74" s="42"/>
      <c r="K74" s="40"/>
      <c r="L74" s="42"/>
      <c r="M74" s="40"/>
      <c r="N74" s="44"/>
    </row>
    <row r="75" spans="2:14" ht="14.25" customHeight="1">
      <c r="B75" s="97"/>
      <c r="C75" s="118"/>
      <c r="D75" s="52" t="s">
        <v>49</v>
      </c>
      <c r="E75" s="23" t="s">
        <v>50</v>
      </c>
      <c r="F75" s="42">
        <v>0.251</v>
      </c>
      <c r="G75" s="42">
        <f>F75*G72</f>
        <v>8.2829999999999995</v>
      </c>
      <c r="H75" s="42"/>
      <c r="I75" s="42"/>
      <c r="J75" s="42"/>
      <c r="K75" s="40"/>
      <c r="L75" s="42"/>
      <c r="M75" s="40"/>
      <c r="N75" s="44"/>
    </row>
    <row r="76" spans="2:14" ht="14.25" customHeight="1">
      <c r="B76" s="97"/>
      <c r="C76" s="118"/>
      <c r="D76" s="52" t="s">
        <v>32</v>
      </c>
      <c r="E76" s="23" t="s">
        <v>9</v>
      </c>
      <c r="F76" s="42">
        <v>1.9E-3</v>
      </c>
      <c r="G76" s="42">
        <f>F76*G72</f>
        <v>6.2700000000000006E-2</v>
      </c>
      <c r="H76" s="42"/>
      <c r="I76" s="42"/>
      <c r="J76" s="42"/>
      <c r="K76" s="40"/>
      <c r="L76" s="42"/>
      <c r="M76" s="40"/>
      <c r="N76" s="44"/>
    </row>
    <row r="77" spans="2:14" ht="42.75" customHeight="1">
      <c r="B77" s="97">
        <v>15</v>
      </c>
      <c r="C77" s="106" t="s">
        <v>54</v>
      </c>
      <c r="D77" s="13" t="s">
        <v>70</v>
      </c>
      <c r="E77" s="67" t="s">
        <v>29</v>
      </c>
      <c r="F77" s="7"/>
      <c r="G77" s="46">
        <f>G9</f>
        <v>65</v>
      </c>
      <c r="H77" s="34"/>
      <c r="I77" s="34"/>
      <c r="J77" s="34"/>
      <c r="K77" s="34"/>
      <c r="L77" s="34"/>
      <c r="M77" s="34"/>
      <c r="N77" s="45"/>
    </row>
    <row r="78" spans="2:14" ht="14.25" customHeight="1">
      <c r="B78" s="97"/>
      <c r="C78" s="106"/>
      <c r="D78" s="33" t="s">
        <v>12</v>
      </c>
      <c r="E78" s="7" t="s">
        <v>13</v>
      </c>
      <c r="F78" s="7">
        <f>13.2/1000</f>
        <v>1.32E-2</v>
      </c>
      <c r="G78" s="7">
        <f>G77*F78</f>
        <v>0.85799999999999998</v>
      </c>
      <c r="H78" s="34"/>
      <c r="I78" s="34"/>
      <c r="J78" s="34"/>
      <c r="K78" s="34"/>
      <c r="L78" s="34"/>
      <c r="M78" s="34"/>
      <c r="N78" s="45"/>
    </row>
    <row r="79" spans="2:14" ht="14.25" customHeight="1">
      <c r="B79" s="97"/>
      <c r="C79" s="106"/>
      <c r="D79" s="33" t="s">
        <v>55</v>
      </c>
      <c r="E79" s="7" t="s">
        <v>35</v>
      </c>
      <c r="F79" s="7">
        <f>29.5/1000</f>
        <v>2.9499999999999998E-2</v>
      </c>
      <c r="G79" s="7">
        <f>G77*F79</f>
        <v>1.9175</v>
      </c>
      <c r="H79" s="34"/>
      <c r="I79" s="34"/>
      <c r="J79" s="34"/>
      <c r="K79" s="34"/>
      <c r="L79" s="34"/>
      <c r="M79" s="34"/>
      <c r="N79" s="45"/>
    </row>
    <row r="80" spans="2:14" ht="36.75" customHeight="1">
      <c r="B80" s="104">
        <v>16</v>
      </c>
      <c r="C80" s="114" t="s">
        <v>71</v>
      </c>
      <c r="D80" s="63" t="s">
        <v>72</v>
      </c>
      <c r="E80" s="67" t="s">
        <v>51</v>
      </c>
      <c r="F80" s="67"/>
      <c r="G80" s="46">
        <v>15</v>
      </c>
      <c r="H80" s="67"/>
      <c r="I80" s="23"/>
      <c r="J80" s="67"/>
      <c r="K80" s="23"/>
      <c r="L80" s="67"/>
      <c r="M80" s="23"/>
      <c r="N80" s="55"/>
    </row>
    <row r="81" spans="2:14" ht="14.25" customHeight="1">
      <c r="B81" s="104"/>
      <c r="C81" s="114"/>
      <c r="D81" s="33" t="s">
        <v>52</v>
      </c>
      <c r="E81" s="7" t="s">
        <v>53</v>
      </c>
      <c r="F81" s="7">
        <f>9.21/1000</f>
        <v>9.2100000000000012E-3</v>
      </c>
      <c r="G81" s="34">
        <f>F81*G80</f>
        <v>0.13815000000000002</v>
      </c>
      <c r="H81" s="34"/>
      <c r="I81" s="9"/>
      <c r="J81" s="34"/>
      <c r="K81" s="9"/>
      <c r="L81" s="34"/>
      <c r="M81" s="9"/>
      <c r="N81" s="26"/>
    </row>
    <row r="82" spans="2:14" ht="14.25" customHeight="1">
      <c r="B82" s="104"/>
      <c r="C82" s="114"/>
      <c r="D82" s="15" t="s">
        <v>65</v>
      </c>
      <c r="E82" s="12" t="s">
        <v>29</v>
      </c>
      <c r="F82" s="12">
        <v>1.1000000000000001</v>
      </c>
      <c r="G82" s="12">
        <f>F82*G80</f>
        <v>16.5</v>
      </c>
      <c r="H82" s="14"/>
      <c r="I82" s="14"/>
      <c r="J82" s="14"/>
      <c r="K82" s="14"/>
      <c r="L82" s="14"/>
      <c r="M82" s="14"/>
      <c r="N82" s="25"/>
    </row>
    <row r="83" spans="2:14" ht="28.5" customHeight="1">
      <c r="B83" s="104"/>
      <c r="C83" s="114"/>
      <c r="D83" s="61" t="s">
        <v>76</v>
      </c>
      <c r="E83" s="23" t="s">
        <v>26</v>
      </c>
      <c r="F83" s="10">
        <v>1.55</v>
      </c>
      <c r="G83" s="9">
        <f>F83*G82</f>
        <v>25.574999999999999</v>
      </c>
      <c r="H83" s="11"/>
      <c r="I83" s="9"/>
      <c r="J83" s="11"/>
      <c r="K83" s="9"/>
      <c r="L83" s="11"/>
      <c r="M83" s="9"/>
      <c r="N83" s="26"/>
    </row>
    <row r="84" spans="2:14" s="2" customFormat="1" ht="14.25" customHeight="1">
      <c r="B84" s="64"/>
      <c r="C84" s="65"/>
      <c r="D84" s="69" t="s">
        <v>0</v>
      </c>
      <c r="E84" s="69"/>
      <c r="F84" s="69"/>
      <c r="G84" s="69"/>
      <c r="H84" s="69"/>
      <c r="I84" s="17"/>
      <c r="J84" s="69"/>
      <c r="K84" s="18"/>
      <c r="L84" s="69"/>
      <c r="M84" s="18"/>
      <c r="N84" s="27"/>
    </row>
    <row r="85" spans="2:14" ht="14.25" customHeight="1">
      <c r="B85" s="64"/>
      <c r="C85" s="65"/>
      <c r="D85" s="69" t="s">
        <v>17</v>
      </c>
      <c r="E85" s="19"/>
      <c r="F85" s="12"/>
      <c r="G85" s="12"/>
      <c r="H85" s="12"/>
      <c r="I85" s="12"/>
      <c r="J85" s="12"/>
      <c r="K85" s="12"/>
      <c r="L85" s="12"/>
      <c r="M85" s="12"/>
      <c r="N85" s="25"/>
    </row>
    <row r="86" spans="2:14" ht="14.25" customHeight="1">
      <c r="B86" s="64"/>
      <c r="C86" s="65"/>
      <c r="D86" s="69" t="s">
        <v>0</v>
      </c>
      <c r="E86" s="69"/>
      <c r="F86" s="12"/>
      <c r="G86" s="12"/>
      <c r="H86" s="12"/>
      <c r="I86" s="12"/>
      <c r="J86" s="12"/>
      <c r="K86" s="12"/>
      <c r="L86" s="12"/>
      <c r="M86" s="12"/>
      <c r="N86" s="27"/>
    </row>
    <row r="87" spans="2:14" ht="14.25" customHeight="1">
      <c r="B87" s="64"/>
      <c r="C87" s="65"/>
      <c r="D87" s="69" t="s">
        <v>18</v>
      </c>
      <c r="E87" s="19"/>
      <c r="F87" s="12"/>
      <c r="G87" s="12"/>
      <c r="H87" s="12"/>
      <c r="I87" s="12"/>
      <c r="J87" s="12"/>
      <c r="K87" s="12"/>
      <c r="L87" s="12"/>
      <c r="M87" s="12"/>
      <c r="N87" s="25"/>
    </row>
    <row r="88" spans="2:14" ht="14.25" customHeight="1">
      <c r="B88" s="64"/>
      <c r="C88" s="65"/>
      <c r="D88" s="69" t="s">
        <v>0</v>
      </c>
      <c r="E88" s="69"/>
      <c r="F88" s="12"/>
      <c r="G88" s="12"/>
      <c r="H88" s="12"/>
      <c r="I88" s="12"/>
      <c r="J88" s="12"/>
      <c r="K88" s="12"/>
      <c r="L88" s="12"/>
      <c r="M88" s="12"/>
      <c r="N88" s="27"/>
    </row>
    <row r="89" spans="2:14" ht="14.25" customHeight="1">
      <c r="B89" s="64"/>
      <c r="C89" s="65"/>
      <c r="D89" s="69" t="s">
        <v>19</v>
      </c>
      <c r="E89" s="19">
        <v>0.03</v>
      </c>
      <c r="F89" s="12"/>
      <c r="G89" s="12"/>
      <c r="H89" s="12"/>
      <c r="I89" s="12"/>
      <c r="J89" s="12"/>
      <c r="K89" s="12"/>
      <c r="L89" s="12"/>
      <c r="M89" s="12"/>
      <c r="N89" s="25"/>
    </row>
    <row r="90" spans="2:14" ht="14.25" customHeight="1">
      <c r="B90" s="64"/>
      <c r="C90" s="65"/>
      <c r="D90" s="69" t="s">
        <v>0</v>
      </c>
      <c r="E90" s="69"/>
      <c r="F90" s="12"/>
      <c r="G90" s="12"/>
      <c r="H90" s="12"/>
      <c r="I90" s="12"/>
      <c r="J90" s="12"/>
      <c r="K90" s="12"/>
      <c r="L90" s="12"/>
      <c r="M90" s="12"/>
      <c r="N90" s="27"/>
    </row>
    <row r="91" spans="2:14" ht="14.25" customHeight="1">
      <c r="B91" s="64"/>
      <c r="C91" s="65"/>
      <c r="D91" s="69" t="s">
        <v>20</v>
      </c>
      <c r="E91" s="19">
        <v>0.18</v>
      </c>
      <c r="F91" s="12"/>
      <c r="G91" s="12"/>
      <c r="H91" s="12"/>
      <c r="I91" s="12"/>
      <c r="J91" s="12"/>
      <c r="K91" s="12"/>
      <c r="L91" s="12"/>
      <c r="M91" s="12"/>
      <c r="N91" s="25"/>
    </row>
    <row r="92" spans="2:14" ht="14.25" customHeight="1" thickBot="1">
      <c r="B92" s="28"/>
      <c r="C92" s="29"/>
      <c r="D92" s="30" t="s">
        <v>0</v>
      </c>
      <c r="E92" s="31"/>
      <c r="F92" s="31"/>
      <c r="G92" s="31"/>
      <c r="H92" s="31"/>
      <c r="I92" s="31"/>
      <c r="J92" s="31"/>
      <c r="K92" s="31"/>
      <c r="L92" s="31"/>
      <c r="M92" s="31"/>
      <c r="N92" s="32"/>
    </row>
    <row r="93" spans="2:14" ht="14.25" customHeight="1">
      <c r="B93" s="68"/>
      <c r="C93" s="21"/>
      <c r="D93" s="22"/>
      <c r="E93" s="20"/>
      <c r="F93" s="119"/>
      <c r="G93" s="119"/>
      <c r="H93" s="20"/>
      <c r="I93" s="119"/>
      <c r="J93" s="119"/>
      <c r="K93" s="20"/>
      <c r="L93" s="20"/>
      <c r="M93" s="20"/>
      <c r="N93" s="20"/>
    </row>
    <row r="94" spans="2:14" ht="14.25" customHeight="1">
      <c r="B94" s="68"/>
      <c r="C94" s="21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20"/>
    </row>
    <row r="95" spans="2:14" ht="14.25" customHeight="1">
      <c r="B95" s="24"/>
      <c r="C95" s="5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2:14">
      <c r="B96" s="24"/>
      <c r="C96" s="5"/>
      <c r="D96" s="78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2:14" ht="14.25" customHeight="1">
      <c r="B97" s="24"/>
      <c r="C97" s="5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2:14" ht="14.25" customHeight="1">
      <c r="B98" s="24"/>
      <c r="C98" s="5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2:14" ht="14.25" customHeight="1">
      <c r="B99" s="24"/>
      <c r="C99" s="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2:14" ht="14.25" customHeight="1">
      <c r="B100" s="24"/>
      <c r="C100" s="5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2:14" ht="14.25" customHeight="1">
      <c r="B101" s="24"/>
      <c r="C101" s="5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2:14" ht="14.25" customHeight="1">
      <c r="B102" s="24"/>
      <c r="C102" s="5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2:14" ht="14.25" customHeight="1">
      <c r="B103" s="24"/>
      <c r="C103" s="5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2:14" ht="14.25" customHeight="1">
      <c r="B104" s="24"/>
      <c r="C104" s="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2:14" ht="14.25" customHeight="1">
      <c r="B105" s="24"/>
      <c r="C105" s="5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2:14" ht="14.25" customHeight="1">
      <c r="B106" s="24"/>
      <c r="C106" s="5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2:14" ht="14.25" customHeight="1">
      <c r="B107" s="24"/>
      <c r="C107" s="5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2:14" ht="14.25" customHeight="1">
      <c r="B108" s="24"/>
      <c r="C108" s="5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4" ht="14.25" customHeight="1">
      <c r="B109" s="24"/>
      <c r="C109" s="5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2:14" ht="14.25" customHeight="1">
      <c r="B110" s="24"/>
      <c r="C110" s="5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2:14" ht="14.25" customHeight="1">
      <c r="B111" s="24"/>
      <c r="C111" s="5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2:14" ht="14.25" customHeight="1">
      <c r="B112" s="24"/>
      <c r="C112" s="5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2:14" ht="14.25" customHeight="1">
      <c r="B113" s="24"/>
      <c r="C113" s="5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2:14" ht="14.25" customHeight="1">
      <c r="B114" s="24"/>
      <c r="C114" s="5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2:14" ht="14.25" customHeight="1">
      <c r="B115" s="24"/>
      <c r="C115" s="5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2:14" ht="14.25" customHeight="1">
      <c r="B116" s="24"/>
      <c r="C116" s="5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2:14" ht="14.25" customHeight="1">
      <c r="B117" s="24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2:14" ht="14.25" customHeight="1">
      <c r="B118" s="24"/>
      <c r="C118" s="5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2:14" ht="14.25" customHeight="1">
      <c r="B119" s="24"/>
      <c r="C119" s="5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2:14" ht="14.25" customHeight="1">
      <c r="B120" s="24"/>
      <c r="C120" s="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2:14" ht="14.25" customHeight="1">
      <c r="B121" s="24"/>
      <c r="C121" s="5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2:14" ht="14.25" customHeight="1">
      <c r="B122" s="24"/>
      <c r="C122" s="5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2:14" ht="14.25" customHeight="1">
      <c r="B123" s="24"/>
      <c r="C123" s="5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2:14" ht="14.25" customHeight="1">
      <c r="B124" s="24"/>
      <c r="C124" s="5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2:14" ht="14.25" customHeight="1">
      <c r="B125" s="24"/>
      <c r="C125" s="5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2:14" ht="14.25" customHeight="1">
      <c r="B126" s="24"/>
      <c r="C126" s="5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2:14" ht="14.25" customHeight="1">
      <c r="B127" s="24"/>
      <c r="C127" s="5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2:14" ht="14.25" customHeight="1">
      <c r="B128" s="24"/>
      <c r="C128" s="5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2:14" ht="14.25" customHeight="1">
      <c r="B129" s="24"/>
      <c r="C129" s="5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2:14" ht="14.25" customHeight="1">
      <c r="B130" s="24"/>
      <c r="C130" s="5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2:14" ht="14.25" customHeight="1">
      <c r="B131" s="24"/>
      <c r="C131" s="5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2:14" ht="14.25" customHeight="1">
      <c r="B132" s="24"/>
      <c r="C132" s="5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2:14" ht="14.25" customHeight="1">
      <c r="B133" s="24"/>
      <c r="C133" s="5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2:14" ht="14.25" customHeight="1">
      <c r="B134" s="24"/>
      <c r="C134" s="5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2:14" ht="14.25" customHeight="1">
      <c r="B135" s="24"/>
      <c r="C135" s="5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2:14" ht="14.25" customHeight="1">
      <c r="B136" s="24"/>
      <c r="C136" s="5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2:14" ht="14.25" customHeight="1">
      <c r="B137" s="24"/>
      <c r="C137" s="5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2:14" ht="14.25" customHeight="1">
      <c r="B138" s="24"/>
      <c r="C138" s="5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2:14" ht="14.25" customHeight="1">
      <c r="B139" s="24"/>
      <c r="C139" s="5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2:14" ht="14.25" customHeight="1">
      <c r="B140" s="24"/>
      <c r="C140" s="5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2:14" ht="14.25" customHeight="1">
      <c r="B141" s="24"/>
      <c r="C141" s="5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2:14" ht="14.25" customHeight="1">
      <c r="B142" s="24"/>
      <c r="C142" s="5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2:14" ht="14.25" customHeight="1">
      <c r="B143" s="24"/>
      <c r="C143" s="5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2:14" ht="14.25" customHeight="1">
      <c r="B144" s="24"/>
      <c r="C144" s="5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2:14" ht="14.25" customHeight="1">
      <c r="B145" s="24"/>
      <c r="C145" s="5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2:14" ht="14.25" customHeight="1">
      <c r="B146" s="24"/>
      <c r="C146" s="5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2:14" ht="14.25" customHeight="1">
      <c r="B147" s="24"/>
      <c r="C147" s="5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2:14" ht="14.25" customHeight="1">
      <c r="B148" s="24"/>
      <c r="C148" s="5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2:14" ht="14.25" customHeight="1">
      <c r="B149" s="24"/>
      <c r="C149" s="5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2:14" ht="14.25" customHeight="1">
      <c r="B150" s="24"/>
      <c r="C150" s="5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2:14" ht="14.25" customHeight="1">
      <c r="B151" s="24"/>
      <c r="C151" s="5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2:14">
      <c r="B152" s="24"/>
      <c r="C152" s="5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2:14">
      <c r="B153" s="24"/>
      <c r="C153" s="5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2:14">
      <c r="B154" s="24"/>
      <c r="C154" s="5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2:14">
      <c r="B155" s="24"/>
      <c r="C155" s="5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2:14">
      <c r="B156" s="24"/>
      <c r="C156" s="5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2:14">
      <c r="B157" s="24"/>
      <c r="C157" s="5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2:14">
      <c r="B158" s="24"/>
      <c r="C158" s="5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2:14">
      <c r="B159" s="24"/>
      <c r="C159" s="5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2:14">
      <c r="B160" s="24"/>
      <c r="C160" s="5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2:14">
      <c r="B161" s="24"/>
      <c r="C161" s="5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2:14">
      <c r="B162" s="24"/>
      <c r="C162" s="5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2:14">
      <c r="B163" s="24"/>
      <c r="C163" s="5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2:14">
      <c r="B164" s="24"/>
      <c r="C164" s="5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2:14">
      <c r="B165" s="24"/>
      <c r="C165" s="5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2:14">
      <c r="B166" s="24"/>
      <c r="C166" s="5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2:14">
      <c r="B167" s="24"/>
      <c r="C167" s="5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2:14">
      <c r="B168" s="24"/>
      <c r="C168" s="5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2:14">
      <c r="B169" s="24"/>
      <c r="C169" s="5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2:14">
      <c r="B170" s="24"/>
      <c r="C170" s="5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2:14">
      <c r="B171" s="24"/>
      <c r="C171" s="5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2:14">
      <c r="B172" s="24"/>
      <c r="C172" s="5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2:14">
      <c r="B173" s="24"/>
      <c r="C173" s="5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2:14">
      <c r="B174" s="24"/>
      <c r="C174" s="5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2:14">
      <c r="B175" s="24"/>
      <c r="C175" s="5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2:14">
      <c r="B176" s="24"/>
      <c r="C176" s="5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2:14">
      <c r="B177" s="24"/>
      <c r="C177" s="5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2:14">
      <c r="B178" s="24"/>
      <c r="C178" s="5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2:14">
      <c r="B179" s="24"/>
      <c r="C179" s="5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2:14">
      <c r="B180" s="24"/>
      <c r="C180" s="5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2:14">
      <c r="B181" s="24"/>
      <c r="C181" s="5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2:14">
      <c r="B182" s="24"/>
      <c r="C182" s="5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2:14">
      <c r="B183" s="24"/>
      <c r="C183" s="5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2:14">
      <c r="B184" s="24"/>
      <c r="C184" s="5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2:14">
      <c r="B185" s="24"/>
      <c r="C185" s="5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2:14">
      <c r="B186" s="24"/>
      <c r="C186" s="5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2:14">
      <c r="B187" s="24"/>
      <c r="C187" s="5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2:14">
      <c r="B188" s="24"/>
      <c r="C188" s="5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2:14">
      <c r="B189" s="24"/>
      <c r="C189" s="5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2:14">
      <c r="B190" s="24"/>
      <c r="C190" s="5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2:14">
      <c r="B191" s="24"/>
      <c r="C191" s="5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2:14">
      <c r="B192" s="24"/>
      <c r="C192" s="5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2:14">
      <c r="B193" s="24"/>
      <c r="C193" s="5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2:14">
      <c r="B194" s="24"/>
      <c r="C194" s="5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2:14">
      <c r="B195" s="24"/>
      <c r="C195" s="5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2:14">
      <c r="B196" s="24"/>
      <c r="C196" s="5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2:14">
      <c r="B197" s="24"/>
      <c r="C197" s="5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2:14">
      <c r="B198" s="24"/>
      <c r="C198" s="5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2:14">
      <c r="B199" s="24"/>
      <c r="C199" s="5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2:14">
      <c r="B200" s="24"/>
      <c r="C200" s="5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2:14">
      <c r="B201" s="24"/>
      <c r="C201" s="5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2:14">
      <c r="B202" s="24"/>
      <c r="C202" s="5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2:14">
      <c r="B203" s="24"/>
      <c r="C203" s="5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2:14">
      <c r="B204" s="24"/>
      <c r="C204" s="5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2:14">
      <c r="B205" s="24"/>
      <c r="C205" s="5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2:14">
      <c r="B206" s="24"/>
      <c r="C206" s="5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2:14">
      <c r="B207" s="24"/>
      <c r="C207" s="5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2:14">
      <c r="B208" s="24"/>
      <c r="C208" s="5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2:14">
      <c r="B209" s="24"/>
      <c r="C209" s="5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2:14">
      <c r="B210" s="24"/>
      <c r="C210" s="5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2:14">
      <c r="B211" s="24"/>
      <c r="C211" s="5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2:14">
      <c r="B212" s="24"/>
      <c r="C212" s="5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2:14">
      <c r="B213" s="24"/>
      <c r="C213" s="5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2:14">
      <c r="B214" s="24"/>
      <c r="C214" s="5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2:14">
      <c r="B215" s="24"/>
      <c r="C215" s="5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2:14">
      <c r="B216" s="24"/>
      <c r="C216" s="5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2:14">
      <c r="B217" s="24"/>
      <c r="C217" s="5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2:14">
      <c r="B218" s="24"/>
      <c r="C218" s="5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2:14">
      <c r="B219" s="24"/>
      <c r="C219" s="5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2:14">
      <c r="B220" s="24"/>
      <c r="C220" s="5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2:14">
      <c r="B221" s="24"/>
      <c r="C221" s="5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2:14">
      <c r="B222" s="24"/>
      <c r="C222" s="5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2:14">
      <c r="B223" s="24"/>
      <c r="C223" s="5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2:14">
      <c r="B224" s="24"/>
      <c r="C224" s="5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2:14">
      <c r="B225" s="24"/>
      <c r="C225" s="5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2:14">
      <c r="B226" s="24"/>
      <c r="C226" s="5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2:14">
      <c r="B227" s="24"/>
      <c r="C227" s="5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2:14">
      <c r="B228" s="24"/>
      <c r="C228" s="5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2:14">
      <c r="B229" s="24"/>
      <c r="C229" s="5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2:14">
      <c r="B230" s="24"/>
      <c r="C230" s="5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2:14">
      <c r="B231" s="24"/>
      <c r="C231" s="5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2:14">
      <c r="B232" s="24"/>
      <c r="C232" s="5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2:14">
      <c r="B233" s="24"/>
      <c r="C233" s="5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2:14">
      <c r="B234" s="24"/>
      <c r="C234" s="5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2:14">
      <c r="B235" s="24"/>
      <c r="C235" s="5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2:14">
      <c r="B236" s="24"/>
      <c r="C236" s="5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2:14">
      <c r="B237" s="24"/>
      <c r="C237" s="5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2:14">
      <c r="B238" s="24"/>
      <c r="C238" s="5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2:14">
      <c r="B239" s="24"/>
      <c r="C239" s="5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2:14">
      <c r="B240" s="24"/>
      <c r="C240" s="5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2:14">
      <c r="B241" s="24"/>
      <c r="C241" s="5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2:14">
      <c r="B242" s="24"/>
      <c r="C242" s="5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2:14">
      <c r="B243" s="24"/>
      <c r="C243" s="5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2:14">
      <c r="B244" s="24"/>
      <c r="C244" s="5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2:14">
      <c r="B245" s="24"/>
      <c r="C245" s="5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2:14">
      <c r="B246" s="24"/>
      <c r="C246" s="5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2:14">
      <c r="B247" s="24"/>
      <c r="C247" s="5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2:14">
      <c r="B248" s="24"/>
      <c r="C248" s="5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2:14">
      <c r="B249" s="24"/>
      <c r="C249" s="5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2:14">
      <c r="B250" s="24"/>
      <c r="C250" s="5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2:14">
      <c r="B251" s="24"/>
      <c r="C251" s="5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2:14">
      <c r="B252" s="24"/>
      <c r="C252" s="5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2:14">
      <c r="B253" s="24"/>
      <c r="C253" s="5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2:14">
      <c r="B254" s="24"/>
      <c r="C254" s="5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2:14">
      <c r="B255" s="24"/>
      <c r="C255" s="5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2:14">
      <c r="B256" s="24"/>
      <c r="C256" s="5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2:14">
      <c r="B257" s="24"/>
      <c r="C257" s="5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2:14">
      <c r="B258" s="24"/>
      <c r="C258" s="5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2:14">
      <c r="B259" s="24"/>
      <c r="C259" s="5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2:14">
      <c r="B260" s="24"/>
      <c r="C260" s="5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2:14">
      <c r="B261" s="24"/>
      <c r="C261" s="5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2:14">
      <c r="B262" s="24"/>
      <c r="C262" s="5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2:14">
      <c r="B263" s="24"/>
      <c r="C263" s="5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2:14">
      <c r="B264" s="24"/>
      <c r="C264" s="5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2:14">
      <c r="B265" s="24"/>
      <c r="C265" s="5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2:14">
      <c r="B266" s="24"/>
      <c r="C266" s="5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2:14">
      <c r="B267" s="24"/>
      <c r="C267" s="5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2:14">
      <c r="B268" s="24"/>
      <c r="C268" s="5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2:14">
      <c r="B269" s="24"/>
      <c r="C269" s="5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2:14">
      <c r="B270" s="24"/>
      <c r="C270" s="5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2:14">
      <c r="B271" s="24"/>
      <c r="C271" s="5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2:14">
      <c r="B272" s="24"/>
      <c r="C272" s="5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2:14">
      <c r="B273" s="24"/>
      <c r="C273" s="5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2:14">
      <c r="B274" s="24"/>
      <c r="C274" s="5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2:14">
      <c r="B275" s="24"/>
      <c r="C275" s="5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2:14">
      <c r="B276" s="24"/>
      <c r="C276" s="5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2:14">
      <c r="B277" s="24"/>
      <c r="C277" s="5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2:14">
      <c r="B278" s="24"/>
      <c r="C278" s="5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2:14">
      <c r="B279" s="24"/>
      <c r="C279" s="5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2:14">
      <c r="B280" s="24"/>
      <c r="C280" s="5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2:14">
      <c r="B281" s="24"/>
      <c r="C281" s="5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2:14">
      <c r="B282" s="24"/>
      <c r="C282" s="5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2:14">
      <c r="B283" s="24"/>
      <c r="C283" s="5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2:14">
      <c r="B284" s="24"/>
      <c r="C284" s="5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2:14">
      <c r="B285" s="24"/>
      <c r="C285" s="5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2:14">
      <c r="B286" s="24"/>
      <c r="C286" s="5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2:14">
      <c r="B287" s="24"/>
      <c r="C287" s="5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2:14">
      <c r="B288" s="24"/>
      <c r="C288" s="5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2:14">
      <c r="B289" s="24"/>
      <c r="C289" s="5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2:14">
      <c r="B290" s="24"/>
      <c r="C290" s="5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2:14">
      <c r="B291" s="24"/>
      <c r="C291" s="5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2:14">
      <c r="B292" s="24"/>
      <c r="C292" s="5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2:14">
      <c r="B293" s="24"/>
      <c r="C293" s="5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2:14">
      <c r="B294" s="24"/>
      <c r="C294" s="5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2:14">
      <c r="B295" s="24"/>
      <c r="C295" s="5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2:14">
      <c r="B296" s="24"/>
      <c r="C296" s="5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2:14">
      <c r="B297" s="24"/>
      <c r="C297" s="5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2:14">
      <c r="B298" s="24"/>
      <c r="C298" s="5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2:14">
      <c r="B299" s="24"/>
      <c r="C299" s="5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2:14">
      <c r="B300" s="24"/>
      <c r="C300" s="5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2:14">
      <c r="B301" s="24"/>
      <c r="C301" s="5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2:14">
      <c r="B302" s="24"/>
      <c r="C302" s="5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2:14">
      <c r="B303" s="24"/>
      <c r="C303" s="5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2:14">
      <c r="B304" s="24"/>
      <c r="C304" s="5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2:14">
      <c r="B305" s="24"/>
      <c r="C305" s="5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2:14">
      <c r="B306" s="24"/>
      <c r="C306" s="5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2:14">
      <c r="B307" s="24"/>
      <c r="C307" s="5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2:14">
      <c r="B308" s="24"/>
      <c r="C308" s="5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2:14">
      <c r="B309" s="24"/>
      <c r="C309" s="5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2:14">
      <c r="B310" s="24"/>
      <c r="C310" s="5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2:14">
      <c r="B311" s="24"/>
      <c r="C311" s="5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2:14">
      <c r="B312" s="24"/>
      <c r="C312" s="5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2:14">
      <c r="B313" s="24"/>
      <c r="C313" s="5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2:14">
      <c r="B314" s="24"/>
      <c r="C314" s="5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2:14">
      <c r="B315" s="24"/>
      <c r="C315" s="5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2:14">
      <c r="B316" s="24"/>
      <c r="C316" s="5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2:14">
      <c r="B317" s="24"/>
      <c r="C317" s="5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2:14">
      <c r="B318" s="24"/>
      <c r="C318" s="5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2:14">
      <c r="B319" s="24"/>
      <c r="C319" s="5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2:14">
      <c r="B320" s="24"/>
      <c r="C320" s="5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2:14">
      <c r="B321" s="24"/>
      <c r="C321" s="5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2:14">
      <c r="B322" s="24"/>
      <c r="C322" s="5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2:14">
      <c r="B323" s="24"/>
      <c r="C323" s="5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2:14">
      <c r="B324" s="24"/>
      <c r="C324" s="5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2:14">
      <c r="B325" s="24"/>
      <c r="C325" s="5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2:14">
      <c r="B326" s="24"/>
      <c r="C326" s="5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2:14">
      <c r="B327" s="24"/>
      <c r="C327" s="5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2:14">
      <c r="B328" s="24"/>
      <c r="C328" s="5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2:14">
      <c r="B329" s="24"/>
      <c r="C329" s="5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2:14">
      <c r="B330" s="24"/>
      <c r="C330" s="5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2:14">
      <c r="B331" s="24"/>
      <c r="C331" s="5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2:14">
      <c r="B332" s="24"/>
      <c r="C332" s="5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2:14">
      <c r="B333" s="24"/>
      <c r="C333" s="5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2:14">
      <c r="B334" s="24"/>
      <c r="C334" s="5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2:14">
      <c r="B335" s="24"/>
      <c r="C335" s="5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2:14">
      <c r="B336" s="24"/>
      <c r="C336" s="5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2:14">
      <c r="B337" s="24"/>
      <c r="C337" s="5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2:14">
      <c r="B338" s="24"/>
      <c r="C338" s="5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2:14">
      <c r="B339" s="24"/>
      <c r="C339" s="5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2:14">
      <c r="B340" s="24"/>
      <c r="C340" s="5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2:14">
      <c r="B341" s="24"/>
      <c r="C341" s="5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2:14">
      <c r="B342" s="24"/>
      <c r="C342" s="5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2:14">
      <c r="B343" s="24"/>
      <c r="C343" s="5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2:14">
      <c r="B344" s="24"/>
      <c r="C344" s="5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2:14">
      <c r="B345" s="24"/>
      <c r="C345" s="5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2:14">
      <c r="B346" s="24"/>
      <c r="C346" s="5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2:14">
      <c r="B347" s="24"/>
      <c r="C347" s="5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2:14">
      <c r="B348" s="24"/>
      <c r="C348" s="5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2:14">
      <c r="B349" s="24"/>
      <c r="C349" s="5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2:14">
      <c r="B350" s="24"/>
      <c r="C350" s="5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2:14">
      <c r="B351" s="24"/>
      <c r="C351" s="5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2:14">
      <c r="B352" s="24"/>
      <c r="C352" s="5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2:14">
      <c r="B353" s="24"/>
      <c r="C353" s="5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2:14">
      <c r="B354" s="24"/>
      <c r="C354" s="5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2:14">
      <c r="B355" s="24"/>
      <c r="C355" s="5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2:14">
      <c r="B356" s="24"/>
      <c r="C356" s="5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2:14">
      <c r="B357" s="24"/>
      <c r="C357" s="5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2:14">
      <c r="B358" s="24"/>
      <c r="C358" s="5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2:14">
      <c r="B359" s="24"/>
      <c r="C359" s="5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2:14">
      <c r="B360" s="24"/>
      <c r="C360" s="5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2:14">
      <c r="B361" s="24"/>
      <c r="C361" s="5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2:14">
      <c r="B362" s="24"/>
      <c r="C362" s="5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2:14">
      <c r="B363" s="24"/>
      <c r="C363" s="5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2:14">
      <c r="B364" s="24"/>
      <c r="C364" s="5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2:14">
      <c r="B365" s="24"/>
      <c r="C365" s="5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2:14">
      <c r="B366" s="24"/>
      <c r="C366" s="5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2:14">
      <c r="B367" s="24"/>
      <c r="C367" s="5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2:14">
      <c r="B368" s="24"/>
      <c r="C368" s="5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2:14">
      <c r="B369" s="24"/>
      <c r="C369" s="5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2:14">
      <c r="B370" s="24"/>
      <c r="C370" s="5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2:14">
      <c r="B371" s="24"/>
      <c r="C371" s="5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2:14">
      <c r="B372" s="24"/>
      <c r="C372" s="5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2:14">
      <c r="B373" s="24"/>
      <c r="C373" s="5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2:14">
      <c r="B374" s="24"/>
      <c r="C374" s="5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2:14">
      <c r="B375" s="24"/>
      <c r="C375" s="5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2:14">
      <c r="B376" s="24"/>
      <c r="C376" s="5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2:14">
      <c r="B377" s="24"/>
      <c r="C377" s="5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2:14">
      <c r="B378" s="24"/>
      <c r="C378" s="5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2:14">
      <c r="B379" s="24"/>
      <c r="C379" s="5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2:14">
      <c r="B380" s="24"/>
      <c r="C380" s="5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2:14">
      <c r="B381" s="24"/>
      <c r="C381" s="5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2:14">
      <c r="B382" s="24"/>
      <c r="C382" s="5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2:14">
      <c r="B383" s="24"/>
      <c r="C383" s="5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2:14">
      <c r="B384" s="24"/>
      <c r="C384" s="5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2:14">
      <c r="B385" s="24"/>
      <c r="C385" s="5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2:14">
      <c r="B386" s="24"/>
      <c r="C386" s="5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2:14">
      <c r="B387" s="24"/>
      <c r="C387" s="5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2:14">
      <c r="B388" s="24"/>
      <c r="C388" s="5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2:14">
      <c r="B389" s="24"/>
      <c r="C389" s="5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2:14">
      <c r="B390" s="24"/>
      <c r="C390" s="5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2:14">
      <c r="B391" s="24"/>
      <c r="C391" s="5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2:14">
      <c r="B392" s="24"/>
      <c r="C392" s="5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2:14">
      <c r="B393" s="24"/>
      <c r="C393" s="5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2:14">
      <c r="B394" s="24"/>
      <c r="C394" s="5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2:14">
      <c r="B395" s="24"/>
      <c r="C395" s="5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2:14">
      <c r="B396" s="24"/>
      <c r="C396" s="5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2:14">
      <c r="B397" s="24"/>
      <c r="C397" s="5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2:14">
      <c r="B398" s="24"/>
      <c r="C398" s="5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2:14">
      <c r="B399" s="24"/>
      <c r="C399" s="5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2:14">
      <c r="B400" s="24"/>
      <c r="C400" s="5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2:14">
      <c r="B401" s="24"/>
      <c r="C401" s="5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2:14">
      <c r="B402" s="24"/>
      <c r="C402" s="5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2:14">
      <c r="B403" s="24"/>
      <c r="C403" s="5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2:14">
      <c r="B404" s="24"/>
      <c r="C404" s="5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2:14">
      <c r="B405" s="24"/>
      <c r="C405" s="5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2:14">
      <c r="B406" s="24"/>
      <c r="C406" s="5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2:14">
      <c r="B407" s="24"/>
      <c r="C407" s="5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2:14">
      <c r="B408" s="24"/>
      <c r="C408" s="5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2:14">
      <c r="B409" s="24"/>
      <c r="C409" s="5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2:14">
      <c r="B410" s="24"/>
      <c r="C410" s="5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2:14">
      <c r="B411" s="24"/>
      <c r="C411" s="5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2:14">
      <c r="B412" s="24"/>
      <c r="C412" s="5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2:14">
      <c r="B413" s="24"/>
      <c r="C413" s="5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2:14">
      <c r="B414" s="24"/>
      <c r="C414" s="5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2:14">
      <c r="B415" s="24"/>
      <c r="C415" s="5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2:14">
      <c r="B416" s="24"/>
      <c r="C416" s="5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2:14">
      <c r="B417" s="24"/>
      <c r="C417" s="5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2:14">
      <c r="B418" s="24"/>
      <c r="C418" s="5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2:14">
      <c r="B419" s="24"/>
      <c r="C419" s="5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2:14">
      <c r="B420" s="24"/>
      <c r="C420" s="5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2:14">
      <c r="B421" s="24"/>
      <c r="C421" s="5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2:14">
      <c r="B422" s="24"/>
      <c r="C422" s="5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2:14">
      <c r="B423" s="24"/>
      <c r="C423" s="5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2:14">
      <c r="B424" s="24"/>
      <c r="C424" s="5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2:14">
      <c r="B425" s="24"/>
      <c r="C425" s="5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2:14">
      <c r="B426" s="24"/>
      <c r="C426" s="5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2:14">
      <c r="B427" s="24"/>
      <c r="C427" s="5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2:14">
      <c r="B428" s="24"/>
      <c r="C428" s="5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2:14">
      <c r="B429" s="24"/>
      <c r="C429" s="5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2:14">
      <c r="B430" s="24"/>
      <c r="C430" s="5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2:14">
      <c r="B431" s="24"/>
      <c r="C431" s="5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2:14">
      <c r="B432" s="24"/>
      <c r="C432" s="5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2:14">
      <c r="B433" s="24"/>
      <c r="C433" s="5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2:14">
      <c r="B434" s="24"/>
      <c r="C434" s="5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2:14">
      <c r="B435" s="24"/>
      <c r="C435" s="5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2:14">
      <c r="B436" s="24"/>
      <c r="C436" s="5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2:14">
      <c r="B437" s="24"/>
      <c r="C437" s="5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2:14">
      <c r="B438" s="24"/>
      <c r="C438" s="5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2:14">
      <c r="B439" s="24"/>
      <c r="C439" s="5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2:14">
      <c r="B440" s="24"/>
      <c r="C440" s="5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2:14">
      <c r="B441" s="24"/>
      <c r="C441" s="5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2:14">
      <c r="B442" s="24"/>
      <c r="C442" s="5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2:14">
      <c r="B443" s="24"/>
      <c r="C443" s="5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2:14">
      <c r="B444" s="24"/>
      <c r="C444" s="5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2:14">
      <c r="B445" s="24"/>
      <c r="C445" s="5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2:14">
      <c r="B446" s="24"/>
      <c r="C446" s="5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2:14">
      <c r="B447" s="24"/>
      <c r="C447" s="5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2:14">
      <c r="B448" s="24"/>
      <c r="C448" s="5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2:14">
      <c r="B449" s="24"/>
      <c r="C449" s="5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2:14">
      <c r="B450" s="24"/>
      <c r="C450" s="5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2:14">
      <c r="B451" s="24"/>
      <c r="C451" s="5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2:14">
      <c r="B452" s="24"/>
      <c r="C452" s="5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2:14">
      <c r="B453" s="24"/>
      <c r="C453" s="5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2:14">
      <c r="B454" s="24"/>
      <c r="C454" s="5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2:14">
      <c r="B455" s="24"/>
      <c r="C455" s="5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2:14">
      <c r="B456" s="24"/>
      <c r="C456" s="5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2:14">
      <c r="B457" s="24"/>
      <c r="C457" s="5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2:14">
      <c r="B458" s="24"/>
      <c r="C458" s="5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2:14">
      <c r="B459" s="24"/>
      <c r="C459" s="5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2:14">
      <c r="B460" s="24"/>
      <c r="C460" s="5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2:14">
      <c r="B461" s="24"/>
      <c r="C461" s="5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2:14">
      <c r="B462" s="24"/>
      <c r="C462" s="5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2:14">
      <c r="B463" s="24"/>
      <c r="C463" s="5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2:14">
      <c r="B464" s="24"/>
      <c r="C464" s="5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2:14">
      <c r="B465" s="24"/>
      <c r="C465" s="5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2:14">
      <c r="B466" s="24"/>
      <c r="C466" s="5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2:14">
      <c r="B467" s="24"/>
      <c r="C467" s="5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2:14">
      <c r="B468" s="24"/>
      <c r="C468" s="5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2:14">
      <c r="B469" s="24"/>
      <c r="C469" s="5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2:14">
      <c r="B470" s="24"/>
      <c r="C470" s="5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2:14">
      <c r="B471" s="24"/>
      <c r="C471" s="5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2:14">
      <c r="B472" s="24"/>
      <c r="C472" s="5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2:14">
      <c r="B473" s="24"/>
      <c r="C473" s="5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2:14">
      <c r="B474" s="24"/>
      <c r="C474" s="5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2:14">
      <c r="B475" s="24"/>
      <c r="C475" s="5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2:14">
      <c r="B476" s="24"/>
      <c r="C476" s="5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2:14">
      <c r="B477" s="24"/>
      <c r="C477" s="5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2:14">
      <c r="B478" s="24"/>
      <c r="C478" s="5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2:14">
      <c r="B479" s="24"/>
      <c r="C479" s="5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2:14">
      <c r="B480" s="24"/>
      <c r="C480" s="5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2:14">
      <c r="B481" s="24"/>
      <c r="C481" s="5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2:14">
      <c r="B482" s="24"/>
      <c r="C482" s="5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2:14">
      <c r="B483" s="24"/>
      <c r="C483" s="5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2:14">
      <c r="B484" s="24"/>
      <c r="C484" s="5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2:14">
      <c r="B485" s="24"/>
      <c r="C485" s="5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2:14">
      <c r="B486" s="24"/>
      <c r="C486" s="5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2:14">
      <c r="B487" s="24"/>
      <c r="C487" s="5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2:14">
      <c r="B488" s="24"/>
      <c r="C488" s="5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2:14">
      <c r="B489" s="24"/>
      <c r="C489" s="5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2:14">
      <c r="B490" s="24"/>
      <c r="C490" s="5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2:14">
      <c r="B491" s="24"/>
      <c r="C491" s="5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2:14">
      <c r="B492" s="24"/>
      <c r="C492" s="5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2:14">
      <c r="B493" s="24"/>
      <c r="C493" s="5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2:14">
      <c r="B494" s="24"/>
      <c r="C494" s="5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2:14">
      <c r="B495" s="24"/>
      <c r="C495" s="5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2:14">
      <c r="B496" s="24"/>
      <c r="C496" s="5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2:14">
      <c r="B497" s="24"/>
      <c r="C497" s="5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2:14">
      <c r="B498" s="24"/>
      <c r="C498" s="5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2:14">
      <c r="B499" s="24"/>
      <c r="C499" s="5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2:14">
      <c r="B500" s="24"/>
      <c r="C500" s="5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2:14">
      <c r="B501" s="24"/>
      <c r="C501" s="5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2:14">
      <c r="B502" s="24"/>
      <c r="C502" s="5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2:14">
      <c r="B503" s="24"/>
      <c r="C503" s="5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2:14">
      <c r="B504" s="24"/>
      <c r="C504" s="5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2:14">
      <c r="B505" s="24"/>
      <c r="C505" s="5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2:14">
      <c r="B506" s="24"/>
      <c r="C506" s="5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2:14">
      <c r="B507" s="24"/>
      <c r="C507" s="5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2:14">
      <c r="B508" s="24"/>
      <c r="C508" s="5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2:14">
      <c r="B509" s="24"/>
      <c r="C509" s="5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2:14">
      <c r="B510" s="24"/>
      <c r="C510" s="5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2:14">
      <c r="B511" s="24"/>
      <c r="C511" s="5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2:14">
      <c r="B512" s="24"/>
      <c r="C512" s="5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2:14">
      <c r="B513" s="24"/>
      <c r="C513" s="5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2:14">
      <c r="B514" s="24"/>
      <c r="C514" s="5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2:14">
      <c r="B515" s="24"/>
      <c r="C515" s="5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2:14">
      <c r="B516" s="24"/>
      <c r="C516" s="5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2:14">
      <c r="B517" s="24"/>
      <c r="C517" s="5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2:14">
      <c r="B518" s="24"/>
      <c r="C518" s="5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2:14">
      <c r="B519" s="24"/>
      <c r="C519" s="5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2:14">
      <c r="B520" s="24"/>
      <c r="C520" s="5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2:14">
      <c r="B521" s="24"/>
      <c r="C521" s="5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2:14">
      <c r="B522" s="24"/>
      <c r="C522" s="5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2:14">
      <c r="B523" s="24"/>
      <c r="C523" s="5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2:14">
      <c r="B524" s="24"/>
      <c r="C524" s="5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2:14">
      <c r="B525" s="24"/>
      <c r="C525" s="5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2:14">
      <c r="B526" s="24"/>
      <c r="C526" s="5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2:14">
      <c r="B527" s="24"/>
      <c r="C527" s="5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2:14">
      <c r="B528" s="24"/>
      <c r="C528" s="5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2:14">
      <c r="B529" s="24"/>
      <c r="C529" s="5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2:14">
      <c r="B530" s="24"/>
      <c r="C530" s="5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2:14">
      <c r="B531" s="24"/>
      <c r="C531" s="5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2:14">
      <c r="B532" s="24"/>
      <c r="C532" s="5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2:14">
      <c r="B533" s="24"/>
      <c r="C533" s="5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2:14">
      <c r="B534" s="24"/>
      <c r="C534" s="5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2:14">
      <c r="B535" s="24"/>
      <c r="C535" s="5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2:14">
      <c r="B536" s="24"/>
      <c r="C536" s="5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2:14">
      <c r="B537" s="24"/>
      <c r="C537" s="5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2:14">
      <c r="B538" s="24"/>
      <c r="C538" s="5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2:14">
      <c r="B539" s="24"/>
      <c r="C539" s="5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2:14">
      <c r="B540" s="24"/>
      <c r="C540" s="5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2:14">
      <c r="B541" s="24"/>
      <c r="C541" s="5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2:14">
      <c r="B542" s="24"/>
      <c r="C542" s="5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2:14">
      <c r="B543" s="24"/>
      <c r="C543" s="5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2:14">
      <c r="B544" s="24"/>
      <c r="C544" s="5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2:14">
      <c r="B545" s="24"/>
      <c r="C545" s="5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2:14">
      <c r="B546" s="24"/>
      <c r="C546" s="5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2:14">
      <c r="B547" s="24"/>
      <c r="C547" s="5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2:14">
      <c r="B548" s="24"/>
      <c r="C548" s="5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2:14">
      <c r="B549" s="24"/>
      <c r="C549" s="5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2:14">
      <c r="B550" s="24"/>
      <c r="C550" s="5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2:14">
      <c r="B551" s="24"/>
      <c r="C551" s="5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2:14">
      <c r="B552" s="24"/>
      <c r="C552" s="5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2:14">
      <c r="B553" s="24"/>
      <c r="C553" s="5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2:14">
      <c r="B554" s="24"/>
      <c r="C554" s="5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2:14">
      <c r="B555" s="24"/>
      <c r="C555" s="5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2:14">
      <c r="B556" s="24"/>
      <c r="C556" s="5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2:14">
      <c r="B557" s="24"/>
      <c r="C557" s="5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2:14">
      <c r="B558" s="24"/>
      <c r="C558" s="5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2:14">
      <c r="B559" s="24"/>
      <c r="C559" s="5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2:14">
      <c r="B560" s="24"/>
      <c r="C560" s="5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2:14">
      <c r="B561" s="24"/>
      <c r="C561" s="5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2:14">
      <c r="B562" s="24"/>
      <c r="C562" s="5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2:14">
      <c r="B563" s="24"/>
      <c r="C563" s="5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2:14">
      <c r="B564" s="24"/>
      <c r="C564" s="5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2:14">
      <c r="B565" s="24"/>
      <c r="C565" s="5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2:14">
      <c r="B566" s="24"/>
      <c r="C566" s="5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2:14">
      <c r="B567" s="24"/>
      <c r="C567" s="5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2:14">
      <c r="B568" s="24"/>
      <c r="C568" s="5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2:14">
      <c r="B569" s="24"/>
      <c r="C569" s="5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2:14">
      <c r="B570" s="24"/>
      <c r="C570" s="5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2:14">
      <c r="B571" s="24"/>
      <c r="C571" s="5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2:14">
      <c r="B572" s="24"/>
      <c r="C572" s="5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2:14">
      <c r="B573" s="24"/>
      <c r="C573" s="5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2:14">
      <c r="B574" s="24"/>
      <c r="C574" s="5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2:14">
      <c r="B575" s="24"/>
      <c r="C575" s="5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2:14">
      <c r="B576" s="24"/>
      <c r="C576" s="5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2:14">
      <c r="B577" s="24"/>
      <c r="C577" s="5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2:14">
      <c r="B578" s="24"/>
      <c r="C578" s="5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2:14">
      <c r="B579" s="24"/>
      <c r="C579" s="5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2:14">
      <c r="B580" s="24"/>
      <c r="C580" s="5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2:14">
      <c r="B581" s="24"/>
      <c r="C581" s="5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2:14">
      <c r="B582" s="24"/>
      <c r="C582" s="5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2:14">
      <c r="B583" s="24"/>
      <c r="C583" s="5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2:14">
      <c r="B584" s="24"/>
      <c r="C584" s="5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2:14">
      <c r="B585" s="24"/>
      <c r="C585" s="5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2:14">
      <c r="B586" s="24"/>
      <c r="C586" s="5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2:14">
      <c r="B587" s="24"/>
      <c r="C587" s="5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2:14">
      <c r="B588" s="24"/>
      <c r="C588" s="5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2:14">
      <c r="B589" s="24"/>
      <c r="C589" s="5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2:14">
      <c r="B590" s="24"/>
      <c r="C590" s="5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2:14">
      <c r="B591" s="24"/>
      <c r="C591" s="5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2:14">
      <c r="B592" s="24"/>
      <c r="C592" s="5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2:14">
      <c r="B593" s="24"/>
      <c r="C593" s="5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2:14">
      <c r="B594" s="24"/>
      <c r="C594" s="5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2:14">
      <c r="B595" s="24"/>
      <c r="C595" s="5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2:14">
      <c r="B596" s="24"/>
      <c r="C596" s="5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2:14">
      <c r="B597" s="24"/>
      <c r="C597" s="5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2:14">
      <c r="B598" s="24"/>
      <c r="C598" s="5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2:14">
      <c r="B599" s="24"/>
      <c r="C599" s="5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2:14">
      <c r="B600" s="24"/>
      <c r="C600" s="5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2:14">
      <c r="B601" s="24"/>
      <c r="C601" s="5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2:14">
      <c r="B602" s="24"/>
      <c r="C602" s="5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2:14">
      <c r="B603" s="24"/>
      <c r="C603" s="5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2:14">
      <c r="B604" s="24"/>
      <c r="C604" s="5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2:14">
      <c r="B605" s="24"/>
      <c r="C605" s="5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2:14">
      <c r="B606" s="24"/>
      <c r="C606" s="5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2:14">
      <c r="B607" s="24"/>
      <c r="C607" s="5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2:14">
      <c r="B608" s="24"/>
      <c r="C608" s="5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2:14">
      <c r="B609" s="24"/>
      <c r="C609" s="5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2:14">
      <c r="B610" s="24"/>
      <c r="C610" s="5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2:14">
      <c r="B611" s="24"/>
      <c r="C611" s="5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2:14">
      <c r="B612" s="24"/>
      <c r="C612" s="5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2:14">
      <c r="B613" s="24"/>
      <c r="C613" s="5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2:14">
      <c r="B614" s="24"/>
      <c r="C614" s="5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2:14">
      <c r="B615" s="24"/>
      <c r="C615" s="5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2:14">
      <c r="B616" s="24"/>
      <c r="C616" s="5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2:14">
      <c r="B617" s="24"/>
      <c r="C617" s="5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2:14">
      <c r="B618" s="24"/>
      <c r="C618" s="5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2:14">
      <c r="B619" s="24"/>
      <c r="C619" s="5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2:14">
      <c r="B620" s="24"/>
      <c r="C620" s="5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2:14">
      <c r="B621" s="24"/>
      <c r="C621" s="5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2:14">
      <c r="B622" s="24"/>
      <c r="C622" s="5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2:14">
      <c r="B623" s="24"/>
      <c r="C623" s="5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2:14">
      <c r="B624" s="24"/>
      <c r="C624" s="5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2:14">
      <c r="B625" s="24"/>
      <c r="C625" s="5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2:14">
      <c r="B626" s="24"/>
      <c r="C626" s="5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2:14">
      <c r="B627" s="24"/>
      <c r="C627" s="5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2:14">
      <c r="B628" s="24"/>
      <c r="C628" s="5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2:14">
      <c r="B629" s="24"/>
      <c r="C629" s="5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2:14">
      <c r="B630" s="24"/>
      <c r="C630" s="5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2:14">
      <c r="B631" s="24"/>
      <c r="C631" s="5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2:14">
      <c r="B632" s="24"/>
      <c r="C632" s="5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2:14">
      <c r="B633" s="24"/>
      <c r="C633" s="5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2:14">
      <c r="B634" s="24"/>
      <c r="C634" s="5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2:14">
      <c r="B635" s="24"/>
      <c r="C635" s="5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2:14">
      <c r="B636" s="24"/>
      <c r="C636" s="5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2:14">
      <c r="B637" s="24"/>
      <c r="C637" s="5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2:14">
      <c r="B638" s="24"/>
      <c r="C638" s="5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2:14">
      <c r="B639" s="24"/>
      <c r="C639" s="5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2:14">
      <c r="B640" s="24"/>
      <c r="C640" s="5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2:14">
      <c r="B641" s="24"/>
      <c r="C641" s="5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2:14">
      <c r="B642" s="24"/>
      <c r="C642" s="5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2:14">
      <c r="B643" s="24"/>
      <c r="C643" s="5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2:14">
      <c r="B644" s="24"/>
      <c r="C644" s="5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2:14">
      <c r="B645" s="24"/>
      <c r="C645" s="5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2:14">
      <c r="B646" s="24"/>
      <c r="C646" s="5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2:14">
      <c r="B647" s="24"/>
      <c r="C647" s="5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2:14">
      <c r="B648" s="24"/>
      <c r="C648" s="5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2:14">
      <c r="B649" s="24"/>
      <c r="C649" s="5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2:14">
      <c r="B650" s="24"/>
      <c r="C650" s="5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2:14">
      <c r="B651" s="24"/>
      <c r="C651" s="5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2:14">
      <c r="B652" s="24"/>
      <c r="C652" s="5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2:14">
      <c r="B653" s="24"/>
      <c r="C653" s="5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2:14">
      <c r="B654" s="24"/>
      <c r="C654" s="5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2:14">
      <c r="B655" s="24"/>
      <c r="C655" s="5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2:14">
      <c r="B656" s="24"/>
      <c r="C656" s="5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2:14">
      <c r="B657" s="24"/>
      <c r="C657" s="5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2:14">
      <c r="B658" s="24"/>
      <c r="C658" s="5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2:14">
      <c r="B659" s="24"/>
      <c r="C659" s="5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2:14">
      <c r="B660" s="24"/>
      <c r="C660" s="5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2:14">
      <c r="B661" s="24"/>
      <c r="C661" s="5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2:14">
      <c r="B662" s="24"/>
      <c r="C662" s="5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2:14">
      <c r="B663" s="24"/>
      <c r="C663" s="5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2:14">
      <c r="B664" s="24"/>
      <c r="C664" s="5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2:14">
      <c r="B665" s="24"/>
      <c r="C665" s="5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2:14">
      <c r="B666" s="24"/>
      <c r="C666" s="5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2:14">
      <c r="B667" s="24"/>
      <c r="C667" s="5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2:14">
      <c r="B668" s="24"/>
      <c r="C668" s="5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2:14">
      <c r="B669" s="24"/>
      <c r="C669" s="5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2:14">
      <c r="B670" s="24"/>
      <c r="C670" s="5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2:14">
      <c r="B671" s="24"/>
      <c r="C671" s="5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2:14">
      <c r="B672" s="24"/>
      <c r="C672" s="5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2:14">
      <c r="B673" s="24"/>
      <c r="C673" s="5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2:14">
      <c r="B674" s="24"/>
      <c r="C674" s="5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2:14">
      <c r="B675" s="24"/>
      <c r="C675" s="5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2:14">
      <c r="B676" s="24"/>
      <c r="C676" s="5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2:14">
      <c r="B677" s="24"/>
      <c r="C677" s="5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2:14">
      <c r="B678" s="24"/>
      <c r="C678" s="5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2:14">
      <c r="B679" s="24"/>
      <c r="C679" s="5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2:14">
      <c r="B680" s="24"/>
      <c r="C680" s="5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2:14">
      <c r="B681" s="24"/>
      <c r="C681" s="5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2:14">
      <c r="B682" s="24"/>
      <c r="C682" s="5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2:14">
      <c r="B683" s="24"/>
      <c r="C683" s="5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2:14">
      <c r="B684" s="24"/>
      <c r="C684" s="5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2:14">
      <c r="B685" s="24"/>
      <c r="C685" s="5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2:14">
      <c r="B686" s="24"/>
      <c r="C686" s="5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2:14">
      <c r="B687" s="24"/>
      <c r="C687" s="5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2:14">
      <c r="B688" s="24"/>
      <c r="C688" s="5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2:14">
      <c r="B689" s="24"/>
      <c r="C689" s="5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2:14">
      <c r="B690" s="24"/>
      <c r="C690" s="5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2:14">
      <c r="B691" s="24"/>
      <c r="C691" s="5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2:14">
      <c r="B692" s="24"/>
      <c r="C692" s="5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2:14">
      <c r="B693" s="24"/>
      <c r="C693" s="5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2:14">
      <c r="B694" s="24"/>
      <c r="C694" s="5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2:14">
      <c r="B695" s="24"/>
      <c r="C695" s="5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2:14">
      <c r="B696" s="24"/>
      <c r="C696" s="5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2:14">
      <c r="B697" s="24"/>
      <c r="C697" s="5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2:14">
      <c r="B698" s="24"/>
      <c r="C698" s="5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2:14">
      <c r="B699" s="24"/>
      <c r="C699" s="5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2:14">
      <c r="B700" s="24"/>
      <c r="C700" s="5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2:14">
      <c r="B701" s="24"/>
      <c r="C701" s="5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2:14">
      <c r="B702" s="24"/>
      <c r="C702" s="5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2:14">
      <c r="B703" s="24"/>
      <c r="C703" s="5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2:14">
      <c r="B704" s="24"/>
      <c r="C704" s="5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2:14">
      <c r="B705" s="24"/>
      <c r="C705" s="5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2:14">
      <c r="B706" s="24"/>
      <c r="C706" s="5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2:14">
      <c r="B707" s="24"/>
      <c r="C707" s="5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2:14">
      <c r="B708" s="24"/>
      <c r="C708" s="5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2:14">
      <c r="B709" s="24"/>
      <c r="C709" s="5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2:14">
      <c r="B710" s="24"/>
      <c r="C710" s="5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2:14">
      <c r="B711" s="24"/>
      <c r="C711" s="5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2:14">
      <c r="B712" s="24"/>
      <c r="C712" s="5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2:14">
      <c r="B713" s="24"/>
      <c r="C713" s="5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2:14">
      <c r="B714" s="24"/>
      <c r="C714" s="5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2:14">
      <c r="B715" s="24"/>
      <c r="C715" s="5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2:14">
      <c r="B716" s="24"/>
      <c r="C716" s="5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2:14">
      <c r="B717" s="24"/>
      <c r="C717" s="5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2:14">
      <c r="B718" s="24"/>
      <c r="C718" s="5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2:14">
      <c r="B719" s="24"/>
      <c r="C719" s="5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2:14">
      <c r="B720" s="24"/>
      <c r="C720" s="5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2:14">
      <c r="B721" s="24"/>
      <c r="C721" s="5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2:14">
      <c r="B722" s="24"/>
      <c r="C722" s="5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2:14">
      <c r="B723" s="24"/>
      <c r="C723" s="5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2:14">
      <c r="B724" s="24"/>
      <c r="C724" s="5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2:14">
      <c r="B725" s="24"/>
      <c r="C725" s="5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2:14">
      <c r="B726" s="24"/>
      <c r="C726" s="5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2:14">
      <c r="B727" s="24"/>
      <c r="C727" s="5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2:14">
      <c r="B728" s="24"/>
      <c r="C728" s="5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2:14">
      <c r="B729" s="24"/>
      <c r="C729" s="5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2:14">
      <c r="B730" s="24"/>
      <c r="C730" s="5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2:14">
      <c r="B731" s="24"/>
      <c r="C731" s="5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2:14">
      <c r="B732" s="24"/>
      <c r="C732" s="5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2:14">
      <c r="B733" s="24"/>
      <c r="C733" s="5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2:14">
      <c r="B734" s="24"/>
      <c r="C734" s="5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2:14">
      <c r="B735" s="24"/>
      <c r="C735" s="5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2:14">
      <c r="B736" s="24"/>
      <c r="C736" s="5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2:14">
      <c r="B737" s="24"/>
      <c r="C737" s="5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2:14">
      <c r="B738" s="24"/>
      <c r="C738" s="5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2:14">
      <c r="B739" s="24"/>
      <c r="C739" s="5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2:14">
      <c r="B740" s="24"/>
      <c r="C740" s="5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2:14">
      <c r="B741" s="24"/>
      <c r="C741" s="5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2:14">
      <c r="B742" s="24"/>
      <c r="C742" s="5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2:14">
      <c r="B743" s="24"/>
      <c r="C743" s="5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2:14">
      <c r="B744" s="24"/>
      <c r="C744" s="5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2:14">
      <c r="B745" s="24"/>
      <c r="C745" s="5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2:14">
      <c r="B746" s="24"/>
      <c r="C746" s="5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2:14">
      <c r="B747" s="24"/>
      <c r="C747" s="5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2:14">
      <c r="B748" s="24"/>
      <c r="C748" s="5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2:14">
      <c r="B749" s="24"/>
      <c r="C749" s="5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2:14">
      <c r="B750" s="24"/>
      <c r="C750" s="5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2:14">
      <c r="B751" s="24"/>
      <c r="C751" s="5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2:14">
      <c r="B752" s="24"/>
      <c r="C752" s="5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2:14">
      <c r="B753" s="24"/>
      <c r="C753" s="5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2:14">
      <c r="B754" s="24"/>
      <c r="C754" s="5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2:14">
      <c r="B755" s="24"/>
      <c r="C755" s="5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2:14">
      <c r="B756" s="24"/>
      <c r="C756" s="5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2:14">
      <c r="B757" s="24"/>
      <c r="C757" s="5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2:14">
      <c r="B758" s="24"/>
      <c r="C758" s="5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2:14">
      <c r="B759" s="24"/>
      <c r="C759" s="5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2:14">
      <c r="B760" s="24"/>
      <c r="C760" s="5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2:14">
      <c r="B761" s="24"/>
      <c r="C761" s="5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2:14">
      <c r="B762" s="24"/>
      <c r="C762" s="5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2:14">
      <c r="B763" s="24"/>
      <c r="C763" s="5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2:14">
      <c r="B764" s="24"/>
      <c r="C764" s="5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2:14">
      <c r="B765" s="24"/>
      <c r="C765" s="5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2:14">
      <c r="B766" s="24"/>
      <c r="C766" s="5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2:14">
      <c r="B767" s="24"/>
      <c r="C767" s="5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2:14">
      <c r="B768" s="24"/>
      <c r="C768" s="5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2:14">
      <c r="B769" s="24"/>
      <c r="C769" s="5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2:14">
      <c r="B770" s="24"/>
      <c r="C770" s="5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2:14">
      <c r="B771" s="24"/>
      <c r="C771" s="5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2:14">
      <c r="B772" s="24"/>
      <c r="C772" s="5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2:14">
      <c r="B773" s="24"/>
      <c r="C773" s="5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2:14">
      <c r="B774" s="24"/>
      <c r="C774" s="5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2:14">
      <c r="B775" s="24"/>
      <c r="C775" s="5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2:14">
      <c r="B776" s="24"/>
      <c r="C776" s="5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2:14">
      <c r="B777" s="24"/>
      <c r="C777" s="5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2:14">
      <c r="B778" s="24"/>
      <c r="C778" s="5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2:14">
      <c r="B779" s="24"/>
      <c r="C779" s="5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2:14">
      <c r="B780" s="24"/>
      <c r="C780" s="5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2:14">
      <c r="B781" s="24"/>
      <c r="C781" s="5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2:14">
      <c r="B782" s="24"/>
      <c r="C782" s="5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2:14">
      <c r="B783" s="24"/>
      <c r="C783" s="5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2:14">
      <c r="B784" s="24"/>
      <c r="C784" s="5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2:14">
      <c r="B785" s="24"/>
      <c r="C785" s="5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2:14">
      <c r="B786" s="24"/>
      <c r="C786" s="5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2:14">
      <c r="B787" s="24"/>
      <c r="C787" s="5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2:14">
      <c r="B788" s="24"/>
      <c r="C788" s="5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2:14">
      <c r="B789" s="24"/>
      <c r="C789" s="5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2:14">
      <c r="B790" s="24"/>
      <c r="C790" s="5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2:14">
      <c r="B791" s="24"/>
      <c r="C791" s="5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2:14">
      <c r="B792" s="24"/>
      <c r="C792" s="5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2:14">
      <c r="B793" s="24"/>
      <c r="C793" s="5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2:14">
      <c r="B794" s="24"/>
      <c r="C794" s="5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2:14">
      <c r="B795" s="24"/>
      <c r="C795" s="5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2:14">
      <c r="B796" s="24"/>
      <c r="C796" s="5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2:14">
      <c r="B797" s="24"/>
      <c r="C797" s="5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2:14">
      <c r="B798" s="24"/>
      <c r="C798" s="5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2:14">
      <c r="B799" s="24"/>
      <c r="C799" s="5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2:14">
      <c r="B800" s="24"/>
      <c r="C800" s="5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2:14">
      <c r="B801" s="24"/>
      <c r="C801" s="5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2:14">
      <c r="B802" s="24"/>
      <c r="C802" s="5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2:14">
      <c r="B803" s="24"/>
      <c r="C803" s="5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2:14">
      <c r="B804" s="24"/>
      <c r="C804" s="5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2:14">
      <c r="B805" s="24"/>
      <c r="C805" s="5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2:14">
      <c r="B806" s="24"/>
      <c r="C806" s="5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2:14">
      <c r="B807" s="24"/>
      <c r="C807" s="5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2:14">
      <c r="B808" s="24"/>
      <c r="C808" s="5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2:14">
      <c r="B809" s="24"/>
      <c r="C809" s="5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2:14">
      <c r="B810" s="24"/>
      <c r="C810" s="5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2:14">
      <c r="B811" s="24"/>
      <c r="C811" s="5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2:14">
      <c r="B812" s="24"/>
      <c r="C812" s="5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2:14">
      <c r="B813" s="24"/>
      <c r="C813" s="5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2:14">
      <c r="B814" s="24"/>
      <c r="C814" s="5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2:14">
      <c r="B815" s="24"/>
      <c r="C815" s="5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2:14">
      <c r="B816" s="24"/>
      <c r="C816" s="5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2:14">
      <c r="B817" s="24"/>
      <c r="C817" s="5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2:14">
      <c r="B818" s="24"/>
      <c r="C818" s="5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2:14">
      <c r="B819" s="24"/>
      <c r="C819" s="5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2:14">
      <c r="B820" s="24"/>
      <c r="C820" s="5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2:14">
      <c r="B821" s="24"/>
      <c r="C821" s="5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2:14">
      <c r="B822" s="24"/>
      <c r="C822" s="5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2:14">
      <c r="B823" s="24"/>
      <c r="C823" s="5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2:14">
      <c r="B824" s="24"/>
      <c r="C824" s="5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2:14">
      <c r="B825" s="24"/>
      <c r="C825" s="5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2:14">
      <c r="B826" s="24"/>
      <c r="C826" s="5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2:14">
      <c r="B827" s="24"/>
      <c r="C827" s="5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2:14">
      <c r="B828" s="24"/>
      <c r="C828" s="5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2:14">
      <c r="B829" s="24"/>
      <c r="C829" s="5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2:14">
      <c r="B830" s="24"/>
      <c r="C830" s="5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2:14">
      <c r="B831" s="24"/>
      <c r="C831" s="5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2:14">
      <c r="B832" s="24"/>
      <c r="C832" s="5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2:14">
      <c r="B833" s="24"/>
      <c r="C833" s="5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2:14">
      <c r="B834" s="24"/>
      <c r="C834" s="5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2:14">
      <c r="B835" s="24"/>
      <c r="C835" s="5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2:14">
      <c r="B836" s="24"/>
      <c r="C836" s="5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2:14">
      <c r="B837" s="24"/>
      <c r="C837" s="5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2:14">
      <c r="B838" s="24"/>
      <c r="C838" s="5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2:14">
      <c r="B839" s="24"/>
      <c r="C839" s="5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2:14">
      <c r="B840" s="24"/>
      <c r="C840" s="5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2:14">
      <c r="B841" s="24"/>
      <c r="C841" s="5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2:14">
      <c r="B842" s="24"/>
      <c r="C842" s="5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2:14">
      <c r="B843" s="24"/>
      <c r="C843" s="5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2:14">
      <c r="B844" s="24"/>
      <c r="C844" s="5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2:14">
      <c r="B845" s="24"/>
      <c r="C845" s="5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2:14">
      <c r="B846" s="24"/>
      <c r="C846" s="5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2:14">
      <c r="B847" s="24"/>
      <c r="C847" s="5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2:14">
      <c r="B848" s="24"/>
      <c r="C848" s="5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2:14">
      <c r="B849" s="24"/>
      <c r="C849" s="5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2:14">
      <c r="B850" s="24"/>
      <c r="C850" s="5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2:14">
      <c r="B851" s="24"/>
      <c r="C851" s="5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2:14">
      <c r="B852" s="24"/>
      <c r="C852" s="5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2:14">
      <c r="B853" s="24"/>
      <c r="C853" s="5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2:14">
      <c r="B854" s="24"/>
      <c r="C854" s="5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2:14">
      <c r="B855" s="24"/>
      <c r="C855" s="5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2:14">
      <c r="B856" s="24"/>
      <c r="C856" s="5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2:14">
      <c r="B857" s="24"/>
      <c r="C857" s="5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2:14">
      <c r="B858" s="24"/>
      <c r="C858" s="5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2:14">
      <c r="B859" s="24"/>
      <c r="C859" s="5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2:14">
      <c r="B860" s="24"/>
      <c r="C860" s="5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2:14">
      <c r="B861" s="24"/>
      <c r="C861" s="5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2:14">
      <c r="B862" s="24"/>
      <c r="C862" s="5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2:14">
      <c r="B863" s="24"/>
      <c r="C863" s="5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2:14">
      <c r="B864" s="24"/>
      <c r="C864" s="5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2:14">
      <c r="B865" s="24"/>
      <c r="C865" s="5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2:14">
      <c r="B866" s="24"/>
      <c r="C866" s="5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2:14">
      <c r="B867" s="24"/>
      <c r="C867" s="5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2:14">
      <c r="B868" s="24"/>
      <c r="C868" s="5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2:14">
      <c r="B869" s="24"/>
      <c r="C869" s="5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2:14">
      <c r="B870" s="24"/>
      <c r="C870" s="5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2:14">
      <c r="B871" s="24"/>
      <c r="C871" s="5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2:14">
      <c r="B872" s="24"/>
      <c r="C872" s="5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2:14">
      <c r="B873" s="24"/>
      <c r="C873" s="5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2:14">
      <c r="B874" s="24"/>
      <c r="C874" s="5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2:14">
      <c r="B875" s="24"/>
      <c r="C875" s="5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2:14">
      <c r="B876" s="24"/>
      <c r="C876" s="5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2:14">
      <c r="B877" s="24"/>
      <c r="C877" s="5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2:14">
      <c r="B878" s="24"/>
      <c r="C878" s="5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2:14">
      <c r="B879" s="24"/>
      <c r="C879" s="5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2:14">
      <c r="B880" s="24"/>
      <c r="C880" s="5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2:14">
      <c r="B881" s="24"/>
      <c r="C881" s="5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2:14">
      <c r="B882" s="24"/>
      <c r="C882" s="5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2:14">
      <c r="B883" s="24"/>
      <c r="C883" s="5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2:14">
      <c r="B884" s="24"/>
      <c r="C884" s="5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2:14">
      <c r="B885" s="24"/>
      <c r="C885" s="5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2:14">
      <c r="B886" s="24"/>
      <c r="C886" s="5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2:14">
      <c r="B887" s="24"/>
      <c r="C887" s="5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2:14">
      <c r="B888" s="24"/>
      <c r="C888" s="5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2:14">
      <c r="B889" s="24"/>
      <c r="C889" s="5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2:14">
      <c r="B890" s="24"/>
      <c r="C890" s="5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2:14">
      <c r="B891" s="24"/>
      <c r="C891" s="5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2:14">
      <c r="B892" s="24"/>
      <c r="C892" s="5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2:14">
      <c r="B893" s="24"/>
      <c r="C893" s="5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2:14">
      <c r="B894" s="24"/>
      <c r="C894" s="5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2:14">
      <c r="B895" s="24"/>
      <c r="C895" s="5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2:14">
      <c r="B896" s="24"/>
      <c r="C896" s="5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2:14">
      <c r="B897" s="24"/>
      <c r="C897" s="5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2:14">
      <c r="B898" s="24"/>
      <c r="C898" s="5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2:14">
      <c r="B899" s="24"/>
      <c r="C899" s="5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2:14">
      <c r="B900" s="24"/>
      <c r="C900" s="5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2:14">
      <c r="B901" s="24"/>
      <c r="C901" s="5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2:14">
      <c r="B902" s="24"/>
      <c r="C902" s="5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2:14">
      <c r="B903" s="24"/>
      <c r="C903" s="5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2:14">
      <c r="B904" s="24"/>
      <c r="C904" s="5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2:14">
      <c r="B905" s="24"/>
      <c r="C905" s="5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2:14">
      <c r="B906" s="24"/>
      <c r="C906" s="5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2:14">
      <c r="B907" s="24"/>
      <c r="C907" s="5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2:14">
      <c r="B908" s="24"/>
      <c r="C908" s="5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2:14">
      <c r="B909" s="24"/>
      <c r="C909" s="5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2:14">
      <c r="B910" s="24"/>
      <c r="C910" s="5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2:14">
      <c r="B911" s="24"/>
      <c r="C911" s="5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2:14">
      <c r="B912" s="24"/>
      <c r="C912" s="5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2:14">
      <c r="B913" s="24"/>
      <c r="C913" s="5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2:14">
      <c r="B914" s="24"/>
      <c r="C914" s="5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2:14">
      <c r="B915" s="24"/>
      <c r="C915" s="5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2:14">
      <c r="B916" s="24"/>
      <c r="C916" s="5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2:14">
      <c r="B917" s="24"/>
      <c r="C917" s="5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2:14">
      <c r="B918" s="24"/>
      <c r="C918" s="5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2:14">
      <c r="B919" s="24"/>
      <c r="C919" s="5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2:14">
      <c r="B920" s="24"/>
      <c r="C920" s="5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2:14">
      <c r="B921" s="24"/>
      <c r="C921" s="5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2:14">
      <c r="B922" s="24"/>
      <c r="C922" s="5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2:14">
      <c r="B923" s="24"/>
      <c r="C923" s="5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2:14">
      <c r="B924" s="24"/>
      <c r="C924" s="5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2:14">
      <c r="B925" s="24"/>
      <c r="C925" s="5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2:14">
      <c r="B926" s="24"/>
      <c r="C926" s="5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2:14">
      <c r="B927" s="24"/>
      <c r="C927" s="5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2:14">
      <c r="B928" s="24"/>
      <c r="C928" s="5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2:14">
      <c r="B929" s="24"/>
      <c r="C929" s="5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2:14">
      <c r="B930" s="24"/>
      <c r="C930" s="5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2:14">
      <c r="B931" s="24"/>
      <c r="C931" s="5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2:14">
      <c r="B932" s="24"/>
      <c r="C932" s="5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2:14">
      <c r="B933" s="24"/>
      <c r="C933" s="5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2:14">
      <c r="B934" s="24"/>
      <c r="C934" s="5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2:14">
      <c r="B935" s="24"/>
      <c r="C935" s="5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2:14">
      <c r="B936" s="24"/>
      <c r="C936" s="5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2:14">
      <c r="B937" s="24"/>
      <c r="C937" s="5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2:14">
      <c r="B938" s="24"/>
      <c r="C938" s="5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2:14">
      <c r="B939" s="24"/>
      <c r="C939" s="5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2:14">
      <c r="B940" s="24"/>
      <c r="C940" s="5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2:14">
      <c r="B941" s="24"/>
      <c r="C941" s="5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2:14">
      <c r="B942" s="24"/>
      <c r="C942" s="5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2:14">
      <c r="B943" s="24"/>
      <c r="C943" s="5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2:14">
      <c r="B944" s="24"/>
      <c r="C944" s="5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2:14">
      <c r="B945" s="24"/>
      <c r="C945" s="5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2:14">
      <c r="B946" s="24"/>
      <c r="C946" s="5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2:14">
      <c r="B947" s="24"/>
      <c r="C947" s="5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2:14">
      <c r="B948" s="24"/>
      <c r="C948" s="5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2:14">
      <c r="B949" s="24"/>
      <c r="C949" s="5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2:14">
      <c r="B950" s="24"/>
      <c r="C950" s="5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2:14">
      <c r="B951" s="24"/>
      <c r="C951" s="5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2:14">
      <c r="B952" s="24"/>
      <c r="C952" s="5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2:14">
      <c r="B953" s="24"/>
      <c r="C953" s="5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2:14">
      <c r="B954" s="24"/>
      <c r="C954" s="5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2:14">
      <c r="B955" s="24"/>
      <c r="C955" s="5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2:14">
      <c r="B956" s="24"/>
      <c r="C956" s="5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2:14">
      <c r="B957" s="24"/>
      <c r="C957" s="5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2:14">
      <c r="B958" s="24"/>
      <c r="C958" s="5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2:14">
      <c r="B959" s="24"/>
      <c r="C959" s="5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2:14">
      <c r="B960" s="24"/>
      <c r="C960" s="5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2:14">
      <c r="B961" s="24"/>
      <c r="C961" s="5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2:14">
      <c r="B962" s="24"/>
      <c r="C962" s="5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2:14">
      <c r="B963" s="24"/>
      <c r="C963" s="5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2:14">
      <c r="B964" s="24"/>
      <c r="C964" s="5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2:14">
      <c r="B965" s="24"/>
      <c r="C965" s="5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2:14">
      <c r="B966" s="24"/>
      <c r="C966" s="5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2:14">
      <c r="B967" s="24"/>
      <c r="C967" s="5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2:14">
      <c r="B968" s="24"/>
      <c r="C968" s="5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2:14">
      <c r="B969" s="24"/>
      <c r="C969" s="5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2:14">
      <c r="B970" s="24"/>
      <c r="C970" s="5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2:14">
      <c r="B971" s="24"/>
      <c r="C971" s="5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2:14">
      <c r="B972" s="24"/>
      <c r="C972" s="5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2:14">
      <c r="B973" s="24"/>
      <c r="C973" s="5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2:14">
      <c r="B974" s="24"/>
      <c r="C974" s="5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2:14">
      <c r="B975" s="24"/>
      <c r="C975" s="5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2:14">
      <c r="B976" s="24"/>
      <c r="C976" s="5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2:14">
      <c r="B977" s="24"/>
      <c r="C977" s="5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2:14">
      <c r="B978" s="24"/>
      <c r="C978" s="5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2:14">
      <c r="B979" s="24"/>
      <c r="C979" s="5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2:14">
      <c r="B980" s="24"/>
      <c r="C980" s="5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2:14">
      <c r="B981" s="24"/>
      <c r="C981" s="5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2:14">
      <c r="B982" s="24"/>
      <c r="C982" s="5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2:14">
      <c r="B983" s="24"/>
      <c r="C983" s="5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2:14">
      <c r="B984" s="24"/>
      <c r="C984" s="5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2:14">
      <c r="B985" s="24"/>
      <c r="C985" s="5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2:14">
      <c r="B986" s="24"/>
      <c r="C986" s="5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2:14">
      <c r="B987" s="24"/>
      <c r="C987" s="5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2:14">
      <c r="B988" s="24"/>
      <c r="C988" s="5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2:14">
      <c r="B989" s="24"/>
      <c r="C989" s="5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2:14">
      <c r="B990" s="24"/>
      <c r="C990" s="5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2:14">
      <c r="B991" s="24"/>
      <c r="C991" s="5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2:14">
      <c r="B992" s="24"/>
      <c r="C992" s="5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2:14">
      <c r="B993" s="24"/>
      <c r="C993" s="5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2:14">
      <c r="B994" s="24"/>
      <c r="C994" s="5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2:14">
      <c r="B995" s="24"/>
      <c r="C995" s="5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2:14">
      <c r="B996" s="24"/>
      <c r="C996" s="5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2:14">
      <c r="B997" s="24"/>
      <c r="C997" s="5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2:14">
      <c r="B998" s="24"/>
      <c r="C998" s="5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2:14">
      <c r="B999" s="24"/>
      <c r="C999" s="5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2:14">
      <c r="B1000" s="24"/>
      <c r="C1000" s="5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2:14">
      <c r="B1001" s="24"/>
      <c r="C1001" s="5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2:14">
      <c r="B1002" s="24"/>
      <c r="C1002" s="5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2:14">
      <c r="B1003" s="24"/>
      <c r="C1003" s="5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2:14">
      <c r="B1004" s="24"/>
      <c r="C1004" s="5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2:14">
      <c r="B1005" s="24"/>
      <c r="C1005" s="5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2:14">
      <c r="B1006" s="24"/>
      <c r="C1006" s="5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</row>
    <row r="1007" spans="2:14">
      <c r="B1007" s="24"/>
      <c r="C1007" s="5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2:14">
      <c r="B1008" s="24"/>
      <c r="C1008" s="5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2:14">
      <c r="B1009" s="24"/>
      <c r="C1009" s="5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2:14">
      <c r="B1010" s="24"/>
      <c r="C1010" s="5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2:14">
      <c r="B1011" s="24"/>
      <c r="C1011" s="5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2:14">
      <c r="B1012" s="24"/>
      <c r="C1012" s="5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2:14">
      <c r="B1013" s="24"/>
      <c r="C1013" s="5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2:14">
      <c r="B1014" s="24"/>
      <c r="C1014" s="5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2:14">
      <c r="B1015" s="24"/>
      <c r="C1015" s="5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2:14">
      <c r="B1016" s="24"/>
      <c r="C1016" s="5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2:14">
      <c r="B1017" s="24"/>
      <c r="C1017" s="5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2:14">
      <c r="B1018" s="24"/>
      <c r="C1018" s="5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2:14">
      <c r="B1019" s="24"/>
      <c r="C1019" s="5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2:14">
      <c r="B1020" s="24"/>
      <c r="C1020" s="5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2:14">
      <c r="B1021" s="24"/>
      <c r="C1021" s="5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2:14">
      <c r="B1022" s="24"/>
      <c r="C1022" s="5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2:14">
      <c r="B1023" s="24"/>
      <c r="C1023" s="5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2:14">
      <c r="B1024" s="24"/>
      <c r="C1024" s="5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2:14">
      <c r="B1025" s="24"/>
      <c r="C1025" s="5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2:14">
      <c r="B1026" s="24"/>
      <c r="C1026" s="5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2:14">
      <c r="B1027" s="24"/>
      <c r="C1027" s="5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2:14">
      <c r="B1028" s="24"/>
      <c r="C1028" s="5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2:14">
      <c r="B1029" s="24"/>
      <c r="C1029" s="5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2:14">
      <c r="B1030" s="24"/>
      <c r="C1030" s="5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2:14">
      <c r="B1031" s="24"/>
      <c r="C1031" s="5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2:14">
      <c r="B1032" s="24"/>
      <c r="C1032" s="5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2:14">
      <c r="B1033" s="24"/>
      <c r="C1033" s="5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2:14">
      <c r="B1034" s="24"/>
      <c r="C1034" s="5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2:14">
      <c r="B1035" s="24"/>
      <c r="C1035" s="5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2:14">
      <c r="B1036" s="24"/>
      <c r="C1036" s="5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2:14">
      <c r="B1037" s="24"/>
      <c r="C1037" s="5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2:14">
      <c r="B1038" s="24"/>
      <c r="C1038" s="5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2:14">
      <c r="B1039" s="24"/>
      <c r="C1039" s="5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2:14">
      <c r="B1040" s="24"/>
      <c r="C1040" s="5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2:14">
      <c r="B1041" s="24"/>
      <c r="C1041" s="5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2:14">
      <c r="B1042" s="24"/>
      <c r="C1042" s="5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2:14">
      <c r="B1043" s="24"/>
      <c r="C1043" s="5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2:14">
      <c r="B1044" s="24"/>
      <c r="C1044" s="5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2:14">
      <c r="B1045" s="24"/>
      <c r="C1045" s="5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2:14">
      <c r="B1046" s="24"/>
      <c r="C1046" s="5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2:14">
      <c r="B1047" s="24"/>
      <c r="C1047" s="5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2:14">
      <c r="B1048" s="24"/>
      <c r="C1048" s="5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2:14">
      <c r="B1049" s="24"/>
      <c r="C1049" s="5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2:14">
      <c r="B1050" s="24"/>
      <c r="C1050" s="5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2:14">
      <c r="B1051" s="24"/>
      <c r="C1051" s="5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2:14">
      <c r="B1052" s="24"/>
      <c r="C1052" s="5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2:14">
      <c r="B1053" s="24"/>
      <c r="C1053" s="5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2:14">
      <c r="B1054" s="24"/>
      <c r="C1054" s="5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2:14">
      <c r="B1055" s="24"/>
      <c r="C1055" s="5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2:14">
      <c r="B1056" s="24"/>
      <c r="C1056" s="5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2:14">
      <c r="B1057" s="24"/>
      <c r="C1057" s="5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2:14">
      <c r="B1058" s="24"/>
      <c r="C1058" s="5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2:14">
      <c r="B1059" s="24"/>
      <c r="C1059" s="5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2:14">
      <c r="B1060" s="24"/>
      <c r="C1060" s="5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2:14">
      <c r="B1061" s="24"/>
      <c r="C1061" s="5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2:14">
      <c r="B1062" s="24"/>
      <c r="C1062" s="5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2:14">
      <c r="B1063" s="24"/>
      <c r="C1063" s="5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2:14">
      <c r="B1064" s="24"/>
      <c r="C1064" s="5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2:14">
      <c r="B1065" s="24"/>
      <c r="C1065" s="5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2:14">
      <c r="B1066" s="24"/>
      <c r="C1066" s="5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2:14">
      <c r="B1067" s="24"/>
      <c r="C1067" s="5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2:14">
      <c r="B1068" s="24"/>
      <c r="C1068" s="5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2:14">
      <c r="B1069" s="24"/>
      <c r="C1069" s="5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2:14">
      <c r="B1070" s="24"/>
      <c r="C1070" s="5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2:14">
      <c r="B1071" s="24"/>
      <c r="C1071" s="5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2:14">
      <c r="B1072" s="24"/>
      <c r="C1072" s="5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2:14">
      <c r="B1073" s="24"/>
      <c r="C1073" s="5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2:14">
      <c r="B1074" s="24"/>
      <c r="C1074" s="5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2:14">
      <c r="B1075" s="24"/>
      <c r="C1075" s="5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2:14">
      <c r="B1076" s="24"/>
      <c r="C1076" s="5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2:14">
      <c r="B1077" s="24"/>
      <c r="C1077" s="5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2:14">
      <c r="B1078" s="24"/>
      <c r="C1078" s="5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2:14">
      <c r="B1079" s="24"/>
      <c r="C1079" s="5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2:14">
      <c r="B1080" s="24"/>
      <c r="C1080" s="5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2:14">
      <c r="B1081" s="24"/>
      <c r="C1081" s="5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2:14">
      <c r="B1082" s="24"/>
      <c r="C1082" s="5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2:14">
      <c r="B1083" s="24"/>
      <c r="C1083" s="5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2:14">
      <c r="B1084" s="24"/>
      <c r="C1084" s="5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2:14">
      <c r="B1085" s="24"/>
      <c r="C1085" s="5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2:14">
      <c r="B1086" s="24"/>
      <c r="C1086" s="5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2:14">
      <c r="B1087" s="24"/>
      <c r="C1087" s="5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2:14">
      <c r="B1088" s="24"/>
      <c r="C1088" s="5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2:14">
      <c r="B1089" s="24"/>
      <c r="C1089" s="5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2:14">
      <c r="B1090" s="24"/>
      <c r="C1090" s="5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2:14">
      <c r="B1091" s="24"/>
      <c r="C1091" s="5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2:14">
      <c r="B1092" s="24"/>
      <c r="C1092" s="5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2:14">
      <c r="B1093" s="24"/>
      <c r="C1093" s="5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2:14">
      <c r="B1094" s="24"/>
      <c r="C1094" s="5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2:14">
      <c r="B1095" s="24"/>
      <c r="C1095" s="5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2:14">
      <c r="B1096" s="24"/>
      <c r="C1096" s="5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2:14">
      <c r="B1097" s="24"/>
      <c r="C1097" s="5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2:14">
      <c r="B1098" s="24"/>
      <c r="C1098" s="5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2:14">
      <c r="B1099" s="24"/>
      <c r="C1099" s="5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2:14">
      <c r="B1100" s="24"/>
      <c r="C1100" s="5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2:14">
      <c r="B1101" s="24"/>
      <c r="C1101" s="5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2:14">
      <c r="B1102" s="24"/>
      <c r="C1102" s="5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2:14">
      <c r="B1103" s="24"/>
      <c r="C1103" s="5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2:14">
      <c r="B1104" s="24"/>
      <c r="C1104" s="5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2:14">
      <c r="B1105" s="24"/>
      <c r="C1105" s="5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2:14">
      <c r="B1106" s="24"/>
      <c r="C1106" s="5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2:14">
      <c r="B1107" s="24"/>
      <c r="C1107" s="5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2:14">
      <c r="B1108" s="24"/>
      <c r="C1108" s="5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2:14">
      <c r="B1109" s="24"/>
      <c r="C1109" s="5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2:14">
      <c r="B1110" s="24"/>
      <c r="C1110" s="5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2:14">
      <c r="B1111" s="24"/>
      <c r="C1111" s="5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2:14">
      <c r="B1112" s="24"/>
      <c r="C1112" s="5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2:14">
      <c r="B1113" s="24"/>
      <c r="C1113" s="5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2:14">
      <c r="B1114" s="24"/>
      <c r="C1114" s="5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2:14">
      <c r="B1115" s="24"/>
      <c r="C1115" s="5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2:14">
      <c r="B1116" s="24"/>
      <c r="C1116" s="5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2:14">
      <c r="B1117" s="24"/>
      <c r="C1117" s="5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2:14">
      <c r="B1118" s="24"/>
      <c r="C1118" s="5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2:14">
      <c r="B1119" s="24"/>
      <c r="C1119" s="5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2:14">
      <c r="B1120" s="24"/>
      <c r="C1120" s="5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2:14">
      <c r="B1121" s="24"/>
      <c r="C1121" s="5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2:14">
      <c r="B1122" s="24"/>
      <c r="C1122" s="5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</row>
    <row r="1123" spans="2:14">
      <c r="B1123" s="24"/>
      <c r="C1123" s="5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2:14">
      <c r="B1124" s="24"/>
      <c r="C1124" s="5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</row>
    <row r="1125" spans="2:14">
      <c r="B1125" s="24"/>
      <c r="C1125" s="5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</row>
    <row r="1126" spans="2:14">
      <c r="B1126" s="24"/>
      <c r="C1126" s="5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</row>
    <row r="1127" spans="2:14">
      <c r="B1127" s="24"/>
      <c r="C1127" s="5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</row>
    <row r="1128" spans="2:14">
      <c r="B1128" s="24"/>
      <c r="C1128" s="5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</row>
    <row r="1129" spans="2:14">
      <c r="B1129" s="24"/>
      <c r="C1129" s="5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</row>
    <row r="1130" spans="2:14">
      <c r="B1130" s="24"/>
      <c r="C1130" s="5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</row>
    <row r="1131" spans="2:14">
      <c r="B1131" s="24"/>
      <c r="C1131" s="5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</row>
    <row r="1132" spans="2:14">
      <c r="B1132" s="24"/>
      <c r="C1132" s="5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</row>
    <row r="1133" spans="2:14">
      <c r="B1133" s="24"/>
      <c r="C1133" s="5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</row>
    <row r="1134" spans="2:14">
      <c r="B1134" s="24"/>
      <c r="C1134" s="5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</row>
    <row r="1135" spans="2:14">
      <c r="B1135" s="24"/>
      <c r="C1135" s="5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</row>
    <row r="1136" spans="2:14">
      <c r="B1136" s="24"/>
      <c r="C1136" s="5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</row>
    <row r="1137" spans="2:14">
      <c r="B1137" s="24"/>
      <c r="C1137" s="5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</row>
    <row r="1138" spans="2:14">
      <c r="B1138" s="24"/>
      <c r="C1138" s="5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</row>
    <row r="1139" spans="2:14">
      <c r="B1139" s="24"/>
      <c r="C1139" s="5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</row>
    <row r="1140" spans="2:14">
      <c r="B1140" s="24"/>
      <c r="C1140" s="5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</row>
    <row r="1141" spans="2:14">
      <c r="B1141" s="24"/>
      <c r="C1141" s="5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</row>
    <row r="1142" spans="2:14">
      <c r="B1142" s="24"/>
      <c r="C1142" s="5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</row>
    <row r="1143" spans="2:14">
      <c r="B1143" s="24"/>
      <c r="C1143" s="5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</row>
    <row r="1144" spans="2:14">
      <c r="B1144" s="24"/>
      <c r="C1144" s="5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</row>
    <row r="1145" spans="2:14">
      <c r="B1145" s="24"/>
      <c r="C1145" s="5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</row>
    <row r="1146" spans="2:14">
      <c r="B1146" s="24"/>
      <c r="C1146" s="5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</row>
    <row r="1147" spans="2:14">
      <c r="B1147" s="24"/>
      <c r="C1147" s="5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</row>
    <row r="1148" spans="2:14">
      <c r="B1148" s="24"/>
      <c r="C1148" s="5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</row>
    <row r="1149" spans="2:14">
      <c r="B1149" s="24"/>
      <c r="C1149" s="5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</row>
    <row r="1150" spans="2:14">
      <c r="B1150" s="24"/>
      <c r="C1150" s="5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</row>
    <row r="1151" spans="2:14">
      <c r="B1151" s="24"/>
      <c r="C1151" s="5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</row>
    <row r="1152" spans="2:14">
      <c r="B1152" s="24"/>
      <c r="C1152" s="5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</row>
    <row r="1153" spans="2:14">
      <c r="B1153" s="24"/>
      <c r="C1153" s="5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</row>
    <row r="1154" spans="2:14">
      <c r="B1154" s="24"/>
      <c r="C1154" s="5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</row>
    <row r="1155" spans="2:14">
      <c r="B1155" s="24"/>
      <c r="C1155" s="5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</row>
    <row r="1156" spans="2:14">
      <c r="B1156" s="24"/>
      <c r="C1156" s="5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</row>
    <row r="1157" spans="2:14">
      <c r="B1157" s="24"/>
      <c r="C1157" s="5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</row>
    <row r="1158" spans="2:14">
      <c r="B1158" s="24"/>
      <c r="C1158" s="5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</row>
    <row r="1159" spans="2:14">
      <c r="B1159" s="24"/>
      <c r="C1159" s="5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</row>
    <row r="1160" spans="2:14">
      <c r="B1160" s="24"/>
      <c r="C1160" s="5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</row>
    <row r="1161" spans="2:14">
      <c r="B1161" s="24"/>
      <c r="C1161" s="5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</row>
    <row r="1162" spans="2:14">
      <c r="B1162" s="24"/>
      <c r="C1162" s="5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</row>
    <row r="1163" spans="2:14">
      <c r="B1163" s="24"/>
      <c r="C1163" s="5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</row>
    <row r="1164" spans="2:14">
      <c r="B1164" s="24"/>
      <c r="C1164" s="5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</row>
    <row r="1165" spans="2:14">
      <c r="B1165" s="24"/>
      <c r="C1165" s="5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</row>
    <row r="1166" spans="2:14">
      <c r="B1166" s="24"/>
      <c r="C1166" s="5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</row>
    <row r="1167" spans="2:14">
      <c r="B1167" s="24"/>
      <c r="C1167" s="5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</row>
    <row r="1168" spans="2:14">
      <c r="B1168" s="24"/>
      <c r="C1168" s="5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</row>
    <row r="1169" spans="2:14">
      <c r="B1169" s="24"/>
      <c r="C1169" s="5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</row>
    <row r="1170" spans="2:14">
      <c r="B1170" s="24"/>
      <c r="C1170" s="5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</row>
    <row r="1171" spans="2:14">
      <c r="B1171" s="24"/>
      <c r="C1171" s="5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</row>
    <row r="1172" spans="2:14">
      <c r="B1172" s="24"/>
      <c r="C1172" s="5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</row>
    <row r="1173" spans="2:14">
      <c r="B1173" s="24"/>
      <c r="C1173" s="5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</row>
    <row r="1174" spans="2:14">
      <c r="B1174" s="24"/>
      <c r="C1174" s="5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</row>
    <row r="1175" spans="2:14">
      <c r="B1175" s="24"/>
      <c r="C1175" s="5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</row>
    <row r="1176" spans="2:14">
      <c r="B1176" s="24"/>
      <c r="C1176" s="5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</row>
    <row r="1177" spans="2:14">
      <c r="B1177" s="24"/>
      <c r="C1177" s="5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</row>
    <row r="1178" spans="2:14">
      <c r="B1178" s="24"/>
      <c r="C1178" s="5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</row>
    <row r="1179" spans="2:14">
      <c r="B1179" s="24"/>
      <c r="C1179" s="5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</row>
    <row r="1180" spans="2:14">
      <c r="B1180" s="24"/>
      <c r="C1180" s="5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</row>
    <row r="1181" spans="2:14">
      <c r="B1181" s="24"/>
      <c r="C1181" s="5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</row>
  </sheetData>
  <mergeCells count="51">
    <mergeCell ref="I93:J93"/>
    <mergeCell ref="D94:M94"/>
    <mergeCell ref="B77:B79"/>
    <mergeCell ref="C77:C79"/>
    <mergeCell ref="B80:B83"/>
    <mergeCell ref="C80:C83"/>
    <mergeCell ref="F93:G93"/>
    <mergeCell ref="B63:B67"/>
    <mergeCell ref="C63:C67"/>
    <mergeCell ref="B68:B71"/>
    <mergeCell ref="C68:C71"/>
    <mergeCell ref="B72:B76"/>
    <mergeCell ref="C72:C76"/>
    <mergeCell ref="B43:B48"/>
    <mergeCell ref="C43:C48"/>
    <mergeCell ref="B49:B55"/>
    <mergeCell ref="C49:C55"/>
    <mergeCell ref="B56:B62"/>
    <mergeCell ref="C56:C62"/>
    <mergeCell ref="B27:B31"/>
    <mergeCell ref="C27:C31"/>
    <mergeCell ref="B32:B36"/>
    <mergeCell ref="C32:C36"/>
    <mergeCell ref="B37:B42"/>
    <mergeCell ref="C37:C42"/>
    <mergeCell ref="K4:K7"/>
    <mergeCell ref="B14:B19"/>
    <mergeCell ref="C14:C19"/>
    <mergeCell ref="B20:B26"/>
    <mergeCell ref="C20:C26"/>
    <mergeCell ref="B9:B11"/>
    <mergeCell ref="C9:C11"/>
    <mergeCell ref="B12:B13"/>
    <mergeCell ref="C12:C13"/>
    <mergeCell ref="F4:F7"/>
    <mergeCell ref="B1:N1"/>
    <mergeCell ref="B2:B7"/>
    <mergeCell ref="C2:C7"/>
    <mergeCell ref="D2:D7"/>
    <mergeCell ref="E2:E7"/>
    <mergeCell ref="F2:G3"/>
    <mergeCell ref="H2:I3"/>
    <mergeCell ref="J2:K3"/>
    <mergeCell ref="L2:M3"/>
    <mergeCell ref="N2:N7"/>
    <mergeCell ref="L4:L7"/>
    <mergeCell ref="M4:M7"/>
    <mergeCell ref="G4:G7"/>
    <mergeCell ref="H4:H7"/>
    <mergeCell ref="I4:I7"/>
    <mergeCell ref="J4:J7"/>
  </mergeCells>
  <conditionalFormatting sqref="G14">
    <cfRule type="cellIs" dxfId="4" priority="5" stopIfTrue="1" operator="equal">
      <formula>8223.307275</formula>
    </cfRule>
  </conditionalFormatting>
  <conditionalFormatting sqref="G20">
    <cfRule type="cellIs" dxfId="3" priority="4" stopIfTrue="1" operator="equal">
      <formula>8223.307275</formula>
    </cfRule>
  </conditionalFormatting>
  <conditionalFormatting sqref="G37">
    <cfRule type="cellIs" dxfId="2" priority="3" stopIfTrue="1" operator="equal">
      <formula>8223.307275</formula>
    </cfRule>
  </conditionalFormatting>
  <conditionalFormatting sqref="G32">
    <cfRule type="cellIs" dxfId="1" priority="2" stopIfTrue="1" operator="equal">
      <formula>8223.307275</formula>
    </cfRule>
  </conditionalFormatting>
  <conditionalFormatting sqref="G49">
    <cfRule type="cellIs" dxfId="0" priority="1" stopIfTrue="1" operator="equal">
      <formula>8223.307275</formula>
    </cfRule>
  </conditionalFormatting>
  <printOptions horizontalCentered="1"/>
  <pageMargins left="0.2" right="0.2" top="0.7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ხარჯთაღრიცხვა (2)</vt:lpstr>
      <vt:lpstr>'ხარჯთაღრიცხვა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2020-06-30T12:40:02Z</dcterms:modified>
</cp:coreProperties>
</file>