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ნაკრები ხარჯთაღრიცხვა" sheetId="17" r:id="rId1"/>
    <sheet name="N1" sheetId="1" r:id="rId2"/>
    <sheet name="N2" sheetId="2" r:id="rId3"/>
    <sheet name="N3" sheetId="16" r:id="rId4"/>
    <sheet name="N4" sheetId="4" r:id="rId5"/>
    <sheet name="N5" sheetId="5" r:id="rId6"/>
    <sheet name="N6" sheetId="6" r:id="rId7"/>
    <sheet name="N7" sheetId="7" r:id="rId8"/>
    <sheet name="N8" sheetId="18" r:id="rId9"/>
    <sheet name="N9" sheetId="9" r:id="rId10"/>
    <sheet name="N10" sheetId="10" r:id="rId11"/>
    <sheet name="N11" sheetId="15" r:id="rId12"/>
    <sheet name="N12" sheetId="13" r:id="rId13"/>
    <sheet name="N13" sheetId="14" r:id="rId14"/>
    <sheet name="N14" sheetId="11" r:id="rId15"/>
  </sheets>
  <externalReferences>
    <externalReference r:id="rId16"/>
  </externalReferences>
  <definedNames>
    <definedName name="hhhh555">[1]Лист1!$F$27</definedName>
    <definedName name="_xlnm.Print_Area" localSheetId="1">'N1'!$A$1:$G$11</definedName>
    <definedName name="_xlnm.Print_Area" localSheetId="10">'N10'!$A$1:$G$13</definedName>
    <definedName name="_xlnm.Print_Area" localSheetId="11">'N11'!$A$1:$G$20</definedName>
    <definedName name="_xlnm.Print_Area" localSheetId="12">'N12'!$A$1:$G$23</definedName>
    <definedName name="_xlnm.Print_Area" localSheetId="13">'N13'!$A$1:$G$38</definedName>
    <definedName name="_xlnm.Print_Area" localSheetId="14">'N14'!$A$1:$G$20</definedName>
    <definedName name="_xlnm.Print_Area" localSheetId="2">'N2'!$A$1:$G$61</definedName>
    <definedName name="_xlnm.Print_Area" localSheetId="3">'N3'!$A$1:$G$27</definedName>
    <definedName name="_xlnm.Print_Area" localSheetId="4">'N4'!$A$1:$G$20</definedName>
    <definedName name="_xlnm.Print_Area" localSheetId="5">'N5'!$A$1:$G$17</definedName>
    <definedName name="_xlnm.Print_Area" localSheetId="6">'N6'!$A$1:$G$23</definedName>
    <definedName name="_xlnm.Print_Area" localSheetId="7">'N7'!$A$1:$G$12</definedName>
    <definedName name="_xlnm.Print_Area" localSheetId="9">'N9'!$A$1:$G$24</definedName>
    <definedName name="_xlnm.Print_Area" localSheetId="0">'ნაკრები ხარჯთაღრიცხვა'!$A$1:$C$26</definedName>
  </definedNames>
  <calcPr calcId="125725"/>
</workbook>
</file>

<file path=xl/calcChain.xml><?xml version="1.0" encoding="utf-8"?>
<calcChain xmlns="http://schemas.openxmlformats.org/spreadsheetml/2006/main">
  <c r="D30" i="18"/>
  <c r="D29"/>
  <c r="E27"/>
  <c r="E26"/>
  <c r="E25"/>
  <c r="E23"/>
  <c r="E22"/>
  <c r="E20"/>
  <c r="E16"/>
  <c r="E17" s="1"/>
  <c r="E13"/>
  <c r="E11"/>
  <c r="E10"/>
  <c r="E9"/>
  <c r="E8"/>
  <c r="E7"/>
  <c r="E5"/>
  <c r="E15" l="1"/>
  <c r="E24"/>
  <c r="E28"/>
  <c r="E12" i="10"/>
  <c r="E10"/>
  <c r="A10"/>
  <c r="A11" s="1"/>
  <c r="A12" s="1"/>
  <c r="E31" i="18" l="1"/>
  <c r="E32"/>
  <c r="E33"/>
  <c r="E30"/>
  <c r="E29"/>
</calcChain>
</file>

<file path=xl/sharedStrings.xml><?xml version="1.0" encoding="utf-8"?>
<sst xmlns="http://schemas.openxmlformats.org/spreadsheetml/2006/main" count="806" uniqueCount="383">
  <si>
    <t>ტერიტორიის მომზადების სამუშაოები</t>
  </si>
  <si>
    <t>#</t>
  </si>
  <si>
    <t>სამუშაოს ჩამონათვალი</t>
  </si>
  <si>
    <t>განზ. ერთ</t>
  </si>
  <si>
    <t>განზ. ერთეულზე</t>
  </si>
  <si>
    <t>საპროექტო მონაცემზე</t>
  </si>
  <si>
    <t xml:space="preserve">ტერიტორიის გაწმენდა ბარდებისაგან, ხეებისაგან  და სხვა გარეშე საგნებისაგან  </t>
  </si>
  <si>
    <t>შრომითი დანახარჯები</t>
  </si>
  <si>
    <t>კაც/სთ</t>
  </si>
  <si>
    <t>მანქანები</t>
  </si>
  <si>
    <t>2</t>
  </si>
  <si>
    <t>ტერიტორიის პროფილირება ბულდოზერით, ზედმეტი გრუნტის ადგილზე გასწორება</t>
  </si>
  <si>
    <t>მ/სთ</t>
  </si>
  <si>
    <t>იგივე ხელით</t>
  </si>
  <si>
    <t>შრომითი დანახარჯი</t>
  </si>
  <si>
    <t>მსხვილმარცვლოვანი ბალასტის კალიბრი 0-70 მმ შემოზიდვა ტერიტორიის მოსაზვინად (სისქე 20 სმ)</t>
  </si>
  <si>
    <t>კბმ</t>
  </si>
  <si>
    <t>სხვა მასალები</t>
  </si>
  <si>
    <t>მოზიდული ბალასტის ბულდოზერით და გადაადგილება 30 გრძ.მ-მდე მანძილზე პროფილირება და დატკეპნა</t>
  </si>
  <si>
    <t>1000 კუბ.მ.</t>
  </si>
  <si>
    <t xml:space="preserve"> ბულდოზერი </t>
  </si>
  <si>
    <t>მან/სთ</t>
  </si>
  <si>
    <t>ლოკალური ხარჯთაღრიცხვა N1</t>
  </si>
  <si>
    <t>ლოკალური ხარჯთაღრიცხვა N2</t>
  </si>
  <si>
    <t>საბავშვო ბაღის შენობის სამშენებლო სამუშაოები</t>
  </si>
  <si>
    <t>I. სამშენებლო სამუშაოები</t>
  </si>
  <si>
    <t>1</t>
  </si>
  <si>
    <t>III კატეგორიის გრუნტის დამუშავება ქვაბულში ექსკავატორით, ჩამჩის ტევადობით 0,65 კუბ.მ გვერდზე დაყრით</t>
  </si>
  <si>
    <t>1000 კუბმ</t>
  </si>
  <si>
    <t xml:space="preserve">საძირკვლების ქვეშ ფუძის (ბალიშის) მოწყობა ქვიშა-ხრეშოვანი ნარევით და ვიბრაციული  სატკეპნით დატკეპნა ფენა-ფენა </t>
  </si>
  <si>
    <t xml:space="preserve"> შრომითი დანახარჯი</t>
  </si>
  <si>
    <t>ლარი</t>
  </si>
  <si>
    <t>წყალი</t>
  </si>
  <si>
    <t>კუბმ</t>
  </si>
  <si>
    <t>3</t>
  </si>
  <si>
    <t xml:space="preserve">  საძირკვლის ქვეშ ბეტონის მომზადების მოწყობა კლასით B 7.5</t>
  </si>
  <si>
    <t>100 კუბმ</t>
  </si>
  <si>
    <t xml:space="preserve"> შრომითი დანახარჯი </t>
  </si>
  <si>
    <t xml:space="preserve"> მანქანები </t>
  </si>
  <si>
    <t xml:space="preserve"> სხვა მასალა</t>
  </si>
  <si>
    <t>4</t>
  </si>
  <si>
    <t xml:space="preserve"> მონოლითური რკ.ბეტონის საძირკვლების მოწყობა B-25</t>
  </si>
  <si>
    <t>კგ</t>
  </si>
  <si>
    <t>5</t>
  </si>
  <si>
    <t xml:space="preserve"> მონოლითური რკ.ბეტონის დიაფრაგმის მოწყობა -=0,0 ნიშნულზე B-25</t>
  </si>
  <si>
    <t>კვმ</t>
  </si>
  <si>
    <t>საძირკვლების და დიაფრაგმების ჰიდროიზოლიაცია ბიტულინის მასტიკით</t>
  </si>
  <si>
    <t>100   კვმ</t>
  </si>
  <si>
    <t>7</t>
  </si>
  <si>
    <t>8</t>
  </si>
  <si>
    <t xml:space="preserve"> ექსკავატორით გრუნტის უკუჩაყრა და ვიბროსატკეპნით დატკეპნა  ქვაბულის ფერდოებში და I სართულის იატაკის ქვეშ, ზედმეტი გრუნტის ტერიტორიაზე მოსწორებით. </t>
  </si>
  <si>
    <t>9</t>
  </si>
  <si>
    <t xml:space="preserve"> მონოლითური რკ.ბეტონის კიბის დამატებითი რიგელების  მოწყობა </t>
  </si>
  <si>
    <t>10</t>
  </si>
  <si>
    <t xml:space="preserve">მონოლოთური რკ/ბეტონის პირველი სართულის  იატაკის  ფილის მოწყობა ნიშნული 0.0 კლასით B25 </t>
  </si>
  <si>
    <t>11</t>
  </si>
  <si>
    <t xml:space="preserve">მონოლოთური რკ/ბეტონის პირველი სართულის  გადახურვის  ფილის მოწყობა ნიშნული 3,4 კლასით B25 </t>
  </si>
  <si>
    <t>12</t>
  </si>
  <si>
    <t xml:space="preserve">მონოლოთური რკ/ბეტონის მეორე სართულის  გადახურვის  ფილის მოწყობა ნიშნული 6,8 კლასით B25 </t>
  </si>
  <si>
    <t>13</t>
  </si>
  <si>
    <t xml:space="preserve"> მონოლითური რკ.ბეტონის კიბეების მოწყობა </t>
  </si>
  <si>
    <t>14</t>
  </si>
  <si>
    <t xml:space="preserve"> მონოლითური რკ.ბეტონის ზღუდარების   მოწყობა </t>
  </si>
  <si>
    <t>15</t>
  </si>
  <si>
    <t xml:space="preserve"> მონოლითური რკ.ბეტონის პატაპეტის   მოწყობა </t>
  </si>
  <si>
    <t>იატაკებზე ცემენტის მჭიმის მოწყობა სისქით 35 მმ</t>
  </si>
  <si>
    <t>100 კვმ</t>
  </si>
  <si>
    <t xml:space="preserve"> მანქანები</t>
  </si>
  <si>
    <t>სახურავის ხის  სანივნივე სისტემის მოწყობა</t>
  </si>
  <si>
    <t>კუბ.მ.</t>
  </si>
  <si>
    <t>ცალი</t>
  </si>
  <si>
    <t>გრძ.მ</t>
  </si>
  <si>
    <t>გადახურვის მოწყობა ფერადი გალვანიზირებული პროფილირებული თუნუქით სისქით 0,5 მმ  მოლარტყვით</t>
  </si>
  <si>
    <t>ხის სანივნივე სისტემის ცეცხლდაცვა</t>
  </si>
  <si>
    <t>მოლარტყვის ცეცხლდაცვა</t>
  </si>
  <si>
    <t>სახურავის ხის ელემენტების ანტისეპტირება</t>
  </si>
  <si>
    <t>22</t>
  </si>
  <si>
    <t>სამერცხლურის მოწყობა</t>
  </si>
  <si>
    <t>23</t>
  </si>
  <si>
    <t>სხვენზე ასასვლელი ხის ლუქის მოწყობა</t>
  </si>
  <si>
    <t>შეკიდული ტიპის წყალსადინარი ღარების მოწყობა</t>
  </si>
  <si>
    <t>100 გ/მ</t>
  </si>
  <si>
    <t>მ</t>
  </si>
  <si>
    <t>წყალმიმღები ძაბრის დაყენება</t>
  </si>
  <si>
    <t xml:space="preserve">წყალსაწრეტი მილების დაყენება </t>
  </si>
  <si>
    <t>გ/მ</t>
  </si>
  <si>
    <t xml:space="preserve"> წყალგაუმტარი მჭიმის მოწყობა  აივანზე</t>
  </si>
  <si>
    <t xml:space="preserve">გარე კედლების, სისქით 40 სმ, წყობა წვრილი საკედლე პემზაბლოკებით </t>
  </si>
  <si>
    <t xml:space="preserve">კედლების, სისქით 20 სმ, წყობა წვრილი საკედლე ბლოკებით </t>
  </si>
  <si>
    <t>მინაპაკეტით შემინული ალუმინის პროფილიანი ვიტრაჟების ჩასმა</t>
  </si>
  <si>
    <t>კვ.მ.</t>
  </si>
  <si>
    <t>მინაპაკეტით შემინული მეტალოპლასტიკის ფანჯრებისა და ვიტრაჟების ჩასმა გასაღებ სექციებზე მწერდამცავი ბადეებით</t>
  </si>
  <si>
    <t xml:space="preserve">MDF-ის კარების ჩასმა </t>
  </si>
  <si>
    <t xml:space="preserve"> კვმ</t>
  </si>
  <si>
    <t>ფანჯრებზე თუნუქის საცრემლეების მოწყობა_94.5 გრ.მ</t>
  </si>
  <si>
    <t xml:space="preserve">ფანჯრისქვეშა პლასტმასის რაფების დაყენება </t>
  </si>
  <si>
    <t>35</t>
  </si>
  <si>
    <t xml:space="preserve"> კიბის ლითონის მოაჯირის  მოწყობა ხის სახელურით </t>
  </si>
  <si>
    <t>კარისა და ფანჯრის ფერდოების შებათქაშება</t>
  </si>
  <si>
    <t xml:space="preserve">მაღალი ხარისხის ლამინირებული პარკეტის დაგება </t>
  </si>
  <si>
    <t xml:space="preserve">ტექნოგრანიტის იატაკის მოწყობა </t>
  </si>
  <si>
    <t xml:space="preserve">იატაკზე მეტლახის დაგება სველ წერტილებში </t>
  </si>
  <si>
    <t xml:space="preserve">კედლებზე კაფელის ფილების  აკვრა სველ წერტილებში </t>
  </si>
  <si>
    <t>41</t>
  </si>
  <si>
    <t>პოლივინილქლორიდის (პვც) საფარის მოწყობა სისქით 20მმ  (სპორტულ და მუსიკალურ  დარბაზში)</t>
  </si>
  <si>
    <t>კვ.მ</t>
  </si>
  <si>
    <t>42</t>
  </si>
  <si>
    <t>კიბის საფეხურებისა და შესასვლელის მოპირკეთება ბუნებრივი გრანიტით მოცურებასაწინასღმდეგო ზედაპირით</t>
  </si>
  <si>
    <t xml:space="preserve">100 კვმ </t>
  </si>
  <si>
    <t>შიგა ზედაპირების მაღალხარისხოვანი შებათქაშება</t>
  </si>
  <si>
    <t xml:space="preserve">შიგა კედლებისა და ჭერების დამუშავება და მაღალხარისხოვანი შეღებვა </t>
  </si>
  <si>
    <t xml:space="preserve">ჭერების მოპირკეთება "არმსტრონგის" მეტალის ფილებით მეტალის  კარკასზე  </t>
  </si>
  <si>
    <t xml:space="preserve">ჭერების მოპირკეთება მუყაო თაბაშირის ფილებით რკინის კარკასზე ნესტგამძლე </t>
  </si>
  <si>
    <t>ფასადის მოპირკეთება ალკობონდის ფილებით სისქე 3 მმ, მეტალის კარკასზე</t>
  </si>
  <si>
    <t>გარე კედლების მაღალხარისხოვანი დეკორატიული შებათქაშება (ე.წ. "მიუნხენი")</t>
  </si>
  <si>
    <t xml:space="preserve"> დუღაბი მოსაპირკეთებელი</t>
  </si>
  <si>
    <t>გარე კედლების მაღალხარისხოვანი შეღებვა წყალმედეგი საღებავით</t>
  </si>
  <si>
    <t xml:space="preserve"> საღებავი წყალმედეგი</t>
  </si>
  <si>
    <t>50</t>
  </si>
  <si>
    <t xml:space="preserve"> პანდუსის ალუმინის მოაჯირის  მოწყობა </t>
  </si>
  <si>
    <t>სახანძრო კიბის  მოწყობა ლითონის პროფილებისაგან</t>
  </si>
  <si>
    <t>კომპ.</t>
  </si>
  <si>
    <t>თოვლსაჭერის  მოწყობა მზა ლითონის ელემენტებით</t>
  </si>
  <si>
    <t xml:space="preserve">   ლითონის კიბის  დამუშავება და მაღალხარისხოვანი შეღებვა ზეთოვანი საღებავით</t>
  </si>
  <si>
    <t>100    კვმ</t>
  </si>
  <si>
    <t>54</t>
  </si>
  <si>
    <t xml:space="preserve"> ბეტონის შემონაკირწყლის მოწყობა სისქით 12.5 სმ, სიგანით 1 მ, ბეტონი B-15, ქვიშა-ხრეშოვანი მომზადებით </t>
  </si>
  <si>
    <t xml:space="preserve"> გარე ინვენტარული ხარაჩოს დაყენება და დაშლა სიმაღლით 6 მეტრამდე</t>
  </si>
  <si>
    <t>100 კვმ  ვ.პრ</t>
  </si>
  <si>
    <t>ლოკალური ხარჯთაღრიცხვა N3</t>
  </si>
  <si>
    <t>საბავშვო ბაღის შენობის ელ. ტექნიკური სამუშაოები</t>
  </si>
  <si>
    <t>ელექტრო ფარისთვის კედლებში ნიშების მოწყობა</t>
  </si>
  <si>
    <t>ელექტრო სადენებისთვის კედლებში არხების მოწყობა</t>
  </si>
  <si>
    <t>გრ.მ</t>
  </si>
  <si>
    <t>ელექტრო სადენებისთვის კედლებში ნახვრეტების მოწყობა</t>
  </si>
  <si>
    <t xml:space="preserve"> შემყვან-გამანაწილებელი ფარის  MDB დაყენება და მომზადება ჩართვისათვის</t>
  </si>
  <si>
    <t xml:space="preserve"> სხვადასხვა მასალა</t>
  </si>
  <si>
    <t>გამანაწილებელი ელ. ფარის (DB1) მოწყობა და  მომზადება ჩართვისათვის</t>
  </si>
  <si>
    <t>გამანაწილებელი ელ. ფარის (DB2) მოწყობა და  მომზადება ჩართვისათვის</t>
  </si>
  <si>
    <t>სამზარეულო ბლოკის გამანაწილებელი ელ. ფარის (DB3) მოწყობა და  მომზადება ჩართვისათვის</t>
  </si>
  <si>
    <t>საქვაბის  ელ. ფარის (DB4) მოწყობა და  მომზადება ჩართვისათვის</t>
  </si>
  <si>
    <t>ლიფტის  ელ. ფარის (DB5) მოწყობა და  მომზადება ჩართვისათვის</t>
  </si>
  <si>
    <t>ელექტრო სადენების გაყვანა დახურული ელ.გაყვანილობისთვის</t>
  </si>
  <si>
    <t>ფურნიტურის მონტაჟი</t>
  </si>
  <si>
    <t>სანათების მონტაჟი</t>
  </si>
  <si>
    <t>ჭერის სანათი "არმსტრონგი" შუქდიოდური ნათების (LED) 12 ვტ.  L1</t>
  </si>
  <si>
    <t>სანათი სპორტული  დარბაზისათვის შუქდიოდური ნათების (LED) 120 ვტ. დამცავი ბადით  L2</t>
  </si>
  <si>
    <t>სანათი-ბრა  ჰერმეტული შესრულებით შუქდიოდური ნათების (LED) 22 ვტ.  L3</t>
  </si>
  <si>
    <t>პლაფონის ტიპის სანათი შუქდიოდური ნათების (LED) 33 ვტ. L4</t>
  </si>
  <si>
    <t>სანათი-ბრა კიბის უჯრედისათვის შუქდიოდური ნათების (LED) 22 ვტ.   L5</t>
  </si>
  <si>
    <t>ჭერის სანათი შუქდიოდური ნათების (LED) ბეტონის ჭერისათვის 12 ვტ.   L6</t>
  </si>
  <si>
    <t>ჭერის სანათი "არმსტრონგი" შუქდიოდური ნათების (LED) ჰერმეტული შესრულების 12 ვტ.  L7</t>
  </si>
  <si>
    <t xml:space="preserve"> სანათი-ბრა შუქდიოდური ნათების (LED) ავარიული განათების 12ვ. 8 ვტ.   L8</t>
  </si>
  <si>
    <t>ლოკალური ხარჯთაღრიცხვა N4</t>
  </si>
  <si>
    <t>საბავშვო ბაღის შენობის შიგა წყალმომარაგება და კანალიზაცია</t>
  </si>
  <si>
    <t>ბეტონის კედელში ღარის გამოტეხვა</t>
  </si>
  <si>
    <t>100 მ.</t>
  </si>
  <si>
    <t>პლასტმასის საკანალიზაციო მილის გაყვანა _ დიამეტრით 50 მმ</t>
  </si>
  <si>
    <t>იგივე _ დიამეტრით 100 მმ</t>
  </si>
  <si>
    <t>ხელსაბანისა  და სარეცხი ნიჟარის დაყენება</t>
  </si>
  <si>
    <t>საშხაპის ძირის  დაყენება</t>
  </si>
  <si>
    <t>6</t>
  </si>
  <si>
    <t>უნიტაზის დაყენება</t>
  </si>
  <si>
    <t>ტრაპის  დაყენება</t>
  </si>
  <si>
    <t>წყალმომარაგების მილების გაყვანა დიამეტრით - 20-32 მმ-დე</t>
  </si>
  <si>
    <t>მილსადენებზე ჩამკეტი არმატურის დაყენება</t>
  </si>
  <si>
    <t xml:space="preserve"> შემრევის დაყენება</t>
  </si>
  <si>
    <t xml:space="preserve"> ცხიმდამჭერის (წარმადობა 1.0 კუბ.მ/სთ) მონტაჟი</t>
  </si>
  <si>
    <t>მილსადენების ჰიდრავლიკური გამოცდა</t>
  </si>
  <si>
    <t>ლოკალური ხარჯთაღრიცხვა N5</t>
  </si>
  <si>
    <t>საბავშვო ბაღის შენობის გათბობა, კონდიცირება და ვენტილაცია</t>
  </si>
  <si>
    <t xml:space="preserve"> რადიატორების მონტაჟი</t>
  </si>
  <si>
    <t>კვტ.</t>
  </si>
  <si>
    <t>კომპლ.</t>
  </si>
  <si>
    <t xml:space="preserve"> ვენტილაციის აგრეგატის მოწყობა უკუსარქველით </t>
  </si>
  <si>
    <t xml:space="preserve"> ვენტილაციის არხების მოწყობა მოთუთიებული თუნუქისაგან სისქე 1 მმ </t>
  </si>
  <si>
    <t>100 კვ.მ</t>
  </si>
  <si>
    <t xml:space="preserve"> მიმღები ჟალუზების მოწყობა</t>
  </si>
  <si>
    <t xml:space="preserve">მილსადენებისთვის ხვრელების გატეხვა </t>
  </si>
  <si>
    <t xml:space="preserve"> ცალი</t>
  </si>
  <si>
    <t>გათბობის მილების გაყვანა დიამეტრით -63 მმ</t>
  </si>
  <si>
    <t>გათბობის მილების გაყვანა დიამეტრით - 25-32 მმ-დე</t>
  </si>
  <si>
    <t>ლოკალური ხარჯთაღრიცხვა N6</t>
  </si>
  <si>
    <t xml:space="preserve"> სახანძრო დეტექტორების  მონტაჟი  </t>
  </si>
  <si>
    <t>გოფრირებული გარსაცმის მილი პვხ 20 მმ</t>
  </si>
  <si>
    <t xml:space="preserve"> სახარძრო სიგნალიზაციის მართვის ბლოკის მოწყობა  </t>
  </si>
  <si>
    <t xml:space="preserve"> სახარძრო სიგნალიზაციის კვების ბლოკის მოწყობა  </t>
  </si>
  <si>
    <t>კვების ბლოკი აკუმულატორით</t>
  </si>
  <si>
    <t xml:space="preserve">შენობის  სახანძრო სიგნალიზაციის სასიგნალო ელემენტების  მონტაჟი  </t>
  </si>
  <si>
    <t>სამაგრი დეტალები და კრონშტეინები</t>
  </si>
  <si>
    <t xml:space="preserve"> კომპიუტერული და სატელეფონო ქსელის  მონტაჟი  </t>
  </si>
  <si>
    <t xml:space="preserve">ვიდეოთვალთვალის სისტემის მოწყობა შენობის პერიმეტრზე და შენობაში  </t>
  </si>
  <si>
    <t>კომპლ</t>
  </si>
  <si>
    <t>სათვალთვალო კამერა გარე ფერადი ჰერმეტული კორპუსით ი/წ მინათებით</t>
  </si>
  <si>
    <t>სათვალთვალო კამერა შიგა, ფერადი, სფერული, ი/წ მინათებით</t>
  </si>
  <si>
    <t>ციფრული ვიდეორეგისტრატორი</t>
  </si>
  <si>
    <t>საკომუტაციო კარადა</t>
  </si>
  <si>
    <t>21"-იანი მონიტორი</t>
  </si>
  <si>
    <t>კაბელი კომბინირებული КВК-2П-2х0,75</t>
  </si>
  <si>
    <t>ლოკალური ხარჯთაღრიცხვა N7</t>
  </si>
  <si>
    <t>საბავშვო ბაღის შენობაში დანადგარების მონტაჟი</t>
  </si>
  <si>
    <t>I. მოწყობილობებისა და დანადგარების მონტაჟი</t>
  </si>
  <si>
    <t xml:space="preserve">ლიფტის მონტაჟი შ.შ მქონე პირთა  გადასაადგილებლად </t>
  </si>
  <si>
    <t>სამზარეულოს ლიფტის მონტაჟი</t>
  </si>
  <si>
    <t>ხელის ცეცხლმაქრობის შეძენა და  მონტაჟი</t>
  </si>
  <si>
    <t>ხელის ცეცხლმაქრობი</t>
  </si>
  <si>
    <t>ლოკალური ხარჯთაღრიცხვა N8</t>
  </si>
  <si>
    <t xml:space="preserve">გრუნტის გათხრა არხში ხელით </t>
  </si>
  <si>
    <t>მონოლითური ლენტური საძირკვლის მოწყობა კლასით B 15</t>
  </si>
  <si>
    <t xml:space="preserve">საძირკვლის ჰორიზონტალური ჰიდროიზოლაცია ცემენტის ხსნარით </t>
  </si>
  <si>
    <t xml:space="preserve">გრუნტის უკუჩაყრა ხელით ზედმეტი გრუნტის ადგილზე მოსწორებით </t>
  </si>
  <si>
    <t xml:space="preserve"> იატაკის საფუძველის მოწყობა ღორღით სისქით 5 სმ </t>
  </si>
  <si>
    <t>ბეტონის მომზადების მოწყობა იატაკის ქვეშ სისქით 12 სმ</t>
  </si>
  <si>
    <t>კედლების წყობა წვრილი საკედლე ბლოკებით სისქით 20 სმ</t>
  </si>
  <si>
    <t>სახურავის ხის  სანივნივე სისტემის მოწყობა შეფიცვრით</t>
  </si>
  <si>
    <t>გადახურვის მოწყობა ფერადი მეტალოკრამიტით სისქით 0,5 მმ  მოლარტყვით</t>
  </si>
  <si>
    <t xml:space="preserve"> მეტალის ფანჯრების ჩასმა მეტალის ცხაურით</t>
  </si>
  <si>
    <t>16</t>
  </si>
  <si>
    <t xml:space="preserve"> ცემენტის მჭიმის მოწყობა  სისქით 35 მმ</t>
  </si>
  <si>
    <t>17</t>
  </si>
  <si>
    <t xml:space="preserve"> მეთლახის იატაკის მოწყობა </t>
  </si>
  <si>
    <t>18</t>
  </si>
  <si>
    <t>კარისა და ფანჯრის ფერდოების ლესვა-შებათქაშება</t>
  </si>
  <si>
    <t>19</t>
  </si>
  <si>
    <t>შიგა კედლებისა გაუმჯობესებული ლესვა-შებათქაშება</t>
  </si>
  <si>
    <t>20</t>
  </si>
  <si>
    <t>შიგა ზედაპირების შეღებვა წყალემულსიის საღებავით</t>
  </si>
  <si>
    <t>21</t>
  </si>
  <si>
    <t xml:space="preserve">   ლითონის  კარების შეღებვა</t>
  </si>
  <si>
    <t>გარე კედლების  ლესვა-შებათქაშება</t>
  </si>
  <si>
    <t xml:space="preserve"> ბეტონის შემონაკირწყლის მოწყობა სისქით 10 სმ, სიგანით 1 მ, ბეტონი B-15, ქვიშა-ხრეშოვანი მომზადებით </t>
  </si>
  <si>
    <t>გარე კედლების  შეღებვა წყალმედეგი საღებავით</t>
  </si>
  <si>
    <t xml:space="preserve"> შრომითი დანახარჯი 1,15*9,3</t>
  </si>
  <si>
    <t xml:space="preserve"> მანქანები 1,15*0,7</t>
  </si>
  <si>
    <t>ლოკალური ხარჯთაღრიცხვა N9</t>
  </si>
  <si>
    <t>საქვაბის მოწყობის და გათბობის ტრასის სანტექნიკური სამუშაოები</t>
  </si>
  <si>
    <t>გათბობის ქვაბის მონტაჟი გაზობრივ საწვავზე</t>
  </si>
  <si>
    <t>ტუმბოს დამონტაჟება</t>
  </si>
  <si>
    <t xml:space="preserve">გამაცხებლის (ტევადური  ბოილერი, 1.0 ტონა, ორმაგი კვებით-გათბობის ქვაბიდან და ელ. ქსელიდან) დამონტაჟება </t>
  </si>
  <si>
    <t>საფართოებელი ჭურჭლის დამონტაჟება</t>
  </si>
  <si>
    <t>II. სანტექნიკური სამუშაოები</t>
  </si>
  <si>
    <t>გამანაწილებელი კვანძის დამონტაჟება</t>
  </si>
  <si>
    <t xml:space="preserve"> მილების გაყვანა დიამეტრით-63 მმ-დე</t>
  </si>
  <si>
    <t>გრუნტის გათხრა არხში ხელით</t>
  </si>
  <si>
    <t>გრუნტის უკუჩაყრა ხელით და ზედმეტი გრუნტის ადგილზე გასწორება</t>
  </si>
  <si>
    <t>გათბობის მაგისტრალის მილების გაყვანა დიამეტრით - 63 მმ-დე გარსაცმით და იზოლაციის მოწყობით</t>
  </si>
  <si>
    <t>მილსადენებზე ჩამკეტი არმატურის დაყენება _დიამეტრით 32 მმ-დე</t>
  </si>
  <si>
    <t>მილსადენებზე ჩამკეტი არმატურის დაყენება _დიამეტრით 63მმ-დე</t>
  </si>
  <si>
    <t>ავტომატური ჰაერგამშვების დაყენება</t>
  </si>
  <si>
    <t>საკვამლე მილის დაყენება</t>
  </si>
  <si>
    <t>ტნ</t>
  </si>
  <si>
    <t xml:space="preserve"> შრომითი დანახარჯები 1,15*52,2</t>
  </si>
  <si>
    <t xml:space="preserve"> სხვადასხვა მანქანები 1,15*8,29</t>
  </si>
  <si>
    <t xml:space="preserve">საკვამლე მილი ф216 მმ სიმაღლით 3,4 მ </t>
  </si>
  <si>
    <t xml:space="preserve"> სხვადასხვა  მასალები</t>
  </si>
  <si>
    <t>ლოკალური ხარჯთაღრიცხვა N10</t>
  </si>
  <si>
    <t>ჩაფლული ტიპის ჩამრთველის დაყენება</t>
  </si>
  <si>
    <t>ჩაფლული ტიპის შტეფსელური როზეტის დაყენება</t>
  </si>
  <si>
    <t>სანათურის დაყენება შუქდიოდური ნათების</t>
  </si>
  <si>
    <t xml:space="preserve"> შრომითი დანახარჯი 1,15*0,604</t>
  </si>
  <si>
    <t>ჭერის სანათი შუქდიოდური ნათების</t>
  </si>
  <si>
    <t>ლოკალური ხარჯთაღრიცხვა N11</t>
  </si>
  <si>
    <t>III კატ. გრუნტის დამუშავება  ბულდოზერით და გადაადგილება 30 გრძ.მ მანძილზე ტერიტორიის დასაპროფილებლად</t>
  </si>
  <si>
    <t>III კატეგორიის გრუნტის დამუშავება ხელით</t>
  </si>
  <si>
    <t>100კბმ</t>
  </si>
  <si>
    <t>III კატეგორიის გრუნტის დამუშავება ხელით, საძირკვლებისა და საფუძვლის მოსაწყობად</t>
  </si>
  <si>
    <t>საფუძვლის მოწყობა საძირკვლის ქვეშ მსხვილმარცვლოვანი ბალასტით სისქე 10 სმ</t>
  </si>
  <si>
    <t xml:space="preserve">საფუძვლის ხედა ფენის მოწყობა ღორღით კალიბრი 0-40მმ </t>
  </si>
  <si>
    <t xml:space="preserve">  მონოლითური რკ.ბეტონის საძირკვლების მოწყობა B-15 შემოღობვისათვის</t>
  </si>
  <si>
    <t xml:space="preserve"> მონოლითური რკ.ბეტონის ზეძირკვლების მოწყობა B-15 შემოღობვისათვის</t>
  </si>
  <si>
    <t xml:space="preserve">  ბეტონის მომზადების მოწყობა კლასით B 7,5 ხელოვნური საფარის ქვეშ</t>
  </si>
  <si>
    <t xml:space="preserve">   ლითონის ელემენტების მაღალხარისხოვანი შეღებვა ზეთოვანი საღებავით</t>
  </si>
  <si>
    <t>ხელოვნური საფარის მოწყობა</t>
  </si>
  <si>
    <t>ზედა დამცავი ფენის მოწყობა კაუჩუკის გრანულებისაგან სისქე 10მმ</t>
  </si>
  <si>
    <t>1000კვმ</t>
  </si>
  <si>
    <t>III. ინვენტარი</t>
  </si>
  <si>
    <t>მინი ფეხბურთის კარების კომპლექტი ბადით (2 ცალი)</t>
  </si>
  <si>
    <t>კომპლექტი</t>
  </si>
  <si>
    <t>ლოკალური ხარჯთაღრიცხვა N12</t>
  </si>
  <si>
    <t>გარე წყალმომარაგება-კანალიზაციის ქსელი</t>
  </si>
  <si>
    <t>I. გარე წყალმომარაგების ქსელი</t>
  </si>
  <si>
    <t xml:space="preserve">მესამე კატეგორიის გრუნტის დამუშავება ტრანშეაში ლენტური ექსკავატორით </t>
  </si>
  <si>
    <t>1000  კუბ.მ.</t>
  </si>
  <si>
    <t>წყალმომარაგების მილების გაყვანა დიამეტრით - 40 მმ</t>
  </si>
  <si>
    <t>II. გარე კანალიზაციის ქსელი</t>
  </si>
  <si>
    <t>ქვაბულში გრუნტის დამუშავება ხელით საპროექტო ნიშნულამდე</t>
  </si>
  <si>
    <t xml:space="preserve"> პლ./კან. მილის მონტაჟი დიამეტრი 150 მმ</t>
  </si>
  <si>
    <t xml:space="preserve">საკანალიზაციო ჭის  ქვეშ ფუძის (ბალიშის) მოწყობა ქვიშა-ხრეშოვანი ნარევით და ვიბრაციული  სატკეპნით დატკეპნა ფენა-ფენა </t>
  </si>
  <si>
    <t xml:space="preserve">საკანალიზაციო 1000 მმ შიგა დიამეტრის ჭის მოწყობა ასაწყობი  რ/ბეტონის ელემენტებისაგან </t>
  </si>
  <si>
    <t>გრუნტის უკუჩაყრა  და ზედმეტი გრუნტის ადგილზე გასწორება</t>
  </si>
  <si>
    <t>ექსკავატორი 0,65 კუბ.მ</t>
  </si>
  <si>
    <t>ლოკალური ხარჯთაღრიცხვა N13</t>
  </si>
  <si>
    <t>გარე განათება</t>
  </si>
  <si>
    <t xml:space="preserve">სამშენებლო სამუშაოები </t>
  </si>
  <si>
    <t xml:space="preserve">გრუნტის გათხრა სანათის ანძისა და კაბელის არხისათვის ხელით </t>
  </si>
  <si>
    <t>მეტალოკონსტრუქცია  სანათის მონტაჟისათვის</t>
  </si>
  <si>
    <t>ც</t>
  </si>
  <si>
    <t xml:space="preserve">სანათის ძირის დაბეტონება        </t>
  </si>
  <si>
    <t xml:space="preserve">არხში კაბელისთვის ქვიშის საფენისა და საფარის მოწყობა </t>
  </si>
  <si>
    <t>100 გრმ არხი</t>
  </si>
  <si>
    <t>სამონტაჟო სამუშაოები</t>
  </si>
  <si>
    <t xml:space="preserve"> სანათების  მოწყობა ლითონის  ბოძებზე </t>
  </si>
  <si>
    <t xml:space="preserve">კაბელის და დასამიწებელი ლითონის ზოლის ჩადება  ტრანშეაში </t>
  </si>
  <si>
    <t>100 მ</t>
  </si>
  <si>
    <t>კაბელის  გაყვანა  ლითონის მილებში</t>
  </si>
  <si>
    <t>100მ</t>
  </si>
  <si>
    <t>კაბელის ბოლოების  ჩაკეთება</t>
  </si>
  <si>
    <t>კარადის მოწყობა მართვის კვანძით</t>
  </si>
  <si>
    <t>დამიწების კონტურის მოწყობა  გალვანიზირებული ფოლადისაგან</t>
  </si>
  <si>
    <t>დამიწების გალვანიზირებული ჩხირი 3.0მ დ-16მმ</t>
  </si>
  <si>
    <t>ზოლოვანა გალვანიზირებული 30×4</t>
  </si>
  <si>
    <t xml:space="preserve">მ_x000D_
</t>
  </si>
  <si>
    <t>ლოკალური ხარჯთაღრიცხვა N14</t>
  </si>
  <si>
    <t>ტერიტორიის კეთილმოწყობის სამუშაოები</t>
  </si>
  <si>
    <t xml:space="preserve">1. შემოღობვა </t>
  </si>
  <si>
    <t>III კატეგორიის გრუნტის დამუშავება ქვაბულში ექსკავატორით, ჩამჩის ტევადობით 0,5 კუბ.მ გვერდზე დაყრით</t>
  </si>
  <si>
    <t xml:space="preserve">საძირკვლების ქვეშ ფუძის (ბალიშის) მოწყობა ქვიშა-ხრეშოვანი ნარევით და ვიბრაციული  სატკეპნით დატკეპნა </t>
  </si>
  <si>
    <t xml:space="preserve"> მონოლითური რკ.ბეტონის ზეძირკვლის მოწყობა </t>
  </si>
  <si>
    <t xml:space="preserve"> მონოლითური რკ.ბეტონის სვეტების მოწყობა </t>
  </si>
  <si>
    <t>ღობის ზეძირკვლის ჰიდროიზოლაცია შესაგოზი მასტიკით</t>
  </si>
  <si>
    <t xml:space="preserve">ღობის მოწყობა მცირე ზომის ბეტონის ბლოკებით, სისქით 20 სმ, </t>
  </si>
  <si>
    <t xml:space="preserve">ღობის კედლებზე ქუდის მოწყობა ფერადი გალვანიზირებული თუნუქით </t>
  </si>
  <si>
    <t>ღობის კედლების მაღალხარისხოვანი  შებათქაშება</t>
  </si>
  <si>
    <t>ღობის კედლების მაღალხარისხოვანი შეღებვა წყალმედეგი საღებავით</t>
  </si>
  <si>
    <t>ღობის მეტალის ელემენტების (დამზადება და მონტაჟი) მოწყობა</t>
  </si>
  <si>
    <t>მეტალის ჭიშკრის (დამზადება და მონტაჟი) მოწყობა</t>
  </si>
  <si>
    <t xml:space="preserve">   ლითონის ელემენტების  დამუშავება და მაღალხარისხოვანი შეღებვა ზეთოვანი საღებავით</t>
  </si>
  <si>
    <t>2. საგზაო სამუშაოები</t>
  </si>
  <si>
    <t>30х10х75 სმ კვეთის  ბეტონის ბორდიურის _x000D_
მოწყობა ბეტონის საფუძველზე</t>
  </si>
  <si>
    <t>ქვიშის საფუძველის, სისქით 7 სმ, მოწყობა დეკორატიული ფილების ქვეშ</t>
  </si>
  <si>
    <t xml:space="preserve">დეკორატიული ფილების დაგება </t>
  </si>
  <si>
    <t>გრუნტის შემოტანა ავტოთვითმცლელებით კარიერიდან გაზონისათვის</t>
  </si>
  <si>
    <t>1000კბმ</t>
  </si>
  <si>
    <t xml:space="preserve">კორდის დათესვა </t>
  </si>
  <si>
    <t>ქვიშის საფუძველის, სისქით 12 სმ, მოწყობა კაუჩუკის საფარის ქვეშ</t>
  </si>
  <si>
    <t>1000   კვ.მ</t>
  </si>
  <si>
    <t xml:space="preserve">კაუჩუკის საფარის დაგება </t>
  </si>
  <si>
    <t>100 კუბ.მ.</t>
  </si>
  <si>
    <t>მონოლოთური რკ/ბეტონის  ფილის მოწყობა სისქით 18 სმ ზედაპირის მოხვეწით კლასით B25</t>
  </si>
  <si>
    <t>1000 კვ.მ</t>
  </si>
  <si>
    <t>ბაღის სკამების მოწყობა ზომით 35X70X1800</t>
  </si>
  <si>
    <t xml:space="preserve">ბაღის სანაგვე ურნების მოწყობა </t>
  </si>
  <si>
    <t xml:space="preserve">სკამისა და მაგიდის კომპლექტის მოწყობა მოწყობა </t>
  </si>
  <si>
    <t>ქვიშის მოედნის მოწყობა სისქით 25 სმ.</t>
  </si>
  <si>
    <t>სასმელი შადრევნის მოწყობა ძირით</t>
  </si>
  <si>
    <t xml:space="preserve">ბეტონის არხის ფსკერისა და  კედლების მოწყობა  В25 კლასის ბეტონით </t>
  </si>
  <si>
    <t>სანიაღვრე არხის შენადუღი გისოსებიანი ჩარჩოს  მოწყობა</t>
  </si>
  <si>
    <t>სათამაშო ატრაქციონის მოწყობა შესაბამისი სამაგრებით</t>
  </si>
  <si>
    <t>ჯამი</t>
  </si>
  <si>
    <t>დ.ღ.გ. 18%</t>
  </si>
  <si>
    <t>რეზერვი გაუთვალისწინებელ სამუშაოებზე 2%</t>
  </si>
  <si>
    <t>საქვაბის მოწყობის და გათბობის ტრასის
სანტექნიკური სამუშაოები</t>
  </si>
  <si>
    <t>საბავშვო ბაღის შენობაში
დანადგარების მონტაჟი</t>
  </si>
  <si>
    <t>საბავშვო ბაღის შენობის
გათბობა, კონდიცირება და ვენტილაცია</t>
  </si>
  <si>
    <t>საბავშვო ბაღის შენობის
შიგა წყალმომარაგება და კანალიზაცია</t>
  </si>
  <si>
    <t>საბავშვო ბაღის შენობის
ელ. ტექნიკური სამუშაოები</t>
  </si>
  <si>
    <t>საბავშვო ბაღის შენობის
  სამშენებლო სამუშაოები</t>
  </si>
  <si>
    <t>სახარჯთაღრიცხვო ღირებულება</t>
  </si>
  <si>
    <t>შესასრულებელი სამუშაოების დასახელება</t>
  </si>
  <si>
    <t>ხარჯთაღრიცხვის N</t>
  </si>
  <si>
    <t>პრეტენდენტის დასახელება ---------------------------------</t>
  </si>
  <si>
    <t>ხელვაჩაურის მუნიციპალიტეტის სოფელ ახალშენში საბავშვო ბაღის მშენებლობა</t>
  </si>
  <si>
    <t xml:space="preserve">ნაკრები ხარჯთაღრიცხვა </t>
  </si>
  <si>
    <t>დანართი N4</t>
  </si>
  <si>
    <t>ერთეულის ფასი</t>
  </si>
  <si>
    <t>საერთო ფასი</t>
  </si>
  <si>
    <t>27</t>
  </si>
  <si>
    <t>28</t>
  </si>
  <si>
    <t>1000  კვმ</t>
  </si>
  <si>
    <t>1000 კვმ</t>
  </si>
  <si>
    <t>მონოლითური რკინა-ბეტონის სვეტების მოწყობა კლასით B25</t>
  </si>
  <si>
    <t>100  _x000D_კვმ</t>
  </si>
  <si>
    <t xml:space="preserve">მონოლოთური რკ/ბეტონის სარტყელის მოწყობა კლასით  B25 </t>
  </si>
  <si>
    <t xml:space="preserve">ლითონის კარის ჩასმა </t>
  </si>
  <si>
    <t xml:space="preserve">რ/ბ-ის  საყრდენი კედლის  მოწყობა   В-25 F200 W2  კლასის ბეტონით </t>
  </si>
  <si>
    <t xml:space="preserve">კონსტრუქციული ასაწყობი ღობის (ბადე შენადუღი, უჯრის ზომა 100X200, მავთულის დიამეტრი 4.0მმ, კუთხოვანა 50*50=ის ჩარჩოში, იზოლირება-PVC, ბოძი კვადრატული მილი 80X60მმ) მოწყობა </t>
  </si>
  <si>
    <t>ბიოლოგიური გამწმენდი ნაგებობის "ბიოტალი - 10" 9 მწარმოებელი ქ.როვნო,უკრაინა ან ანალოგიური მახასი9ათებლების სხვა მწარმოებელი) მონტაჟი</t>
  </si>
  <si>
    <t>სახანძრო სიგნალიზაცია</t>
  </si>
  <si>
    <t>საქვაბე; 
სამშენებლო სამუშაოები</t>
  </si>
  <si>
    <t>საქვაბე; სამშენებლო სამუშაოები</t>
  </si>
  <si>
    <t>საქვაბის
ელ. სამონტაჟო სამუშაოები</t>
  </si>
  <si>
    <t>მინი ფეხბურთის სტადიონი; სამშენებლო სამუშაოები</t>
  </si>
  <si>
    <t>საქვაბის ელექტროსამონტაჟო სამუშაოები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</si>
</sst>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(* #,##0.00_);_(* \(#,##0.00\);_(* &quot;-&quot;??_);_(@_)"/>
    <numFmt numFmtId="165" formatCode="0.0000"/>
    <numFmt numFmtId="166" formatCode="#,##0_);\-#,##0"/>
    <numFmt numFmtId="167" formatCode="#,##0.00_);\-#,##0.00"/>
    <numFmt numFmtId="168" formatCode="#,##0.0_);\-#,##0.0"/>
    <numFmt numFmtId="169" formatCode="0.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sz val="9"/>
      <name val="Sylfaen"/>
      <family val="1"/>
      <charset val="204"/>
    </font>
    <font>
      <sz val="9"/>
      <color rgb="FF000000"/>
      <name val="Sylfaen"/>
      <family val="1"/>
      <charset val="204"/>
    </font>
    <font>
      <b/>
      <sz val="9"/>
      <name val="Sylfaen"/>
      <family val="1"/>
      <charset val="204"/>
    </font>
    <font>
      <sz val="11"/>
      <name val="Sylfaen"/>
      <family val="1"/>
      <charset val="204"/>
    </font>
    <font>
      <sz val="10"/>
      <color rgb="FFFF0000"/>
      <name val="Sylfaen"/>
      <family val="1"/>
      <charset val="204"/>
    </font>
    <font>
      <sz val="9"/>
      <color indexed="12"/>
      <name val="Sylfaen"/>
      <family val="1"/>
      <charset val="204"/>
    </font>
    <font>
      <sz val="10"/>
      <name val="Sylfaen"/>
      <family val="1"/>
      <charset val="204"/>
    </font>
    <font>
      <sz val="10"/>
      <color rgb="FF0070C0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0"/>
      <color rgb="FF00206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2060"/>
      <name val="Sylfaen"/>
      <family val="1"/>
      <charset val="204"/>
    </font>
    <font>
      <sz val="10"/>
      <name val="Arial Cyr"/>
      <charset val="204"/>
    </font>
    <font>
      <sz val="10"/>
      <name val="AcadNusx"/>
    </font>
    <font>
      <sz val="10"/>
      <name val="Arial"/>
      <family val="2"/>
      <charset val="204"/>
    </font>
    <font>
      <sz val="11"/>
      <name val="AcadNusx"/>
    </font>
    <font>
      <b/>
      <sz val="10"/>
      <name val="Academiuri Nuskhuri"/>
    </font>
    <font>
      <sz val="10"/>
      <name val="Academiuri Nuskhuri"/>
    </font>
    <font>
      <b/>
      <sz val="10"/>
      <name val="AcadNusx"/>
    </font>
    <font>
      <b/>
      <sz val="10"/>
      <color rgb="FF0070C0"/>
      <name val="Sylfaen"/>
      <family val="1"/>
      <charset val="204"/>
    </font>
    <font>
      <b/>
      <sz val="10"/>
      <color rgb="FF7030A0"/>
      <name val="Sylfaen"/>
      <family val="1"/>
      <charset val="204"/>
    </font>
    <font>
      <b/>
      <sz val="11"/>
      <color rgb="FF002060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indexed="12"/>
      <name val="Sylfaen"/>
      <family val="1"/>
      <charset val="204"/>
    </font>
    <font>
      <b/>
      <sz val="11"/>
      <name val="Sylfaen"/>
      <family val="1"/>
      <charset val="204"/>
    </font>
    <font>
      <b/>
      <i/>
      <sz val="11"/>
      <name val="Sylfaen"/>
      <family val="1"/>
      <charset val="204"/>
    </font>
    <font>
      <b/>
      <i/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9"/>
      <color theme="3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b/>
      <sz val="9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17" fillId="0" borderId="0"/>
    <xf numFmtId="0" fontId="20" fillId="0" borderId="0"/>
    <xf numFmtId="0" fontId="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0" fillId="0" borderId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4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6" fontId="14" fillId="4" borderId="16" xfId="0" applyNumberFormat="1" applyFont="1" applyFill="1" applyBorder="1" applyAlignment="1">
      <alignment horizontal="center" vertical="center" wrapText="1"/>
    </xf>
    <xf numFmtId="166" fontId="14" fillId="4" borderId="4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0" fillId="0" borderId="19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2" fontId="3" fillId="2" borderId="3" xfId="8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9" fontId="3" fillId="2" borderId="3" xfId="0" applyNumberFormat="1" applyFont="1" applyFill="1" applyBorder="1" applyAlignment="1">
      <alignment horizontal="center" vertical="center" wrapText="1"/>
    </xf>
    <xf numFmtId="169" fontId="3" fillId="2" borderId="3" xfId="0" applyNumberFormat="1" applyFont="1" applyFill="1" applyBorder="1" applyAlignment="1">
      <alignment horizontal="left" vertical="center" wrapText="1" indent="2"/>
    </xf>
    <xf numFmtId="0" fontId="3" fillId="0" borderId="3" xfId="7" applyFont="1" applyBorder="1" applyAlignment="1">
      <alignment horizontal="center" vertical="center" wrapText="1"/>
    </xf>
    <xf numFmtId="2" fontId="10" fillId="0" borderId="3" xfId="7" applyNumberFormat="1" applyFont="1" applyBorder="1" applyAlignment="1">
      <alignment horizontal="center" vertical="center" wrapText="1"/>
    </xf>
    <xf numFmtId="2" fontId="3" fillId="2" borderId="3" xfId="7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68" fontId="10" fillId="2" borderId="19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horizontal="center" vertical="center" wrapText="1"/>
    </xf>
    <xf numFmtId="2" fontId="6" fillId="2" borderId="3" xfId="8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69" fontId="7" fillId="0" borderId="0" xfId="1" applyNumberFormat="1" applyFont="1" applyAlignment="1">
      <alignment horizontal="center" vertical="center" wrapText="1"/>
    </xf>
    <xf numFmtId="2" fontId="32" fillId="2" borderId="0" xfId="1" applyNumberFormat="1" applyFont="1" applyFill="1" applyBorder="1" applyAlignment="1">
      <alignment horizontal="center" vertical="center" wrapText="1"/>
    </xf>
    <xf numFmtId="0" fontId="7" fillId="0" borderId="0" xfId="6" applyFont="1"/>
    <xf numFmtId="169" fontId="33" fillId="0" borderId="0" xfId="1" applyNumberFormat="1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3" fontId="7" fillId="0" borderId="0" xfId="6" applyNumberFormat="1" applyFont="1" applyAlignment="1">
      <alignment horizontal="center" vertical="center" wrapText="1"/>
    </xf>
    <xf numFmtId="2" fontId="33" fillId="0" borderId="0" xfId="6" applyNumberFormat="1" applyFont="1" applyBorder="1" applyAlignment="1">
      <alignment horizontal="center" vertical="center" wrapText="1"/>
    </xf>
    <xf numFmtId="0" fontId="33" fillId="0" borderId="0" xfId="6" applyFont="1" applyBorder="1" applyAlignment="1">
      <alignment horizontal="center" vertical="center" wrapText="1"/>
    </xf>
    <xf numFmtId="2" fontId="33" fillId="0" borderId="0" xfId="6" applyNumberFormat="1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3" fillId="2" borderId="7" xfId="6" applyFont="1" applyFill="1" applyBorder="1" applyAlignment="1">
      <alignment horizontal="center" vertical="center" wrapText="1"/>
    </xf>
    <xf numFmtId="1" fontId="3" fillId="0" borderId="7" xfId="6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169" fontId="34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Border="1"/>
    <xf numFmtId="0" fontId="36" fillId="0" borderId="0" xfId="0" applyFont="1"/>
    <xf numFmtId="0" fontId="36" fillId="0" borderId="3" xfId="0" applyFont="1" applyBorder="1" applyAlignment="1">
      <alignment horizontal="center" vertical="center"/>
    </xf>
    <xf numFmtId="0" fontId="31" fillId="0" borderId="0" xfId="0" applyFont="1"/>
    <xf numFmtId="0" fontId="31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Border="1"/>
    <xf numFmtId="0" fontId="10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0" fontId="36" fillId="0" borderId="3" xfId="0" applyFont="1" applyBorder="1"/>
    <xf numFmtId="0" fontId="36" fillId="0" borderId="25" xfId="0" applyFont="1" applyBorder="1"/>
    <xf numFmtId="0" fontId="36" fillId="0" borderId="3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2" borderId="25" xfId="0" applyFont="1" applyFill="1" applyBorder="1" applyAlignment="1">
      <alignment horizontal="center" vertical="center" wrapText="1"/>
    </xf>
    <xf numFmtId="168" fontId="10" fillId="2" borderId="32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3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6" fillId="0" borderId="3" xfId="0" applyNumberFormat="1" applyFont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7" xfId="0" applyNumberFormat="1" applyBorder="1"/>
    <xf numFmtId="0" fontId="21" fillId="0" borderId="26" xfId="0" applyFont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2" fontId="10" fillId="2" borderId="26" xfId="0" applyNumberFormat="1" applyFont="1" applyFill="1" applyBorder="1" applyAlignment="1">
      <alignment horizontal="center" vertical="center"/>
    </xf>
    <xf numFmtId="0" fontId="36" fillId="0" borderId="26" xfId="0" applyFont="1" applyBorder="1"/>
    <xf numFmtId="0" fontId="36" fillId="0" borderId="27" xfId="0" applyFont="1" applyBorder="1"/>
    <xf numFmtId="0" fontId="24" fillId="0" borderId="7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" fontId="22" fillId="2" borderId="26" xfId="0" applyNumberFormat="1" applyFont="1" applyFill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26" xfId="0" applyFont="1" applyBorder="1"/>
    <xf numFmtId="0" fontId="18" fillId="2" borderId="26" xfId="0" applyFont="1" applyFill="1" applyBorder="1"/>
    <xf numFmtId="0" fontId="4" fillId="2" borderId="26" xfId="0" applyFont="1" applyFill="1" applyBorder="1" applyAlignment="1">
      <alignment horizontal="center" vertical="center"/>
    </xf>
    <xf numFmtId="0" fontId="0" fillId="0" borderId="7" xfId="0" applyBorder="1"/>
    <xf numFmtId="0" fontId="36" fillId="0" borderId="7" xfId="0" applyFont="1" applyBorder="1"/>
    <xf numFmtId="0" fontId="7" fillId="0" borderId="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169" fontId="7" fillId="0" borderId="26" xfId="1" applyNumberFormat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8" fontId="10" fillId="2" borderId="37" xfId="0" applyNumberFormat="1" applyFont="1" applyFill="1" applyBorder="1" applyAlignment="1">
      <alignment horizontal="center" vertical="center" wrapText="1"/>
    </xf>
    <xf numFmtId="167" fontId="10" fillId="2" borderId="38" xfId="0" applyNumberFormat="1" applyFont="1" applyFill="1" applyBorder="1" applyAlignment="1">
      <alignment horizontal="center" vertical="center" wrapText="1"/>
    </xf>
    <xf numFmtId="168" fontId="15" fillId="4" borderId="37" xfId="0" applyNumberFormat="1" applyFont="1" applyFill="1" applyBorder="1" applyAlignment="1">
      <alignment horizontal="center" vertical="center" wrapText="1"/>
    </xf>
    <xf numFmtId="168" fontId="15" fillId="4" borderId="3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36" xfId="0" applyBorder="1"/>
    <xf numFmtId="0" fontId="10" fillId="0" borderId="40" xfId="0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39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3" xfId="0" applyFont="1" applyBorder="1" applyAlignment="1">
      <alignment horizontal="center" vertical="center" textRotation="90" wrapText="1"/>
    </xf>
    <xf numFmtId="0" fontId="41" fillId="2" borderId="3" xfId="0" applyFont="1" applyFill="1" applyBorder="1" applyAlignment="1">
      <alignment horizontal="center" vertical="center" textRotation="90" wrapText="1"/>
    </xf>
    <xf numFmtId="0" fontId="40" fillId="0" borderId="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textRotation="90" wrapText="1"/>
    </xf>
    <xf numFmtId="0" fontId="41" fillId="0" borderId="3" xfId="0" applyFont="1" applyBorder="1" applyAlignment="1">
      <alignment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textRotation="90" wrapText="1"/>
    </xf>
    <xf numFmtId="0" fontId="42" fillId="0" borderId="3" xfId="0" applyFont="1" applyBorder="1" applyAlignment="1">
      <alignment vertical="center" textRotation="90" wrapText="1"/>
    </xf>
    <xf numFmtId="0" fontId="42" fillId="0" borderId="3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textRotation="90" wrapText="1"/>
    </xf>
    <xf numFmtId="0" fontId="38" fillId="0" borderId="0" xfId="0" applyFont="1"/>
    <xf numFmtId="0" fontId="41" fillId="2" borderId="7" xfId="0" applyFont="1" applyFill="1" applyBorder="1" applyAlignment="1">
      <alignment horizontal="center" vertical="center" textRotation="90" wrapText="1"/>
    </xf>
    <xf numFmtId="0" fontId="3" fillId="0" borderId="19" xfId="0" applyNumberFormat="1" applyFont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3" fillId="0" borderId="0" xfId="6" applyFont="1" applyAlignment="1">
      <alignment horizontal="center" vertical="center" wrapText="1"/>
    </xf>
    <xf numFmtId="0" fontId="35" fillId="0" borderId="0" xfId="6" applyFont="1" applyAlignment="1">
      <alignment horizontal="center" vertical="center" wrapText="1"/>
    </xf>
    <xf numFmtId="0" fontId="34" fillId="0" borderId="0" xfId="6" applyFont="1" applyBorder="1" applyAlignment="1">
      <alignment horizontal="center" vertical="center" wrapText="1"/>
    </xf>
    <xf numFmtId="0" fontId="33" fillId="0" borderId="25" xfId="6" applyFont="1" applyFill="1" applyBorder="1" applyAlignment="1">
      <alignment horizontal="center" vertical="center" wrapText="1"/>
    </xf>
    <xf numFmtId="0" fontId="33" fillId="0" borderId="18" xfId="6" applyFont="1" applyFill="1" applyBorder="1" applyAlignment="1">
      <alignment horizontal="center" vertical="center" wrapText="1"/>
    </xf>
    <xf numFmtId="0" fontId="33" fillId="0" borderId="8" xfId="6" applyFont="1" applyFill="1" applyBorder="1" applyAlignment="1">
      <alignment horizontal="center" vertical="center" wrapText="1"/>
    </xf>
    <xf numFmtId="0" fontId="33" fillId="0" borderId="24" xfId="6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8" fillId="0" borderId="3" xfId="0" applyFont="1" applyBorder="1"/>
  </cellXfs>
  <cellStyles count="14">
    <cellStyle name="Normal 3" xfId="2"/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7 3" xfId="6"/>
    <cellStyle name="Обычный_S.S.S" xfId="7"/>
    <cellStyle name="Обычный_Лист1" xfId="8"/>
    <cellStyle name="Финансовый 2" xfId="9"/>
    <cellStyle name="Финансовый 2 2" xfId="10"/>
    <cellStyle name="Финансовый 2 3" xfId="11"/>
    <cellStyle name="Финансовый 3" xfId="12"/>
    <cellStyle name="Финансовый 4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447675</xdr:rowOff>
    </xdr:from>
    <xdr:to>
      <xdr:col>4</xdr:col>
      <xdr:colOff>0</xdr:colOff>
      <xdr:row>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34075" y="8286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447675</xdr:rowOff>
    </xdr:from>
    <xdr:to>
      <xdr:col>4</xdr:col>
      <xdr:colOff>0</xdr:colOff>
      <xdr:row>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0" y="8286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315075" y="866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edadze\d\xarjtagricxva\betonis%20da%20rkina-betonis%20samushaoeb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6"/>
  <sheetViews>
    <sheetView view="pageBreakPreview" zoomScaleSheetLayoutView="100" workbookViewId="0">
      <selection activeCell="B20" sqref="B20"/>
    </sheetView>
  </sheetViews>
  <sheetFormatPr defaultRowHeight="15"/>
  <cols>
    <col min="1" max="1" width="22.140625" style="132" customWidth="1"/>
    <col min="2" max="2" width="43.7109375" style="132" customWidth="1"/>
    <col min="3" max="3" width="23.85546875" style="133" customWidth="1"/>
    <col min="4" max="4" width="12.5703125" style="132" customWidth="1"/>
    <col min="5" max="5" width="58.42578125" style="132" customWidth="1"/>
    <col min="6" max="6" width="12.85546875" style="132" bestFit="1" customWidth="1"/>
    <col min="7" max="7" width="12.28515625" style="132" bestFit="1" customWidth="1"/>
    <col min="8" max="8" width="9.140625" style="132"/>
    <col min="9" max="9" width="10.5703125" style="132" bestFit="1" customWidth="1"/>
    <col min="10" max="16384" width="9.140625" style="132"/>
  </cols>
  <sheetData>
    <row r="1" spans="1:10" ht="21.75" customHeight="1">
      <c r="C1" s="151" t="s">
        <v>363</v>
      </c>
    </row>
    <row r="2" spans="1:10" ht="26.25" customHeight="1">
      <c r="A2" s="268" t="s">
        <v>362</v>
      </c>
      <c r="B2" s="268"/>
      <c r="C2" s="268"/>
      <c r="D2" s="135"/>
      <c r="E2" s="135"/>
      <c r="F2" s="135"/>
      <c r="G2" s="135"/>
      <c r="H2" s="135"/>
      <c r="I2" s="135"/>
      <c r="J2" s="135"/>
    </row>
    <row r="3" spans="1:10" ht="51.75" customHeight="1">
      <c r="A3" s="269" t="s">
        <v>361</v>
      </c>
      <c r="B3" s="269"/>
      <c r="C3" s="269"/>
      <c r="D3" s="135"/>
      <c r="E3" s="135"/>
      <c r="F3" s="135"/>
      <c r="G3" s="135"/>
      <c r="H3" s="135"/>
      <c r="I3" s="135"/>
      <c r="J3" s="135"/>
    </row>
    <row r="4" spans="1:10" ht="24" customHeight="1">
      <c r="A4" s="270" t="s">
        <v>360</v>
      </c>
      <c r="B4" s="270"/>
      <c r="C4" s="270"/>
      <c r="D4" s="135"/>
      <c r="E4" s="135"/>
      <c r="F4" s="135"/>
      <c r="G4" s="135"/>
      <c r="H4" s="135"/>
      <c r="I4" s="135"/>
      <c r="J4" s="135"/>
    </row>
    <row r="5" spans="1:10">
      <c r="A5" s="268"/>
      <c r="B5" s="268"/>
      <c r="C5" s="268"/>
      <c r="D5" s="135"/>
      <c r="E5" s="135"/>
      <c r="F5" s="135"/>
      <c r="G5" s="135"/>
      <c r="H5" s="135"/>
      <c r="I5" s="135"/>
      <c r="J5" s="135"/>
    </row>
    <row r="6" spans="1:10">
      <c r="A6" s="271" t="s">
        <v>359</v>
      </c>
      <c r="B6" s="273" t="s">
        <v>358</v>
      </c>
      <c r="C6" s="271" t="s">
        <v>357</v>
      </c>
      <c r="D6" s="150"/>
      <c r="E6" s="150"/>
      <c r="F6" s="150"/>
      <c r="G6" s="150"/>
      <c r="H6" s="150"/>
      <c r="I6" s="150"/>
      <c r="J6" s="150"/>
    </row>
    <row r="7" spans="1:10" ht="26.25" customHeight="1">
      <c r="A7" s="272"/>
      <c r="B7" s="274"/>
      <c r="C7" s="272"/>
      <c r="D7" s="135"/>
      <c r="E7" s="135"/>
      <c r="F7" s="135"/>
      <c r="G7" s="135"/>
      <c r="H7" s="135"/>
      <c r="I7" s="135"/>
      <c r="J7" s="135"/>
    </row>
    <row r="8" spans="1:10" ht="42.75" customHeight="1">
      <c r="A8" s="145" t="s">
        <v>22</v>
      </c>
      <c r="B8" s="148" t="s">
        <v>0</v>
      </c>
      <c r="C8" s="143"/>
      <c r="D8" s="135"/>
      <c r="E8" s="135"/>
      <c r="F8" s="135"/>
      <c r="G8" s="135"/>
      <c r="H8" s="135"/>
      <c r="I8" s="135"/>
      <c r="J8" s="135"/>
    </row>
    <row r="9" spans="1:10" ht="42.75" customHeight="1">
      <c r="A9" s="145" t="s">
        <v>23</v>
      </c>
      <c r="B9" s="144" t="s">
        <v>356</v>
      </c>
      <c r="C9" s="143"/>
      <c r="D9" s="135"/>
      <c r="E9" s="135"/>
      <c r="F9" s="135"/>
      <c r="G9" s="135"/>
      <c r="H9" s="135"/>
      <c r="I9" s="135"/>
      <c r="J9" s="135"/>
    </row>
    <row r="10" spans="1:10" ht="42.75" customHeight="1">
      <c r="A10" s="145" t="s">
        <v>129</v>
      </c>
      <c r="B10" s="148" t="s">
        <v>355</v>
      </c>
      <c r="C10" s="143"/>
      <c r="D10" s="135"/>
      <c r="E10" s="146"/>
      <c r="F10" s="135"/>
      <c r="G10" s="135"/>
      <c r="H10" s="135"/>
      <c r="I10" s="135"/>
      <c r="J10" s="135"/>
    </row>
    <row r="11" spans="1:10" ht="42.75" customHeight="1">
      <c r="A11" s="145" t="s">
        <v>153</v>
      </c>
      <c r="B11" s="148" t="s">
        <v>354</v>
      </c>
      <c r="C11" s="143"/>
      <c r="D11" s="135"/>
      <c r="E11" s="135"/>
      <c r="F11" s="135"/>
      <c r="G11" s="135"/>
      <c r="H11" s="135"/>
      <c r="I11" s="135"/>
      <c r="J11" s="135"/>
    </row>
    <row r="12" spans="1:10" ht="42.75" customHeight="1">
      <c r="A12" s="145" t="s">
        <v>169</v>
      </c>
      <c r="B12" s="148" t="s">
        <v>353</v>
      </c>
      <c r="C12" s="143"/>
      <c r="D12" s="135"/>
      <c r="E12" s="135"/>
      <c r="F12" s="135"/>
      <c r="G12" s="135"/>
      <c r="H12" s="135"/>
      <c r="I12" s="135"/>
      <c r="J12" s="135"/>
    </row>
    <row r="13" spans="1:10" ht="42.75" customHeight="1">
      <c r="A13" s="145" t="s">
        <v>182</v>
      </c>
      <c r="B13" s="148" t="s">
        <v>377</v>
      </c>
      <c r="C13" s="143"/>
      <c r="D13" s="135"/>
      <c r="E13" s="135"/>
      <c r="F13" s="135"/>
      <c r="G13" s="135"/>
      <c r="H13" s="135"/>
      <c r="I13" s="135"/>
      <c r="J13" s="135"/>
    </row>
    <row r="14" spans="1:10" ht="42.75" customHeight="1">
      <c r="A14" s="145" t="s">
        <v>199</v>
      </c>
      <c r="B14" s="148" t="s">
        <v>352</v>
      </c>
      <c r="C14" s="143"/>
      <c r="D14" s="135"/>
      <c r="E14" s="135"/>
      <c r="F14" s="135"/>
      <c r="G14" s="135"/>
      <c r="H14" s="135"/>
      <c r="I14" s="135"/>
      <c r="J14" s="135"/>
    </row>
    <row r="15" spans="1:10" ht="42.75" customHeight="1">
      <c r="A15" s="145" t="s">
        <v>206</v>
      </c>
      <c r="B15" s="144" t="s">
        <v>378</v>
      </c>
      <c r="C15" s="143"/>
      <c r="D15" s="135"/>
      <c r="E15" s="135"/>
      <c r="F15" s="135"/>
      <c r="G15" s="135"/>
      <c r="H15" s="135"/>
      <c r="I15" s="135"/>
      <c r="J15" s="135"/>
    </row>
    <row r="16" spans="1:10" ht="42.75" customHeight="1">
      <c r="A16" s="145" t="s">
        <v>234</v>
      </c>
      <c r="B16" s="144" t="s">
        <v>351</v>
      </c>
      <c r="C16" s="143"/>
      <c r="D16" s="135"/>
      <c r="E16" s="135"/>
      <c r="F16" s="135"/>
      <c r="G16" s="135"/>
      <c r="H16" s="135"/>
      <c r="I16" s="135"/>
      <c r="J16" s="135"/>
    </row>
    <row r="17" spans="1:10" ht="42.75" customHeight="1">
      <c r="A17" s="145" t="s">
        <v>255</v>
      </c>
      <c r="B17" s="144" t="s">
        <v>380</v>
      </c>
      <c r="C17" s="143"/>
      <c r="D17" s="135"/>
      <c r="E17" s="149"/>
      <c r="F17" s="135"/>
      <c r="G17" s="135"/>
      <c r="H17" s="135"/>
      <c r="I17" s="135"/>
      <c r="J17" s="135"/>
    </row>
    <row r="18" spans="1:10" ht="42.75" customHeight="1">
      <c r="A18" s="145" t="s">
        <v>261</v>
      </c>
      <c r="B18" s="144" t="s">
        <v>279</v>
      </c>
      <c r="C18" s="143"/>
      <c r="D18" s="135"/>
      <c r="F18" s="135"/>
      <c r="G18" s="135"/>
      <c r="H18" s="135"/>
      <c r="I18" s="135"/>
      <c r="J18" s="135"/>
    </row>
    <row r="19" spans="1:10" ht="42.75" customHeight="1">
      <c r="A19" s="145" t="s">
        <v>278</v>
      </c>
      <c r="B19" s="144" t="s">
        <v>292</v>
      </c>
      <c r="C19" s="143"/>
      <c r="D19" s="135"/>
      <c r="F19" s="135"/>
      <c r="G19" s="135"/>
      <c r="H19" s="135"/>
      <c r="I19" s="135"/>
      <c r="J19" s="135"/>
    </row>
    <row r="20" spans="1:10" ht="42.75" customHeight="1">
      <c r="A20" s="145" t="s">
        <v>291</v>
      </c>
      <c r="B20" s="148" t="s">
        <v>313</v>
      </c>
      <c r="C20" s="143"/>
      <c r="D20" s="135"/>
      <c r="F20" s="135"/>
      <c r="G20" s="135"/>
      <c r="H20" s="135"/>
      <c r="I20" s="135"/>
      <c r="J20" s="135"/>
    </row>
    <row r="21" spans="1:10" ht="42.75" customHeight="1">
      <c r="A21" s="145" t="s">
        <v>312</v>
      </c>
      <c r="B21" s="148" t="s">
        <v>381</v>
      </c>
      <c r="C21" s="148"/>
      <c r="D21" s="135"/>
      <c r="F21" s="135"/>
      <c r="G21" s="135"/>
      <c r="H21" s="135"/>
      <c r="I21" s="135"/>
      <c r="J21" s="135"/>
    </row>
    <row r="22" spans="1:10" ht="29.25" customHeight="1">
      <c r="A22" s="145"/>
      <c r="B22" s="147" t="s">
        <v>348</v>
      </c>
      <c r="C22" s="143"/>
      <c r="D22" s="135"/>
      <c r="F22" s="135"/>
      <c r="G22" s="135"/>
      <c r="H22" s="135"/>
      <c r="I22" s="135"/>
      <c r="J22" s="135"/>
    </row>
    <row r="23" spans="1:10" ht="35.25" customHeight="1">
      <c r="A23" s="145"/>
      <c r="B23" s="144" t="s">
        <v>350</v>
      </c>
      <c r="C23" s="143"/>
      <c r="D23" s="146"/>
      <c r="F23" s="146"/>
      <c r="G23" s="146"/>
      <c r="H23" s="146"/>
      <c r="I23" s="146"/>
      <c r="J23" s="146"/>
    </row>
    <row r="24" spans="1:10" ht="20.25" customHeight="1">
      <c r="A24" s="145"/>
      <c r="B24" s="145" t="s">
        <v>348</v>
      </c>
      <c r="C24" s="143"/>
      <c r="D24" s="135"/>
      <c r="F24" s="135"/>
    </row>
    <row r="25" spans="1:10" ht="30" customHeight="1">
      <c r="A25" s="145"/>
      <c r="B25" s="144" t="s">
        <v>349</v>
      </c>
      <c r="C25" s="143"/>
      <c r="D25" s="135"/>
      <c r="F25" s="135"/>
    </row>
    <row r="26" spans="1:10" ht="29.25" customHeight="1">
      <c r="A26" s="145"/>
      <c r="B26" s="144" t="s">
        <v>348</v>
      </c>
      <c r="C26" s="143"/>
      <c r="D26" s="135"/>
      <c r="F26" s="135"/>
    </row>
    <row r="27" spans="1:10" ht="32.25" customHeight="1">
      <c r="A27" s="142"/>
      <c r="B27" s="142"/>
      <c r="C27" s="141"/>
      <c r="D27" s="135"/>
      <c r="F27" s="135"/>
    </row>
    <row r="28" spans="1:10" ht="22.5" customHeight="1">
      <c r="A28" s="140"/>
      <c r="B28" s="140"/>
      <c r="C28" s="139"/>
      <c r="D28" s="135"/>
      <c r="F28" s="138"/>
    </row>
    <row r="29" spans="1:10" ht="28.5" customHeight="1">
      <c r="A29" s="137"/>
      <c r="B29" s="137"/>
      <c r="C29" s="136"/>
      <c r="D29" s="135"/>
      <c r="F29" s="135"/>
    </row>
    <row r="30" spans="1:10" ht="24" customHeight="1">
      <c r="D30" s="134"/>
      <c r="F30" s="134"/>
      <c r="G30" s="134"/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196" spans="1:7">
      <c r="A196" s="223"/>
      <c r="B196" s="224"/>
      <c r="C196" s="225"/>
      <c r="D196" s="224"/>
      <c r="E196" s="224"/>
      <c r="F196" s="224"/>
      <c r="G196" s="226"/>
    </row>
  </sheetData>
  <mergeCells count="7"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3"/>
  <sheetViews>
    <sheetView view="pageBreakPreview" zoomScaleSheetLayoutView="100" workbookViewId="0">
      <selection activeCell="J10" sqref="J10"/>
    </sheetView>
  </sheetViews>
  <sheetFormatPr defaultRowHeight="15"/>
  <cols>
    <col min="1" max="1" width="4.42578125" style="86" bestFit="1" customWidth="1"/>
    <col min="2" max="2" width="42.28515625" style="87" customWidth="1"/>
    <col min="3" max="3" width="6.85546875" style="88" bestFit="1" customWidth="1"/>
    <col min="4" max="4" width="5.140625" style="65" hidden="1" customWidth="1"/>
    <col min="5" max="5" width="10.85546875" style="89" customWidth="1"/>
    <col min="6" max="6" width="10" customWidth="1"/>
  </cols>
  <sheetData>
    <row r="1" spans="1:7" ht="32.25" customHeight="1">
      <c r="A1" s="294" t="s">
        <v>234</v>
      </c>
      <c r="B1" s="295"/>
      <c r="C1" s="295"/>
      <c r="D1" s="295"/>
      <c r="E1" s="295"/>
      <c r="F1" s="295"/>
      <c r="G1" s="296"/>
    </row>
    <row r="2" spans="1:7" ht="36" customHeight="1">
      <c r="A2" s="297" t="s">
        <v>235</v>
      </c>
      <c r="B2" s="298"/>
      <c r="C2" s="298"/>
      <c r="D2" s="298"/>
      <c r="E2" s="298"/>
      <c r="F2" s="298"/>
      <c r="G2" s="299"/>
    </row>
    <row r="3" spans="1:7" s="237" customFormat="1" ht="80.25" customHeight="1">
      <c r="A3" s="259" t="s">
        <v>1</v>
      </c>
      <c r="B3" s="260" t="s">
        <v>2</v>
      </c>
      <c r="C3" s="261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233">
        <v>1</v>
      </c>
      <c r="B4" s="59">
        <v>2</v>
      </c>
      <c r="C4" s="59">
        <v>3</v>
      </c>
      <c r="D4" s="32">
        <v>5</v>
      </c>
      <c r="E4" s="170">
        <v>4</v>
      </c>
      <c r="F4" s="30">
        <v>5</v>
      </c>
      <c r="G4" s="30">
        <v>6</v>
      </c>
    </row>
    <row r="5" spans="1:7" ht="30" hidden="1">
      <c r="A5" s="77"/>
      <c r="B5" s="35" t="s">
        <v>201</v>
      </c>
      <c r="C5" s="29"/>
      <c r="D5" s="29"/>
      <c r="E5" s="30"/>
      <c r="F5" s="166"/>
      <c r="G5" s="166"/>
    </row>
    <row r="6" spans="1:7" ht="30">
      <c r="A6" s="84">
        <v>1</v>
      </c>
      <c r="B6" s="13" t="s">
        <v>236</v>
      </c>
      <c r="C6" s="13" t="s">
        <v>121</v>
      </c>
      <c r="D6" s="14"/>
      <c r="E6" s="15">
        <v>1</v>
      </c>
      <c r="F6" s="166"/>
      <c r="G6" s="166"/>
    </row>
    <row r="7" spans="1:7" ht="32.25" customHeight="1">
      <c r="A7" s="12" t="s">
        <v>10</v>
      </c>
      <c r="B7" s="13" t="s">
        <v>237</v>
      </c>
      <c r="C7" s="13" t="s">
        <v>121</v>
      </c>
      <c r="D7" s="14"/>
      <c r="E7" s="15">
        <v>2</v>
      </c>
      <c r="F7" s="166"/>
      <c r="G7" s="166"/>
    </row>
    <row r="8" spans="1:7" ht="60">
      <c r="A8" s="12" t="s">
        <v>34</v>
      </c>
      <c r="B8" s="13" t="s">
        <v>238</v>
      </c>
      <c r="C8" s="13" t="s">
        <v>121</v>
      </c>
      <c r="D8" s="14"/>
      <c r="E8" s="15">
        <v>1</v>
      </c>
      <c r="F8" s="166"/>
      <c r="G8" s="166"/>
    </row>
    <row r="9" spans="1:7" ht="35.25" customHeight="1">
      <c r="A9" s="12" t="s">
        <v>40</v>
      </c>
      <c r="B9" s="13" t="s">
        <v>239</v>
      </c>
      <c r="C9" s="13" t="s">
        <v>121</v>
      </c>
      <c r="D9" s="14"/>
      <c r="E9" s="15">
        <v>2</v>
      </c>
      <c r="F9" s="166"/>
      <c r="G9" s="166"/>
    </row>
    <row r="10" spans="1:7" ht="26.25" customHeight="1">
      <c r="A10" s="315" t="s">
        <v>240</v>
      </c>
      <c r="B10" s="316"/>
      <c r="C10" s="316"/>
      <c r="D10" s="316"/>
      <c r="E10" s="316"/>
      <c r="F10" s="316"/>
      <c r="G10" s="317"/>
    </row>
    <row r="11" spans="1:7" ht="34.5" customHeight="1">
      <c r="A11" s="12" t="s">
        <v>43</v>
      </c>
      <c r="B11" s="13" t="s">
        <v>241</v>
      </c>
      <c r="C11" s="13" t="s">
        <v>121</v>
      </c>
      <c r="D11" s="14"/>
      <c r="E11" s="15">
        <v>2</v>
      </c>
      <c r="F11" s="166"/>
      <c r="G11" s="166"/>
    </row>
    <row r="12" spans="1:7" ht="37.5" customHeight="1">
      <c r="A12" s="12" t="s">
        <v>161</v>
      </c>
      <c r="B12" s="13" t="s">
        <v>242</v>
      </c>
      <c r="C12" s="13" t="s">
        <v>133</v>
      </c>
      <c r="D12" s="14"/>
      <c r="E12" s="15">
        <v>7.5</v>
      </c>
      <c r="F12" s="166"/>
      <c r="G12" s="166"/>
    </row>
    <row r="13" spans="1:7" ht="30">
      <c r="A13" s="41">
        <v>7</v>
      </c>
      <c r="B13" s="13" t="s">
        <v>243</v>
      </c>
      <c r="C13" s="13" t="s">
        <v>36</v>
      </c>
      <c r="D13" s="14"/>
      <c r="E13" s="15">
        <v>0.01</v>
      </c>
      <c r="F13" s="166"/>
      <c r="G13" s="166"/>
    </row>
    <row r="14" spans="1:7" ht="39.75" customHeight="1">
      <c r="A14" s="41">
        <v>8</v>
      </c>
      <c r="B14" s="13" t="s">
        <v>244</v>
      </c>
      <c r="C14" s="13" t="s">
        <v>36</v>
      </c>
      <c r="D14" s="14"/>
      <c r="E14" s="15">
        <v>0.01</v>
      </c>
      <c r="F14" s="166"/>
      <c r="G14" s="166"/>
    </row>
    <row r="15" spans="1:7" ht="45">
      <c r="A15" s="12" t="s">
        <v>51</v>
      </c>
      <c r="B15" s="13" t="s">
        <v>245</v>
      </c>
      <c r="C15" s="13" t="s">
        <v>133</v>
      </c>
      <c r="D15" s="14"/>
      <c r="E15" s="15">
        <v>7.5</v>
      </c>
      <c r="F15" s="166"/>
      <c r="G15" s="166"/>
    </row>
    <row r="16" spans="1:7" ht="41.25" customHeight="1">
      <c r="A16" s="12" t="s">
        <v>53</v>
      </c>
      <c r="B16" s="13" t="s">
        <v>246</v>
      </c>
      <c r="C16" s="69" t="s">
        <v>70</v>
      </c>
      <c r="D16" s="14"/>
      <c r="E16" s="15">
        <v>8</v>
      </c>
      <c r="F16" s="166"/>
      <c r="G16" s="166"/>
    </row>
    <row r="17" spans="1:7" ht="30">
      <c r="A17" s="12" t="s">
        <v>55</v>
      </c>
      <c r="B17" s="13" t="s">
        <v>247</v>
      </c>
      <c r="C17" s="69" t="s">
        <v>70</v>
      </c>
      <c r="D17" s="14"/>
      <c r="E17" s="15">
        <v>4</v>
      </c>
      <c r="F17" s="166"/>
      <c r="G17" s="166"/>
    </row>
    <row r="18" spans="1:7" ht="27.75" customHeight="1">
      <c r="A18" s="84">
        <v>12</v>
      </c>
      <c r="B18" s="13" t="s">
        <v>248</v>
      </c>
      <c r="C18" s="69" t="s">
        <v>70</v>
      </c>
      <c r="D18" s="14"/>
      <c r="E18" s="15">
        <v>2</v>
      </c>
      <c r="F18" s="166"/>
      <c r="G18" s="166"/>
    </row>
    <row r="19" spans="1:7" ht="33.75" customHeight="1">
      <c r="A19" s="41">
        <v>13</v>
      </c>
      <c r="B19" s="13" t="s">
        <v>249</v>
      </c>
      <c r="C19" s="13" t="s">
        <v>250</v>
      </c>
      <c r="D19" s="14"/>
      <c r="E19" s="15">
        <v>0.04</v>
      </c>
      <c r="F19" s="166"/>
      <c r="G19" s="166"/>
    </row>
    <row r="20" spans="1:7" hidden="1">
      <c r="A20" s="16">
        <v>9.1</v>
      </c>
      <c r="B20" s="39" t="s">
        <v>251</v>
      </c>
      <c r="C20" s="39" t="s">
        <v>8</v>
      </c>
      <c r="D20" s="22">
        <v>60.03</v>
      </c>
      <c r="E20" s="23">
        <v>2.4</v>
      </c>
      <c r="F20" s="166"/>
      <c r="G20" s="166"/>
    </row>
    <row r="21" spans="1:7" hidden="1">
      <c r="A21" s="16">
        <v>9.1999999999999993</v>
      </c>
      <c r="B21" s="18" t="s">
        <v>252</v>
      </c>
      <c r="C21" s="18" t="s">
        <v>31</v>
      </c>
      <c r="D21" s="20">
        <v>9.5299999999999994</v>
      </c>
      <c r="E21" s="19">
        <v>0.38</v>
      </c>
      <c r="F21" s="166"/>
      <c r="G21" s="166"/>
    </row>
    <row r="22" spans="1:7" hidden="1">
      <c r="A22" s="16">
        <v>9.3000000000000007</v>
      </c>
      <c r="B22" s="37" t="s">
        <v>253</v>
      </c>
      <c r="C22" s="37" t="s">
        <v>250</v>
      </c>
      <c r="D22" s="25">
        <v>1</v>
      </c>
      <c r="E22" s="26">
        <v>0.04</v>
      </c>
      <c r="F22" s="166"/>
      <c r="G22" s="166"/>
    </row>
    <row r="23" spans="1:7" hidden="1">
      <c r="A23" s="16">
        <v>9.4</v>
      </c>
      <c r="B23" s="37" t="s">
        <v>254</v>
      </c>
      <c r="C23" s="37" t="s">
        <v>31</v>
      </c>
      <c r="D23" s="25">
        <v>2.78</v>
      </c>
      <c r="E23" s="26">
        <v>0.11</v>
      </c>
      <c r="F23" s="166"/>
      <c r="G23" s="166"/>
    </row>
    <row r="24" spans="1:7" ht="27.75" customHeight="1">
      <c r="A24" s="312" t="s">
        <v>348</v>
      </c>
      <c r="B24" s="313"/>
      <c r="C24" s="313"/>
      <c r="D24" s="313"/>
      <c r="E24" s="313"/>
      <c r="F24" s="314"/>
      <c r="G24" s="166"/>
    </row>
    <row r="133" spans="1:7">
      <c r="A133" s="209"/>
      <c r="B133" s="210"/>
      <c r="C133" s="211"/>
      <c r="D133" s="212"/>
      <c r="E133" s="213"/>
      <c r="F133" s="199"/>
      <c r="G133" s="200"/>
    </row>
  </sheetData>
  <mergeCells count="4">
    <mergeCell ref="A1:G1"/>
    <mergeCell ref="A2:G2"/>
    <mergeCell ref="A24:F24"/>
    <mergeCell ref="A10:G1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2"/>
  <sheetViews>
    <sheetView view="pageBreakPreview" zoomScaleSheetLayoutView="100" workbookViewId="0">
      <selection activeCell="E7" sqref="E7"/>
    </sheetView>
  </sheetViews>
  <sheetFormatPr defaultRowHeight="15"/>
  <cols>
    <col min="1" max="1" width="4" style="177" customWidth="1"/>
    <col min="2" max="2" width="42.28515625" style="152" customWidth="1"/>
    <col min="3" max="3" width="6.85546875" style="153" bestFit="1" customWidth="1"/>
    <col min="4" max="4" width="8.7109375" style="153" hidden="1" customWidth="1"/>
    <col min="5" max="5" width="10.85546875" style="178" bestFit="1" customWidth="1"/>
    <col min="6" max="6" width="10.28515625" style="155" customWidth="1"/>
    <col min="7" max="16384" width="9.140625" style="155"/>
  </cols>
  <sheetData>
    <row r="1" spans="1:7" ht="31.5" customHeight="1">
      <c r="A1" s="294" t="s">
        <v>255</v>
      </c>
      <c r="B1" s="295"/>
      <c r="C1" s="295"/>
      <c r="D1" s="295"/>
      <c r="E1" s="295"/>
      <c r="F1" s="295"/>
      <c r="G1" s="296"/>
    </row>
    <row r="2" spans="1:7" ht="40.5" customHeight="1">
      <c r="A2" s="297" t="s">
        <v>382</v>
      </c>
      <c r="B2" s="318"/>
      <c r="C2" s="318"/>
      <c r="D2" s="318"/>
      <c r="E2" s="318"/>
      <c r="F2" s="318"/>
      <c r="G2" s="319"/>
    </row>
    <row r="3" spans="1:7" s="262" customFormat="1" ht="66.75" customHeight="1">
      <c r="A3" s="259" t="s">
        <v>1</v>
      </c>
      <c r="B3" s="260" t="s">
        <v>2</v>
      </c>
      <c r="C3" s="261" t="s">
        <v>3</v>
      </c>
      <c r="D3" s="242" t="s">
        <v>4</v>
      </c>
      <c r="E3" s="263" t="s">
        <v>5</v>
      </c>
      <c r="F3" s="244" t="s">
        <v>364</v>
      </c>
      <c r="G3" s="244" t="s">
        <v>365</v>
      </c>
    </row>
    <row r="4" spans="1:7">
      <c r="A4" s="115">
        <v>1</v>
      </c>
      <c r="B4" s="1">
        <v>2</v>
      </c>
      <c r="C4" s="1">
        <v>3</v>
      </c>
      <c r="D4" s="90">
        <v>5</v>
      </c>
      <c r="E4" s="4">
        <v>4</v>
      </c>
      <c r="F4" s="30">
        <v>5</v>
      </c>
      <c r="G4" s="30">
        <v>6</v>
      </c>
    </row>
    <row r="5" spans="1:7" ht="42" customHeight="1">
      <c r="A5" s="40">
        <v>1</v>
      </c>
      <c r="B5" s="36" t="s">
        <v>134</v>
      </c>
      <c r="C5" s="36" t="s">
        <v>70</v>
      </c>
      <c r="D5" s="15"/>
      <c r="E5" s="15">
        <v>1</v>
      </c>
      <c r="F5" s="166"/>
      <c r="G5" s="166"/>
    </row>
    <row r="6" spans="1:7" ht="44.25" customHeight="1">
      <c r="A6" s="40">
        <v>2</v>
      </c>
      <c r="B6" s="36" t="s">
        <v>142</v>
      </c>
      <c r="C6" s="36" t="s">
        <v>133</v>
      </c>
      <c r="D6" s="15"/>
      <c r="E6" s="15">
        <v>56</v>
      </c>
      <c r="F6" s="166"/>
      <c r="G6" s="166"/>
    </row>
    <row r="7" spans="1:7" ht="34.5" customHeight="1">
      <c r="A7" s="40">
        <v>3</v>
      </c>
      <c r="B7" s="36" t="s">
        <v>256</v>
      </c>
      <c r="C7" s="36" t="s">
        <v>70</v>
      </c>
      <c r="D7" s="15"/>
      <c r="E7" s="15">
        <v>1</v>
      </c>
      <c r="F7" s="166"/>
      <c r="G7" s="166"/>
    </row>
    <row r="8" spans="1:7" ht="30">
      <c r="A8" s="40">
        <v>4</v>
      </c>
      <c r="B8" s="36" t="s">
        <v>257</v>
      </c>
      <c r="C8" s="36" t="s">
        <v>70</v>
      </c>
      <c r="D8" s="15"/>
      <c r="E8" s="15">
        <v>1</v>
      </c>
      <c r="F8" s="166"/>
      <c r="G8" s="166"/>
    </row>
    <row r="9" spans="1:7" ht="30">
      <c r="A9" s="34" t="s">
        <v>43</v>
      </c>
      <c r="B9" s="36" t="s">
        <v>258</v>
      </c>
      <c r="C9" s="36" t="s">
        <v>70</v>
      </c>
      <c r="D9" s="15"/>
      <c r="E9" s="15">
        <v>2</v>
      </c>
      <c r="F9" s="166"/>
      <c r="G9" s="166"/>
    </row>
    <row r="10" spans="1:7" hidden="1">
      <c r="A10" s="91">
        <f>A9+0.1</f>
        <v>5.0999999999999996</v>
      </c>
      <c r="B10" s="42" t="s">
        <v>259</v>
      </c>
      <c r="C10" s="42" t="s">
        <v>8</v>
      </c>
      <c r="D10" s="43">
        <v>0.69</v>
      </c>
      <c r="E10" s="61">
        <f>E9*D10</f>
        <v>1.38</v>
      </c>
      <c r="F10" s="166"/>
      <c r="G10" s="166"/>
    </row>
    <row r="11" spans="1:7" hidden="1">
      <c r="A11" s="91">
        <f>A10+0.1</f>
        <v>5.1999999999999993</v>
      </c>
      <c r="B11" s="17" t="s">
        <v>260</v>
      </c>
      <c r="C11" s="24" t="s">
        <v>70</v>
      </c>
      <c r="D11" s="64"/>
      <c r="E11" s="64">
        <v>2</v>
      </c>
      <c r="F11" s="166"/>
      <c r="G11" s="166"/>
    </row>
    <row r="12" spans="1:7" hidden="1">
      <c r="A12" s="91">
        <f>A11+0.1</f>
        <v>5.2999999999999989</v>
      </c>
      <c r="B12" s="17" t="s">
        <v>136</v>
      </c>
      <c r="C12" s="37" t="s">
        <v>31</v>
      </c>
      <c r="D12" s="64">
        <v>0.114</v>
      </c>
      <c r="E12" s="64">
        <f>E9*D12</f>
        <v>0.22800000000000001</v>
      </c>
      <c r="F12" s="166"/>
      <c r="G12" s="166"/>
    </row>
    <row r="13" spans="1:7" ht="28.5" customHeight="1">
      <c r="A13" s="312" t="s">
        <v>348</v>
      </c>
      <c r="B13" s="313"/>
      <c r="C13" s="313"/>
      <c r="D13" s="313"/>
      <c r="E13" s="313"/>
      <c r="F13" s="313"/>
      <c r="G13" s="166"/>
    </row>
    <row r="182" spans="1:7">
      <c r="A182" s="189"/>
      <c r="B182" s="204"/>
      <c r="C182" s="205"/>
      <c r="D182" s="205"/>
      <c r="E182" s="206"/>
      <c r="F182" s="207"/>
      <c r="G182" s="208"/>
    </row>
  </sheetData>
  <mergeCells count="3">
    <mergeCell ref="A1:G1"/>
    <mergeCell ref="A2:G2"/>
    <mergeCell ref="A13:F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0"/>
  <sheetViews>
    <sheetView view="pageBreakPreview" zoomScaleSheetLayoutView="100" workbookViewId="0">
      <selection activeCell="B3" sqref="B3"/>
    </sheetView>
  </sheetViews>
  <sheetFormatPr defaultRowHeight="15"/>
  <cols>
    <col min="1" max="1" width="4.7109375" style="194" customWidth="1"/>
    <col min="2" max="2" width="42.28515625" customWidth="1"/>
    <col min="3" max="3" width="11.42578125" customWidth="1"/>
    <col min="4" max="4" width="0" hidden="1" customWidth="1"/>
    <col min="5" max="5" width="9.5703125" customWidth="1"/>
    <col min="6" max="6" width="10.140625" customWidth="1"/>
  </cols>
  <sheetData>
    <row r="1" spans="1:7" ht="30" customHeight="1">
      <c r="A1" s="283" t="s">
        <v>261</v>
      </c>
      <c r="B1" s="284"/>
      <c r="C1" s="284"/>
      <c r="D1" s="284"/>
      <c r="E1" s="284"/>
      <c r="F1" s="284"/>
      <c r="G1" s="285"/>
    </row>
    <row r="2" spans="1:7" ht="27.75" customHeight="1">
      <c r="A2" s="320" t="s">
        <v>279</v>
      </c>
      <c r="B2" s="318"/>
      <c r="C2" s="318"/>
      <c r="D2" s="318"/>
      <c r="E2" s="318"/>
      <c r="F2" s="318"/>
      <c r="G2" s="319"/>
    </row>
    <row r="3" spans="1:7" s="237" customFormat="1" ht="76.5" customHeight="1">
      <c r="A3" s="264" t="s">
        <v>1</v>
      </c>
      <c r="B3" s="253" t="s">
        <v>2</v>
      </c>
      <c r="C3" s="254" t="s">
        <v>3</v>
      </c>
      <c r="D3" s="256" t="s">
        <v>4</v>
      </c>
      <c r="E3" s="265" t="s">
        <v>5</v>
      </c>
      <c r="F3" s="244" t="s">
        <v>364</v>
      </c>
      <c r="G3" s="244" t="s">
        <v>365</v>
      </c>
    </row>
    <row r="4" spans="1:7">
      <c r="A4" s="236">
        <v>1</v>
      </c>
      <c r="B4" s="85">
        <v>2</v>
      </c>
      <c r="C4" s="85">
        <v>3</v>
      </c>
      <c r="D4" s="66">
        <v>4</v>
      </c>
      <c r="E4" s="67">
        <v>4</v>
      </c>
      <c r="F4" s="180">
        <v>5</v>
      </c>
      <c r="G4" s="180">
        <v>6</v>
      </c>
    </row>
    <row r="5" spans="1:7" hidden="1">
      <c r="A5" s="192"/>
      <c r="B5" s="101" t="s">
        <v>280</v>
      </c>
      <c r="C5" s="93"/>
      <c r="D5" s="94"/>
      <c r="E5" s="94"/>
      <c r="F5" s="154"/>
      <c r="G5" s="154"/>
    </row>
    <row r="6" spans="1:7" ht="45">
      <c r="A6" s="195">
        <v>1</v>
      </c>
      <c r="B6" s="21" t="s">
        <v>281</v>
      </c>
      <c r="C6" s="21" t="s">
        <v>282</v>
      </c>
      <c r="D6" s="46"/>
      <c r="E6" s="102">
        <v>1.6E-2</v>
      </c>
      <c r="F6" s="154"/>
      <c r="G6" s="154"/>
    </row>
    <row r="7" spans="1:7" ht="48.75" customHeight="1">
      <c r="A7" s="196">
        <v>2</v>
      </c>
      <c r="B7" s="36" t="s">
        <v>243</v>
      </c>
      <c r="C7" s="36" t="s">
        <v>36</v>
      </c>
      <c r="D7" s="15"/>
      <c r="E7" s="103">
        <v>2E-3</v>
      </c>
      <c r="F7" s="154"/>
      <c r="G7" s="154"/>
    </row>
    <row r="8" spans="1:7" ht="46.5" customHeight="1">
      <c r="A8" s="195">
        <v>3</v>
      </c>
      <c r="B8" s="36" t="s">
        <v>244</v>
      </c>
      <c r="C8" s="36" t="s">
        <v>36</v>
      </c>
      <c r="D8" s="15"/>
      <c r="E8" s="102">
        <v>1.6E-2</v>
      </c>
      <c r="F8" s="154"/>
      <c r="G8" s="154"/>
    </row>
    <row r="9" spans="1:7" ht="48.75" customHeight="1">
      <c r="A9" s="196">
        <v>4</v>
      </c>
      <c r="B9" s="13" t="s">
        <v>283</v>
      </c>
      <c r="C9" s="13" t="s">
        <v>133</v>
      </c>
      <c r="D9" s="14"/>
      <c r="E9" s="15">
        <v>36</v>
      </c>
      <c r="F9" s="154"/>
      <c r="G9" s="154"/>
    </row>
    <row r="10" spans="1:7" ht="30.75" customHeight="1">
      <c r="A10" s="321" t="s">
        <v>284</v>
      </c>
      <c r="B10" s="322"/>
      <c r="C10" s="322"/>
      <c r="D10" s="322"/>
      <c r="E10" s="322"/>
      <c r="F10" s="322"/>
      <c r="G10" s="323"/>
    </row>
    <row r="11" spans="1:7" ht="64.5" customHeight="1">
      <c r="A11" s="195">
        <v>5</v>
      </c>
      <c r="B11" s="21" t="s">
        <v>281</v>
      </c>
      <c r="C11" s="21" t="s">
        <v>282</v>
      </c>
      <c r="D11" s="46"/>
      <c r="E11" s="102">
        <v>6.2E-2</v>
      </c>
      <c r="F11" s="154"/>
      <c r="G11" s="154"/>
    </row>
    <row r="12" spans="1:7" ht="54.75" customHeight="1">
      <c r="A12" s="196">
        <v>6</v>
      </c>
      <c r="B12" s="21" t="s">
        <v>285</v>
      </c>
      <c r="C12" s="21" t="s">
        <v>69</v>
      </c>
      <c r="D12" s="46"/>
      <c r="E12" s="15">
        <v>0.01</v>
      </c>
      <c r="F12" s="154"/>
      <c r="G12" s="154"/>
    </row>
    <row r="13" spans="1:7" ht="46.5" customHeight="1">
      <c r="A13" s="195">
        <v>7</v>
      </c>
      <c r="B13" s="13" t="s">
        <v>286</v>
      </c>
      <c r="C13" s="13" t="s">
        <v>85</v>
      </c>
      <c r="D13" s="14"/>
      <c r="E13" s="15">
        <v>40</v>
      </c>
      <c r="F13" s="154"/>
      <c r="G13" s="154"/>
    </row>
    <row r="14" spans="1:7" ht="60">
      <c r="A14" s="195">
        <v>8</v>
      </c>
      <c r="B14" s="13" t="s">
        <v>287</v>
      </c>
      <c r="C14" s="13" t="s">
        <v>28</v>
      </c>
      <c r="D14" s="14"/>
      <c r="E14" s="44">
        <v>7.4000000000000003E-3</v>
      </c>
      <c r="F14" s="154"/>
      <c r="G14" s="154"/>
    </row>
    <row r="15" spans="1:7" ht="60.75" customHeight="1">
      <c r="A15" s="195">
        <v>9</v>
      </c>
      <c r="B15" s="104" t="s">
        <v>288</v>
      </c>
      <c r="C15" s="104" t="s">
        <v>173</v>
      </c>
      <c r="D15" s="105"/>
      <c r="E15" s="106">
        <v>4</v>
      </c>
      <c r="F15" s="154"/>
      <c r="G15" s="154"/>
    </row>
    <row r="16" spans="1:7" ht="81" customHeight="1">
      <c r="A16" s="195">
        <v>10</v>
      </c>
      <c r="B16" s="107" t="s">
        <v>376</v>
      </c>
      <c r="C16" s="107" t="s">
        <v>173</v>
      </c>
      <c r="D16" s="56"/>
      <c r="E16" s="56">
        <v>1</v>
      </c>
      <c r="F16" s="154"/>
      <c r="G16" s="154"/>
    </row>
    <row r="17" spans="1:7" ht="47.25" customHeight="1">
      <c r="A17" s="196">
        <v>11</v>
      </c>
      <c r="B17" s="13" t="s">
        <v>289</v>
      </c>
      <c r="C17" s="13" t="s">
        <v>36</v>
      </c>
      <c r="D17" s="14"/>
      <c r="E17" s="15">
        <v>0.06</v>
      </c>
      <c r="F17" s="154"/>
      <c r="G17" s="154"/>
    </row>
    <row r="18" spans="1:7" hidden="1">
      <c r="A18" s="193">
        <v>7.1</v>
      </c>
      <c r="B18" s="39" t="s">
        <v>14</v>
      </c>
      <c r="C18" s="39" t="s">
        <v>8</v>
      </c>
      <c r="D18" s="22">
        <v>2.1</v>
      </c>
      <c r="E18" s="23">
        <v>0.13</v>
      </c>
      <c r="F18" s="154"/>
      <c r="G18" s="154"/>
    </row>
    <row r="19" spans="1:7" hidden="1">
      <c r="A19" s="193">
        <v>7.2</v>
      </c>
      <c r="B19" s="18" t="s">
        <v>290</v>
      </c>
      <c r="C19" s="18" t="s">
        <v>12</v>
      </c>
      <c r="D19" s="20">
        <v>1.2</v>
      </c>
      <c r="E19" s="19">
        <v>7.0000000000000007E-2</v>
      </c>
      <c r="F19" s="154"/>
      <c r="G19" s="154"/>
    </row>
    <row r="20" spans="1:7" ht="27.75" customHeight="1">
      <c r="A20" s="291" t="s">
        <v>348</v>
      </c>
      <c r="B20" s="292"/>
      <c r="C20" s="292"/>
      <c r="D20" s="292"/>
      <c r="E20" s="292"/>
      <c r="F20" s="293"/>
      <c r="G20" s="166"/>
    </row>
    <row r="160" spans="1:7">
      <c r="A160" s="201"/>
      <c r="B160" s="199"/>
      <c r="C160" s="199"/>
      <c r="D160" s="199"/>
      <c r="E160" s="199"/>
      <c r="F160" s="199"/>
      <c r="G160" s="200"/>
    </row>
  </sheetData>
  <mergeCells count="4">
    <mergeCell ref="A20:F20"/>
    <mergeCell ref="A1:G1"/>
    <mergeCell ref="A2:G2"/>
    <mergeCell ref="A10:G1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2"/>
  <sheetViews>
    <sheetView view="pageBreakPreview" zoomScaleSheetLayoutView="100" workbookViewId="0">
      <selection activeCell="K14" sqref="K14"/>
    </sheetView>
  </sheetViews>
  <sheetFormatPr defaultRowHeight="15"/>
  <cols>
    <col min="1" max="1" width="4.42578125" style="112" bestFit="1" customWidth="1"/>
    <col min="2" max="2" width="42.28515625" style="28" customWidth="1"/>
    <col min="3" max="3" width="9.28515625" style="28" customWidth="1"/>
    <col min="4" max="4" width="0.140625" style="28" hidden="1" customWidth="1"/>
    <col min="5" max="5" width="9.28515625" style="28" customWidth="1"/>
    <col min="6" max="6" width="10.5703125" customWidth="1"/>
    <col min="7" max="7" width="10" customWidth="1"/>
  </cols>
  <sheetData>
    <row r="1" spans="1:7" ht="25.5" customHeight="1">
      <c r="A1" s="324" t="s">
        <v>278</v>
      </c>
      <c r="B1" s="325"/>
      <c r="C1" s="325"/>
      <c r="D1" s="325"/>
      <c r="E1" s="325"/>
      <c r="F1" s="325"/>
      <c r="G1" s="326"/>
    </row>
    <row r="2" spans="1:7" ht="33.75" customHeight="1">
      <c r="A2" s="327" t="s">
        <v>292</v>
      </c>
      <c r="B2" s="328"/>
      <c r="C2" s="328"/>
      <c r="D2" s="328"/>
      <c r="E2" s="328"/>
      <c r="F2" s="328"/>
      <c r="G2" s="329"/>
    </row>
    <row r="3" spans="1:7" s="237" customFormat="1" ht="63" customHeight="1">
      <c r="A3" s="245" t="s">
        <v>1</v>
      </c>
      <c r="B3" s="247" t="s">
        <v>2</v>
      </c>
      <c r="C3" s="266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179">
        <v>1</v>
      </c>
      <c r="B4" s="2">
        <v>2</v>
      </c>
      <c r="C4" s="115">
        <v>3</v>
      </c>
      <c r="D4" s="90">
        <v>4</v>
      </c>
      <c r="E4" s="116">
        <v>4</v>
      </c>
      <c r="F4" s="180">
        <v>5</v>
      </c>
      <c r="G4" s="180">
        <v>6</v>
      </c>
    </row>
    <row r="5" spans="1:7" hidden="1">
      <c r="A5" s="71"/>
      <c r="B5" s="113" t="s">
        <v>293</v>
      </c>
      <c r="C5" s="17"/>
      <c r="D5" s="17"/>
      <c r="E5" s="17"/>
      <c r="F5" s="154"/>
      <c r="G5" s="154"/>
    </row>
    <row r="6" spans="1:7" ht="43.5" customHeight="1">
      <c r="A6" s="40">
        <v>1</v>
      </c>
      <c r="B6" s="110" t="s">
        <v>294</v>
      </c>
      <c r="C6" s="36" t="s">
        <v>36</v>
      </c>
      <c r="D6" s="15"/>
      <c r="E6" s="15">
        <v>0.28999999999999998</v>
      </c>
      <c r="F6" s="154"/>
      <c r="G6" s="154"/>
    </row>
    <row r="7" spans="1:7" ht="46.5" customHeight="1">
      <c r="A7" s="36">
        <v>2</v>
      </c>
      <c r="B7" s="110" t="s">
        <v>295</v>
      </c>
      <c r="C7" s="36" t="s">
        <v>296</v>
      </c>
      <c r="D7" s="17"/>
      <c r="E7" s="15">
        <v>26</v>
      </c>
      <c r="F7" s="154"/>
      <c r="G7" s="154"/>
    </row>
    <row r="8" spans="1:7" ht="42" customHeight="1">
      <c r="A8" s="36">
        <v>3</v>
      </c>
      <c r="B8" s="110" t="s">
        <v>297</v>
      </c>
      <c r="C8" s="36" t="s">
        <v>16</v>
      </c>
      <c r="D8" s="26"/>
      <c r="E8" s="15">
        <v>1.95</v>
      </c>
      <c r="F8" s="154"/>
      <c r="G8" s="154"/>
    </row>
    <row r="9" spans="1:7" ht="45.75" customHeight="1">
      <c r="A9" s="40">
        <v>4</v>
      </c>
      <c r="B9" s="110" t="s">
        <v>298</v>
      </c>
      <c r="C9" s="36" t="s">
        <v>299</v>
      </c>
      <c r="D9" s="15"/>
      <c r="E9" s="15">
        <v>2.63</v>
      </c>
      <c r="F9" s="154"/>
      <c r="G9" s="154"/>
    </row>
    <row r="10" spans="1:7" ht="51" customHeight="1">
      <c r="A10" s="40">
        <v>5</v>
      </c>
      <c r="B10" s="110" t="s">
        <v>244</v>
      </c>
      <c r="C10" s="36" t="s">
        <v>36</v>
      </c>
      <c r="D10" s="15"/>
      <c r="E10" s="15">
        <v>0.28999999999999998</v>
      </c>
      <c r="F10" s="154"/>
      <c r="G10" s="154"/>
    </row>
    <row r="11" spans="1:7" ht="32.25" customHeight="1">
      <c r="A11" s="333" t="s">
        <v>300</v>
      </c>
      <c r="B11" s="334"/>
      <c r="C11" s="334"/>
      <c r="D11" s="334"/>
      <c r="E11" s="334"/>
      <c r="F11" s="334"/>
      <c r="G11" s="335"/>
    </row>
    <row r="12" spans="1:7" ht="59.25" customHeight="1">
      <c r="A12" s="36">
        <v>6</v>
      </c>
      <c r="B12" s="110" t="s">
        <v>301</v>
      </c>
      <c r="C12" s="36" t="s">
        <v>121</v>
      </c>
      <c r="D12" s="15"/>
      <c r="E12" s="15">
        <v>26</v>
      </c>
      <c r="F12" s="154"/>
      <c r="G12" s="154"/>
    </row>
    <row r="13" spans="1:7" ht="45" customHeight="1">
      <c r="A13" s="36">
        <v>7</v>
      </c>
      <c r="B13" s="110" t="s">
        <v>302</v>
      </c>
      <c r="C13" s="36" t="s">
        <v>303</v>
      </c>
      <c r="D13" s="17"/>
      <c r="E13" s="36">
        <v>2.63</v>
      </c>
      <c r="F13" s="154"/>
      <c r="G13" s="154"/>
    </row>
    <row r="14" spans="1:7" ht="39" customHeight="1">
      <c r="A14" s="36">
        <v>8</v>
      </c>
      <c r="B14" s="110" t="s">
        <v>304</v>
      </c>
      <c r="C14" s="36" t="s">
        <v>305</v>
      </c>
      <c r="D14" s="17"/>
      <c r="E14" s="36">
        <v>0.91</v>
      </c>
      <c r="F14" s="154"/>
      <c r="G14" s="154"/>
    </row>
    <row r="15" spans="1:7" ht="36" customHeight="1">
      <c r="A15" s="36">
        <v>9</v>
      </c>
      <c r="B15" s="110" t="s">
        <v>306</v>
      </c>
      <c r="C15" s="36" t="s">
        <v>296</v>
      </c>
      <c r="D15" s="17"/>
      <c r="E15" s="36">
        <v>52</v>
      </c>
      <c r="F15" s="154"/>
      <c r="G15" s="154"/>
    </row>
    <row r="16" spans="1:7" ht="43.5" customHeight="1">
      <c r="A16" s="36">
        <v>10</v>
      </c>
      <c r="B16" s="110" t="s">
        <v>307</v>
      </c>
      <c r="C16" s="36" t="s">
        <v>121</v>
      </c>
      <c r="D16" s="15"/>
      <c r="E16" s="15">
        <v>1</v>
      </c>
      <c r="F16" s="154"/>
      <c r="G16" s="154"/>
    </row>
    <row r="17" spans="1:7" ht="48" customHeight="1">
      <c r="A17" s="36">
        <v>11</v>
      </c>
      <c r="B17" s="110" t="s">
        <v>308</v>
      </c>
      <c r="C17" s="36" t="s">
        <v>121</v>
      </c>
      <c r="D17" s="15"/>
      <c r="E17" s="15">
        <v>1</v>
      </c>
      <c r="F17" s="154"/>
      <c r="G17" s="154"/>
    </row>
    <row r="18" spans="1:7" hidden="1">
      <c r="A18" s="17">
        <v>11.1</v>
      </c>
      <c r="B18" s="108" t="s">
        <v>7</v>
      </c>
      <c r="C18" s="51" t="s">
        <v>8</v>
      </c>
      <c r="D18" s="23">
        <v>9</v>
      </c>
      <c r="E18" s="23">
        <v>9</v>
      </c>
      <c r="F18" s="154"/>
      <c r="G18" s="154"/>
    </row>
    <row r="19" spans="1:7" hidden="1">
      <c r="A19" s="17">
        <v>11.2</v>
      </c>
      <c r="B19" s="109" t="s">
        <v>9</v>
      </c>
      <c r="C19" s="52" t="s">
        <v>31</v>
      </c>
      <c r="D19" s="19">
        <v>0.77</v>
      </c>
      <c r="E19" s="19">
        <v>0.77</v>
      </c>
      <c r="F19" s="154"/>
      <c r="G19" s="154"/>
    </row>
    <row r="20" spans="1:7" ht="30" hidden="1">
      <c r="A20" s="17">
        <v>11.3</v>
      </c>
      <c r="B20" s="114" t="s">
        <v>309</v>
      </c>
      <c r="C20" s="26" t="s">
        <v>70</v>
      </c>
      <c r="D20" s="26"/>
      <c r="E20" s="26">
        <v>10</v>
      </c>
      <c r="F20" s="154"/>
      <c r="G20" s="154"/>
    </row>
    <row r="21" spans="1:7" ht="30" hidden="1">
      <c r="A21" s="17">
        <v>11.4</v>
      </c>
      <c r="B21" s="114" t="s">
        <v>310</v>
      </c>
      <c r="C21" s="117" t="s">
        <v>311</v>
      </c>
      <c r="D21" s="111"/>
      <c r="E21" s="118">
        <v>50</v>
      </c>
      <c r="F21" s="154"/>
      <c r="G21" s="154"/>
    </row>
    <row r="22" spans="1:7" hidden="1">
      <c r="A22" s="181">
        <v>11.5</v>
      </c>
      <c r="B22" s="182" t="s">
        <v>17</v>
      </c>
      <c r="C22" s="181" t="s">
        <v>31</v>
      </c>
      <c r="D22" s="183">
        <v>0.35</v>
      </c>
      <c r="E22" s="184">
        <v>0.35</v>
      </c>
      <c r="F22" s="185"/>
      <c r="G22" s="154"/>
    </row>
    <row r="23" spans="1:7" ht="27.75" customHeight="1">
      <c r="A23" s="330" t="s">
        <v>348</v>
      </c>
      <c r="B23" s="331"/>
      <c r="C23" s="331"/>
      <c r="D23" s="331"/>
      <c r="E23" s="331"/>
      <c r="F23" s="332"/>
      <c r="G23" s="200"/>
    </row>
    <row r="162" spans="1:7">
      <c r="A162" s="191"/>
      <c r="B162" s="198"/>
      <c r="C162" s="198"/>
      <c r="D162" s="198"/>
      <c r="E162" s="198"/>
      <c r="F162" s="199"/>
      <c r="G162" s="200"/>
    </row>
  </sheetData>
  <mergeCells count="4">
    <mergeCell ref="A1:G1"/>
    <mergeCell ref="A2:G2"/>
    <mergeCell ref="A23:F23"/>
    <mergeCell ref="A11:G1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view="pageBreakPreview" zoomScaleSheetLayoutView="100" workbookViewId="0">
      <selection activeCell="C8" sqref="C8"/>
    </sheetView>
  </sheetViews>
  <sheetFormatPr defaultRowHeight="15"/>
  <cols>
    <col min="1" max="1" width="4" style="65" bestFit="1" customWidth="1"/>
    <col min="2" max="2" width="42.28515625" style="65" customWidth="1"/>
    <col min="3" max="3" width="8.85546875" style="65" customWidth="1"/>
    <col min="4" max="4" width="6.7109375" style="65" hidden="1" customWidth="1"/>
    <col min="5" max="5" width="10.140625" style="131" bestFit="1" customWidth="1"/>
    <col min="6" max="6" width="10.42578125" customWidth="1"/>
  </cols>
  <sheetData>
    <row r="1" spans="1:7" ht="29.25" customHeight="1">
      <c r="A1" s="339" t="s">
        <v>291</v>
      </c>
      <c r="B1" s="339"/>
      <c r="C1" s="339"/>
      <c r="D1" s="339"/>
      <c r="E1" s="339"/>
      <c r="F1" s="339"/>
      <c r="G1" s="339"/>
    </row>
    <row r="2" spans="1:7" ht="29.25" customHeight="1">
      <c r="A2" s="339" t="s">
        <v>313</v>
      </c>
      <c r="B2" s="339"/>
      <c r="C2" s="339"/>
      <c r="D2" s="339"/>
      <c r="E2" s="339"/>
      <c r="F2" s="339"/>
      <c r="G2" s="339"/>
    </row>
    <row r="3" spans="1:7" s="237" customFormat="1" ht="66.75" customHeight="1">
      <c r="A3" s="267" t="s">
        <v>1</v>
      </c>
      <c r="B3" s="246" t="s">
        <v>2</v>
      </c>
      <c r="C3" s="248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119">
        <v>1</v>
      </c>
      <c r="B4" s="5">
        <v>2</v>
      </c>
      <c r="C4" s="5">
        <v>3</v>
      </c>
      <c r="D4" s="3">
        <v>5</v>
      </c>
      <c r="E4" s="4">
        <v>4</v>
      </c>
      <c r="F4" s="186">
        <v>5</v>
      </c>
      <c r="G4" s="186">
        <v>6</v>
      </c>
    </row>
    <row r="5" spans="1:7" ht="33" customHeight="1">
      <c r="A5" s="333" t="s">
        <v>314</v>
      </c>
      <c r="B5" s="334"/>
      <c r="C5" s="334"/>
      <c r="D5" s="334"/>
      <c r="E5" s="334"/>
      <c r="F5" s="334"/>
      <c r="G5" s="335"/>
    </row>
    <row r="6" spans="1:7" ht="57.75" customHeight="1">
      <c r="A6" s="120" t="s">
        <v>26</v>
      </c>
      <c r="B6" s="121" t="s">
        <v>315</v>
      </c>
      <c r="C6" s="121" t="s">
        <v>28</v>
      </c>
      <c r="D6" s="122"/>
      <c r="E6" s="8">
        <v>0.2</v>
      </c>
      <c r="F6" s="166"/>
      <c r="G6" s="166"/>
    </row>
    <row r="7" spans="1:7" ht="57" customHeight="1">
      <c r="A7" s="120" t="s">
        <v>10</v>
      </c>
      <c r="B7" s="121" t="s">
        <v>316</v>
      </c>
      <c r="C7" s="121" t="s">
        <v>28</v>
      </c>
      <c r="D7" s="122"/>
      <c r="E7" s="8">
        <v>0.05</v>
      </c>
      <c r="F7" s="166"/>
      <c r="G7" s="166"/>
    </row>
    <row r="8" spans="1:7" ht="41.25" customHeight="1">
      <c r="A8" s="120" t="s">
        <v>34</v>
      </c>
      <c r="B8" s="121" t="s">
        <v>208</v>
      </c>
      <c r="C8" s="121" t="s">
        <v>36</v>
      </c>
      <c r="D8" s="122"/>
      <c r="E8" s="8">
        <v>0.74</v>
      </c>
      <c r="F8" s="166"/>
      <c r="G8" s="166"/>
    </row>
    <row r="9" spans="1:7" ht="45.75" customHeight="1">
      <c r="A9" s="121">
        <v>4</v>
      </c>
      <c r="B9" s="121" t="s">
        <v>317</v>
      </c>
      <c r="C9" s="121" t="s">
        <v>36</v>
      </c>
      <c r="D9" s="122"/>
      <c r="E9" s="8">
        <v>0.22</v>
      </c>
      <c r="F9" s="166"/>
      <c r="G9" s="166"/>
    </row>
    <row r="10" spans="1:7" ht="42" customHeight="1">
      <c r="A10" s="121">
        <v>5</v>
      </c>
      <c r="B10" s="121" t="s">
        <v>318</v>
      </c>
      <c r="C10" s="121" t="s">
        <v>36</v>
      </c>
      <c r="D10" s="122"/>
      <c r="E10" s="8">
        <v>0.33</v>
      </c>
      <c r="F10" s="166"/>
      <c r="G10" s="166"/>
    </row>
    <row r="11" spans="1:7" ht="38.25" customHeight="1">
      <c r="A11" s="121">
        <v>6</v>
      </c>
      <c r="B11" s="6" t="s">
        <v>319</v>
      </c>
      <c r="C11" s="123" t="s">
        <v>93</v>
      </c>
      <c r="D11" s="7"/>
      <c r="E11" s="8">
        <v>296</v>
      </c>
      <c r="F11" s="166"/>
      <c r="G11" s="166"/>
    </row>
    <row r="12" spans="1:7" ht="39" customHeight="1">
      <c r="A12" s="124">
        <v>7</v>
      </c>
      <c r="B12" s="121" t="s">
        <v>244</v>
      </c>
      <c r="C12" s="121" t="s">
        <v>36</v>
      </c>
      <c r="D12" s="122"/>
      <c r="E12" s="8">
        <v>1.99</v>
      </c>
      <c r="F12" s="166"/>
      <c r="G12" s="166"/>
    </row>
    <row r="13" spans="1:7" ht="42" customHeight="1">
      <c r="A13" s="124">
        <v>8</v>
      </c>
      <c r="B13" s="121" t="s">
        <v>320</v>
      </c>
      <c r="C13" s="121" t="s">
        <v>33</v>
      </c>
      <c r="D13" s="122"/>
      <c r="E13" s="8">
        <v>13.72</v>
      </c>
      <c r="F13" s="166"/>
      <c r="G13" s="166"/>
    </row>
    <row r="14" spans="1:7" ht="43.5" customHeight="1">
      <c r="A14" s="120" t="s">
        <v>51</v>
      </c>
      <c r="B14" s="124" t="s">
        <v>321</v>
      </c>
      <c r="C14" s="124" t="s">
        <v>176</v>
      </c>
      <c r="D14" s="8"/>
      <c r="E14" s="8">
        <v>1.03</v>
      </c>
      <c r="F14" s="166"/>
      <c r="G14" s="166"/>
    </row>
    <row r="15" spans="1:7" ht="46.5" customHeight="1">
      <c r="A15" s="121">
        <v>10</v>
      </c>
      <c r="B15" s="121" t="s">
        <v>322</v>
      </c>
      <c r="C15" s="121" t="s">
        <v>66</v>
      </c>
      <c r="D15" s="122"/>
      <c r="E15" s="8">
        <v>8.6</v>
      </c>
      <c r="F15" s="166"/>
      <c r="G15" s="166"/>
    </row>
    <row r="16" spans="1:7" ht="40.5" customHeight="1">
      <c r="A16" s="124">
        <v>11</v>
      </c>
      <c r="B16" s="121" t="s">
        <v>323</v>
      </c>
      <c r="C16" s="121" t="s">
        <v>66</v>
      </c>
      <c r="D16" s="122"/>
      <c r="E16" s="8">
        <v>8.6</v>
      </c>
      <c r="F16" s="166"/>
      <c r="G16" s="166"/>
    </row>
    <row r="17" spans="1:7" ht="51" customHeight="1">
      <c r="A17" s="124">
        <v>12</v>
      </c>
      <c r="B17" s="125" t="s">
        <v>324</v>
      </c>
      <c r="C17" s="125" t="s">
        <v>105</v>
      </c>
      <c r="D17" s="126"/>
      <c r="E17" s="126">
        <v>540</v>
      </c>
      <c r="F17" s="166"/>
      <c r="G17" s="166"/>
    </row>
    <row r="18" spans="1:7" ht="39.75" customHeight="1">
      <c r="A18" s="121">
        <v>13</v>
      </c>
      <c r="B18" s="125" t="s">
        <v>325</v>
      </c>
      <c r="C18" s="125" t="s">
        <v>173</v>
      </c>
      <c r="D18" s="126"/>
      <c r="E18" s="126">
        <v>2</v>
      </c>
      <c r="F18" s="166"/>
      <c r="G18" s="166"/>
    </row>
    <row r="19" spans="1:7" ht="58.5" customHeight="1">
      <c r="A19" s="124">
        <v>14</v>
      </c>
      <c r="B19" s="13" t="s">
        <v>326</v>
      </c>
      <c r="C19" s="13" t="s">
        <v>124</v>
      </c>
      <c r="D19" s="14"/>
      <c r="E19" s="15">
        <v>0.82</v>
      </c>
      <c r="F19" s="166"/>
      <c r="G19" s="166"/>
    </row>
    <row r="20" spans="1:7" ht="37.5" customHeight="1">
      <c r="A20" s="333" t="s">
        <v>327</v>
      </c>
      <c r="B20" s="334"/>
      <c r="C20" s="334"/>
      <c r="D20" s="334"/>
      <c r="E20" s="334"/>
      <c r="F20" s="334"/>
      <c r="G20" s="335"/>
    </row>
    <row r="21" spans="1:7" ht="45">
      <c r="A21" s="124">
        <v>15</v>
      </c>
      <c r="B21" s="21" t="s">
        <v>328</v>
      </c>
      <c r="C21" s="21" t="s">
        <v>81</v>
      </c>
      <c r="D21" s="21"/>
      <c r="E21" s="36">
        <v>3.5</v>
      </c>
      <c r="F21" s="166"/>
      <c r="G21" s="166"/>
    </row>
    <row r="22" spans="1:7" ht="51.75" customHeight="1">
      <c r="A22" s="120" t="s">
        <v>217</v>
      </c>
      <c r="B22" s="36" t="s">
        <v>329</v>
      </c>
      <c r="C22" s="36" t="s">
        <v>33</v>
      </c>
      <c r="D22" s="15"/>
      <c r="E22" s="15">
        <v>65.8</v>
      </c>
      <c r="F22" s="166"/>
      <c r="G22" s="166"/>
    </row>
    <row r="23" spans="1:7" ht="35.25" customHeight="1">
      <c r="A23" s="120" t="s">
        <v>219</v>
      </c>
      <c r="B23" s="13" t="s">
        <v>330</v>
      </c>
      <c r="C23" s="13" t="s">
        <v>66</v>
      </c>
      <c r="D23" s="14"/>
      <c r="E23" s="15">
        <v>9.4</v>
      </c>
      <c r="F23" s="166"/>
      <c r="G23" s="166"/>
    </row>
    <row r="24" spans="1:7" ht="45" customHeight="1">
      <c r="A24" s="120" t="s">
        <v>221</v>
      </c>
      <c r="B24" s="124" t="s">
        <v>331</v>
      </c>
      <c r="C24" s="124" t="s">
        <v>332</v>
      </c>
      <c r="D24" s="8"/>
      <c r="E24" s="127">
        <v>0.2535</v>
      </c>
      <c r="F24" s="166"/>
      <c r="G24" s="166"/>
    </row>
    <row r="25" spans="1:7" ht="52.5" customHeight="1">
      <c r="A25" s="120" t="s">
        <v>223</v>
      </c>
      <c r="B25" s="124" t="s">
        <v>333</v>
      </c>
      <c r="C25" s="124" t="s">
        <v>66</v>
      </c>
      <c r="D25" s="8"/>
      <c r="E25" s="8">
        <v>19.5</v>
      </c>
      <c r="F25" s="166"/>
      <c r="G25" s="166"/>
    </row>
    <row r="26" spans="1:7" ht="45" customHeight="1">
      <c r="A26" s="124">
        <v>20</v>
      </c>
      <c r="B26" s="36" t="s">
        <v>334</v>
      </c>
      <c r="C26" s="36" t="s">
        <v>335</v>
      </c>
      <c r="D26" s="15"/>
      <c r="E26" s="15">
        <v>0.23</v>
      </c>
      <c r="F26" s="166"/>
      <c r="G26" s="166"/>
    </row>
    <row r="27" spans="1:7" ht="43.5" customHeight="1">
      <c r="A27" s="121">
        <v>21</v>
      </c>
      <c r="B27" s="13" t="s">
        <v>336</v>
      </c>
      <c r="C27" s="13" t="s">
        <v>66</v>
      </c>
      <c r="D27" s="14"/>
      <c r="E27" s="15">
        <v>2.25</v>
      </c>
      <c r="F27" s="166"/>
      <c r="G27" s="166"/>
    </row>
    <row r="28" spans="1:7" ht="54" customHeight="1">
      <c r="A28" s="120" t="s">
        <v>76</v>
      </c>
      <c r="B28" s="21" t="s">
        <v>374</v>
      </c>
      <c r="C28" s="21" t="s">
        <v>337</v>
      </c>
      <c r="D28" s="46"/>
      <c r="E28" s="102">
        <v>0.39300000000000002</v>
      </c>
      <c r="F28" s="166"/>
      <c r="G28" s="166"/>
    </row>
    <row r="29" spans="1:7" ht="57.75" customHeight="1">
      <c r="A29" s="124">
        <v>23</v>
      </c>
      <c r="B29" s="124" t="s">
        <v>338</v>
      </c>
      <c r="C29" s="124" t="s">
        <v>339</v>
      </c>
      <c r="D29" s="8"/>
      <c r="E29" s="8">
        <v>1.47</v>
      </c>
      <c r="F29" s="166"/>
      <c r="G29" s="166"/>
    </row>
    <row r="30" spans="1:7" ht="50.25" customHeight="1">
      <c r="A30" s="121">
        <v>24</v>
      </c>
      <c r="B30" s="13" t="s">
        <v>340</v>
      </c>
      <c r="C30" s="13" t="s">
        <v>296</v>
      </c>
      <c r="D30" s="13"/>
      <c r="E30" s="128">
        <v>24</v>
      </c>
      <c r="F30" s="166"/>
      <c r="G30" s="166"/>
    </row>
    <row r="31" spans="1:7" ht="41.25" customHeight="1">
      <c r="A31" s="121">
        <v>25</v>
      </c>
      <c r="B31" s="13" t="s">
        <v>341</v>
      </c>
      <c r="C31" s="13" t="s">
        <v>296</v>
      </c>
      <c r="D31" s="13"/>
      <c r="E31" s="128">
        <v>15</v>
      </c>
      <c r="F31" s="166"/>
      <c r="G31" s="166"/>
    </row>
    <row r="32" spans="1:7" ht="45.75" customHeight="1">
      <c r="A32" s="124">
        <v>26</v>
      </c>
      <c r="B32" s="13" t="s">
        <v>342</v>
      </c>
      <c r="C32" s="13" t="s">
        <v>173</v>
      </c>
      <c r="D32" s="13"/>
      <c r="E32" s="128">
        <v>4</v>
      </c>
      <c r="F32" s="166"/>
      <c r="G32" s="166"/>
    </row>
    <row r="33" spans="1:7" ht="39" customHeight="1">
      <c r="A33" s="120" t="s">
        <v>366</v>
      </c>
      <c r="B33" s="36" t="s">
        <v>343</v>
      </c>
      <c r="C33" s="36" t="s">
        <v>173</v>
      </c>
      <c r="D33" s="15"/>
      <c r="E33" s="128">
        <v>2</v>
      </c>
      <c r="F33" s="166"/>
      <c r="G33" s="166"/>
    </row>
    <row r="34" spans="1:7" ht="39.75" customHeight="1">
      <c r="A34" s="120" t="s">
        <v>367</v>
      </c>
      <c r="B34" s="121" t="s">
        <v>344</v>
      </c>
      <c r="C34" s="130" t="s">
        <v>121</v>
      </c>
      <c r="D34" s="122"/>
      <c r="E34" s="8">
        <v>1</v>
      </c>
      <c r="F34" s="166"/>
      <c r="G34" s="166"/>
    </row>
    <row r="35" spans="1:7" ht="36" customHeight="1">
      <c r="A35" s="124">
        <v>29</v>
      </c>
      <c r="B35" s="6" t="s">
        <v>345</v>
      </c>
      <c r="C35" s="6" t="s">
        <v>337</v>
      </c>
      <c r="D35" s="7"/>
      <c r="E35" s="8">
        <v>0.12</v>
      </c>
      <c r="F35" s="166"/>
      <c r="G35" s="166"/>
    </row>
    <row r="36" spans="1:7" ht="44.25" customHeight="1">
      <c r="A36" s="124">
        <v>30</v>
      </c>
      <c r="B36" s="6" t="s">
        <v>346</v>
      </c>
      <c r="C36" s="6" t="s">
        <v>71</v>
      </c>
      <c r="D36" s="7"/>
      <c r="E36" s="8">
        <v>140</v>
      </c>
      <c r="F36" s="166"/>
      <c r="G36" s="166"/>
    </row>
    <row r="37" spans="1:7" ht="39" customHeight="1">
      <c r="A37" s="124">
        <v>31</v>
      </c>
      <c r="B37" s="13" t="s">
        <v>347</v>
      </c>
      <c r="C37" s="13" t="s">
        <v>296</v>
      </c>
      <c r="D37" s="13"/>
      <c r="E37" s="15">
        <v>21</v>
      </c>
      <c r="F37" s="166"/>
      <c r="G37" s="166"/>
    </row>
    <row r="38" spans="1:7" ht="24" customHeight="1">
      <c r="A38" s="336" t="s">
        <v>348</v>
      </c>
      <c r="B38" s="337"/>
      <c r="C38" s="337"/>
      <c r="D38" s="337"/>
      <c r="E38" s="337"/>
      <c r="F38" s="338"/>
      <c r="G38" s="166"/>
    </row>
  </sheetData>
  <mergeCells count="5">
    <mergeCell ref="A38:F38"/>
    <mergeCell ref="A1:G1"/>
    <mergeCell ref="A2:G2"/>
    <mergeCell ref="A20:G20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SheetLayoutView="100" workbookViewId="0">
      <selection activeCell="K8" sqref="K8"/>
    </sheetView>
  </sheetViews>
  <sheetFormatPr defaultRowHeight="15"/>
  <cols>
    <col min="1" max="1" width="4.42578125" style="98" bestFit="1" customWidth="1"/>
    <col min="2" max="2" width="42.28515625" style="99" customWidth="1"/>
    <col min="3" max="3" width="8.7109375" style="99" bestFit="1" customWidth="1"/>
    <col min="4" max="4" width="0" style="99" hidden="1" customWidth="1"/>
    <col min="5" max="5" width="9.28515625" style="100" customWidth="1"/>
    <col min="6" max="6" width="10" customWidth="1"/>
  </cols>
  <sheetData>
    <row r="1" spans="1:7" ht="35.25" customHeight="1">
      <c r="A1" s="294" t="s">
        <v>312</v>
      </c>
      <c r="B1" s="295"/>
      <c r="C1" s="295"/>
      <c r="D1" s="295"/>
      <c r="E1" s="295"/>
      <c r="F1" s="295"/>
      <c r="G1" s="296"/>
    </row>
    <row r="2" spans="1:7" ht="30" customHeight="1">
      <c r="A2" s="297" t="s">
        <v>381</v>
      </c>
      <c r="B2" s="298"/>
      <c r="C2" s="298"/>
      <c r="D2" s="298"/>
      <c r="E2" s="298"/>
      <c r="F2" s="298"/>
      <c r="G2" s="299"/>
    </row>
    <row r="3" spans="1:7" s="237" customFormat="1" ht="75.75" customHeight="1">
      <c r="A3" s="245" t="s">
        <v>1</v>
      </c>
      <c r="B3" s="246" t="s">
        <v>2</v>
      </c>
      <c r="C3" s="248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235">
        <v>1</v>
      </c>
      <c r="B4" s="85">
        <v>2</v>
      </c>
      <c r="C4" s="85">
        <v>3</v>
      </c>
      <c r="D4" s="66">
        <v>5</v>
      </c>
      <c r="E4" s="67">
        <v>4</v>
      </c>
      <c r="F4" s="180">
        <v>5</v>
      </c>
      <c r="G4" s="180">
        <v>6</v>
      </c>
    </row>
    <row r="5" spans="1:7" hidden="1">
      <c r="A5" s="12"/>
      <c r="B5" s="92" t="s">
        <v>25</v>
      </c>
      <c r="C5" s="37"/>
      <c r="D5" s="25"/>
      <c r="E5" s="26"/>
      <c r="F5" s="154"/>
      <c r="G5" s="154"/>
    </row>
    <row r="6" spans="1:7" ht="74.25" customHeight="1">
      <c r="A6" s="21">
        <v>1</v>
      </c>
      <c r="B6" s="21" t="s">
        <v>262</v>
      </c>
      <c r="C6" s="21" t="s">
        <v>19</v>
      </c>
      <c r="D6" s="46"/>
      <c r="E6" s="15">
        <v>2.06</v>
      </c>
      <c r="F6" s="154"/>
      <c r="G6" s="154"/>
    </row>
    <row r="7" spans="1:7" ht="57.75" customHeight="1">
      <c r="A7" s="21">
        <v>2</v>
      </c>
      <c r="B7" s="21" t="s">
        <v>263</v>
      </c>
      <c r="C7" s="21" t="s">
        <v>264</v>
      </c>
      <c r="D7" s="46"/>
      <c r="E7" s="15">
        <v>1.03</v>
      </c>
      <c r="F7" s="154"/>
      <c r="G7" s="154"/>
    </row>
    <row r="8" spans="1:7" ht="60.75" customHeight="1">
      <c r="A8" s="34" t="s">
        <v>34</v>
      </c>
      <c r="B8" s="13" t="s">
        <v>265</v>
      </c>
      <c r="C8" s="13" t="s">
        <v>33</v>
      </c>
      <c r="D8" s="14"/>
      <c r="E8" s="15">
        <v>61.92</v>
      </c>
      <c r="F8" s="154"/>
      <c r="G8" s="154"/>
    </row>
    <row r="9" spans="1:7" ht="59.25" customHeight="1">
      <c r="A9" s="12" t="s">
        <v>40</v>
      </c>
      <c r="B9" s="13" t="s">
        <v>266</v>
      </c>
      <c r="C9" s="13" t="s">
        <v>36</v>
      </c>
      <c r="D9" s="14"/>
      <c r="E9" s="15">
        <v>0.21</v>
      </c>
      <c r="F9" s="154"/>
      <c r="G9" s="154"/>
    </row>
    <row r="10" spans="1:7" ht="42.75" customHeight="1">
      <c r="A10" s="12" t="s">
        <v>43</v>
      </c>
      <c r="B10" s="13" t="s">
        <v>267</v>
      </c>
      <c r="C10" s="13" t="s">
        <v>36</v>
      </c>
      <c r="D10" s="14"/>
      <c r="E10" s="15">
        <v>1.56</v>
      </c>
      <c r="F10" s="154"/>
      <c r="G10" s="154"/>
    </row>
    <row r="11" spans="1:7" ht="56.25" customHeight="1">
      <c r="A11" s="34" t="s">
        <v>161</v>
      </c>
      <c r="B11" s="36" t="s">
        <v>268</v>
      </c>
      <c r="C11" s="36" t="s">
        <v>36</v>
      </c>
      <c r="D11" s="15"/>
      <c r="E11" s="15">
        <v>0.21</v>
      </c>
      <c r="F11" s="154"/>
      <c r="G11" s="154"/>
    </row>
    <row r="12" spans="1:7" ht="45">
      <c r="A12" s="34" t="s">
        <v>48</v>
      </c>
      <c r="B12" s="36" t="s">
        <v>269</v>
      </c>
      <c r="C12" s="36" t="s">
        <v>36</v>
      </c>
      <c r="D12" s="15"/>
      <c r="E12" s="15">
        <v>0.12</v>
      </c>
      <c r="F12" s="154"/>
      <c r="G12" s="154"/>
    </row>
    <row r="13" spans="1:7" ht="51.75" customHeight="1">
      <c r="A13" s="34" t="s">
        <v>49</v>
      </c>
      <c r="B13" s="36" t="s">
        <v>270</v>
      </c>
      <c r="C13" s="36" t="s">
        <v>36</v>
      </c>
      <c r="D13" s="15"/>
      <c r="E13" s="15">
        <v>0.98</v>
      </c>
      <c r="F13" s="154"/>
      <c r="G13" s="154"/>
    </row>
    <row r="14" spans="1:7" ht="90">
      <c r="A14" s="36">
        <v>9</v>
      </c>
      <c r="B14" s="93" t="s">
        <v>375</v>
      </c>
      <c r="C14" s="93" t="s">
        <v>105</v>
      </c>
      <c r="D14" s="94"/>
      <c r="E14" s="94">
        <v>680</v>
      </c>
      <c r="F14" s="154"/>
      <c r="G14" s="154"/>
    </row>
    <row r="15" spans="1:7" ht="45">
      <c r="A15" s="95">
        <v>10</v>
      </c>
      <c r="B15" s="13" t="s">
        <v>271</v>
      </c>
      <c r="C15" s="13" t="s">
        <v>124</v>
      </c>
      <c r="D15" s="14"/>
      <c r="E15" s="15">
        <v>0.64</v>
      </c>
      <c r="F15" s="154"/>
      <c r="G15" s="154"/>
    </row>
    <row r="16" spans="1:7" ht="31.5" customHeight="1">
      <c r="A16" s="21">
        <v>11</v>
      </c>
      <c r="B16" s="21" t="s">
        <v>272</v>
      </c>
      <c r="C16" s="21" t="s">
        <v>45</v>
      </c>
      <c r="D16" s="46"/>
      <c r="E16" s="15">
        <v>976</v>
      </c>
      <c r="F16" s="154"/>
      <c r="G16" s="154"/>
    </row>
    <row r="17" spans="1:7" ht="41.25" customHeight="1">
      <c r="A17" s="21">
        <v>12</v>
      </c>
      <c r="B17" s="38" t="s">
        <v>273</v>
      </c>
      <c r="C17" s="38" t="s">
        <v>274</v>
      </c>
      <c r="D17" s="96"/>
      <c r="E17" s="97">
        <v>0.98</v>
      </c>
      <c r="F17" s="154"/>
      <c r="G17" s="154"/>
    </row>
    <row r="18" spans="1:7" ht="21" customHeight="1">
      <c r="A18" s="343" t="s">
        <v>275</v>
      </c>
      <c r="B18" s="344"/>
      <c r="C18" s="344"/>
      <c r="D18" s="344"/>
      <c r="E18" s="344"/>
      <c r="F18" s="344"/>
      <c r="G18" s="345"/>
    </row>
    <row r="19" spans="1:7" ht="30">
      <c r="A19" s="21">
        <v>13</v>
      </c>
      <c r="B19" s="13" t="s">
        <v>276</v>
      </c>
      <c r="C19" s="21" t="s">
        <v>277</v>
      </c>
      <c r="D19" s="27"/>
      <c r="E19" s="15">
        <v>1</v>
      </c>
      <c r="F19" s="154"/>
      <c r="G19" s="154"/>
    </row>
    <row r="20" spans="1:7" ht="27.75" customHeight="1">
      <c r="A20" s="340" t="s">
        <v>348</v>
      </c>
      <c r="B20" s="341"/>
      <c r="C20" s="341"/>
      <c r="D20" s="341"/>
      <c r="E20" s="341"/>
      <c r="F20" s="342"/>
      <c r="G20" s="200"/>
    </row>
    <row r="147" spans="1:7">
      <c r="A147" s="190"/>
      <c r="B147" s="202"/>
      <c r="C147" s="202"/>
      <c r="D147" s="202"/>
      <c r="E147" s="203"/>
      <c r="F147" s="199"/>
      <c r="G147" s="200"/>
    </row>
  </sheetData>
  <mergeCells count="4">
    <mergeCell ref="A1:G1"/>
    <mergeCell ref="A2:G2"/>
    <mergeCell ref="A20:F20"/>
    <mergeCell ref="A18:G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9"/>
  <sheetViews>
    <sheetView tabSelected="1" view="pageBreakPreview" zoomScaleSheetLayoutView="100" workbookViewId="0">
      <selection activeCell="F8" sqref="F8"/>
    </sheetView>
  </sheetViews>
  <sheetFormatPr defaultRowHeight="15"/>
  <cols>
    <col min="1" max="1" width="3.42578125" style="155" bestFit="1" customWidth="1"/>
    <col min="2" max="2" width="42.28515625" style="155" customWidth="1"/>
    <col min="3" max="3" width="9.7109375" style="155" customWidth="1"/>
    <col min="4" max="4" width="0" style="155" hidden="1" customWidth="1"/>
    <col min="5" max="5" width="10.140625" style="155" customWidth="1"/>
    <col min="6" max="6" width="10.28515625" style="155" customWidth="1"/>
    <col min="7" max="7" width="10.42578125" style="155" customWidth="1"/>
    <col min="8" max="16384" width="9.140625" style="155"/>
  </cols>
  <sheetData>
    <row r="1" spans="1:9" ht="25.5" customHeight="1">
      <c r="A1" s="277" t="s">
        <v>22</v>
      </c>
      <c r="B1" s="278"/>
      <c r="C1" s="278"/>
      <c r="D1" s="278"/>
      <c r="E1" s="278"/>
      <c r="F1" s="278"/>
      <c r="G1" s="279"/>
    </row>
    <row r="2" spans="1:9" ht="26.25" customHeight="1">
      <c r="A2" s="280" t="s">
        <v>0</v>
      </c>
      <c r="B2" s="281"/>
      <c r="C2" s="281"/>
      <c r="D2" s="281"/>
      <c r="E2" s="281"/>
      <c r="F2" s="281"/>
      <c r="G2" s="282"/>
    </row>
    <row r="3" spans="1:9" s="262" customFormat="1" ht="65.25" customHeight="1">
      <c r="A3" s="346" t="s">
        <v>1</v>
      </c>
      <c r="B3" s="246" t="s">
        <v>2</v>
      </c>
      <c r="C3" s="248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  <c r="I3" s="347"/>
    </row>
    <row r="4" spans="1:9">
      <c r="A4" s="227">
        <v>1</v>
      </c>
      <c r="B4" s="1">
        <v>2</v>
      </c>
      <c r="C4" s="1">
        <v>3</v>
      </c>
      <c r="D4" s="3">
        <v>5</v>
      </c>
      <c r="E4" s="4">
        <v>4</v>
      </c>
      <c r="F4" s="158">
        <v>5</v>
      </c>
      <c r="G4" s="158">
        <v>6</v>
      </c>
    </row>
    <row r="5" spans="1:9" ht="33.75" customHeight="1">
      <c r="A5" s="6">
        <v>1</v>
      </c>
      <c r="B5" s="6" t="s">
        <v>6</v>
      </c>
      <c r="C5" s="6" t="s">
        <v>368</v>
      </c>
      <c r="D5" s="7"/>
      <c r="E5" s="8">
        <v>0.4</v>
      </c>
      <c r="F5" s="158"/>
      <c r="G5" s="158"/>
    </row>
    <row r="6" spans="1:9" ht="38.25">
      <c r="A6" s="129" t="s">
        <v>10</v>
      </c>
      <c r="B6" s="121" t="s">
        <v>11</v>
      </c>
      <c r="C6" s="159" t="s">
        <v>369</v>
      </c>
      <c r="D6" s="122"/>
      <c r="E6" s="8">
        <v>3.2</v>
      </c>
      <c r="F6" s="158"/>
      <c r="G6" s="158"/>
    </row>
    <row r="7" spans="1:9" ht="35.25" customHeight="1">
      <c r="A7" s="6">
        <v>3</v>
      </c>
      <c r="B7" s="6" t="s">
        <v>13</v>
      </c>
      <c r="C7" s="159" t="s">
        <v>66</v>
      </c>
      <c r="D7" s="160"/>
      <c r="E7" s="8">
        <v>0.32</v>
      </c>
      <c r="F7" s="158"/>
      <c r="G7" s="158"/>
    </row>
    <row r="8" spans="1:9" ht="50.25" customHeight="1">
      <c r="A8" s="6">
        <v>4</v>
      </c>
      <c r="B8" s="6" t="s">
        <v>15</v>
      </c>
      <c r="C8" s="6" t="s">
        <v>16</v>
      </c>
      <c r="D8" s="122"/>
      <c r="E8" s="8">
        <v>80</v>
      </c>
      <c r="F8" s="158"/>
      <c r="G8" s="158"/>
    </row>
    <row r="9" spans="1:9" ht="38.25">
      <c r="A9" s="6">
        <v>5</v>
      </c>
      <c r="B9" s="6" t="s">
        <v>18</v>
      </c>
      <c r="C9" s="6" t="s">
        <v>19</v>
      </c>
      <c r="D9" s="7"/>
      <c r="E9" s="8">
        <v>0.08</v>
      </c>
      <c r="F9" s="158"/>
      <c r="G9" s="158"/>
    </row>
    <row r="10" spans="1:9" hidden="1">
      <c r="A10" s="9">
        <v>4.0999999999999996</v>
      </c>
      <c r="B10" s="9" t="s">
        <v>20</v>
      </c>
      <c r="C10" s="9" t="s">
        <v>21</v>
      </c>
      <c r="D10" s="10">
        <v>24.67</v>
      </c>
      <c r="E10" s="11">
        <v>1.97</v>
      </c>
      <c r="F10" s="158"/>
      <c r="G10" s="158"/>
    </row>
    <row r="11" spans="1:9" ht="36.75" customHeight="1">
      <c r="A11" s="275" t="s">
        <v>348</v>
      </c>
      <c r="B11" s="276"/>
      <c r="C11" s="276"/>
      <c r="D11" s="276"/>
      <c r="E11" s="276"/>
      <c r="F11" s="276"/>
      <c r="G11" s="161"/>
    </row>
    <row r="12" spans="1:9">
      <c r="A12" s="157"/>
      <c r="B12" s="157"/>
      <c r="C12" s="157"/>
      <c r="D12" s="157"/>
      <c r="E12" s="157"/>
      <c r="F12" s="157"/>
      <c r="G12" s="157"/>
    </row>
    <row r="13" spans="1:9">
      <c r="A13" s="157"/>
      <c r="B13" s="157"/>
      <c r="C13" s="157"/>
      <c r="D13" s="157"/>
      <c r="E13" s="157"/>
      <c r="F13" s="157"/>
      <c r="G13" s="157"/>
    </row>
    <row r="14" spans="1:9">
      <c r="A14" s="157"/>
      <c r="B14" s="157"/>
      <c r="C14" s="157"/>
      <c r="D14" s="157"/>
      <c r="E14" s="157"/>
      <c r="F14" s="157"/>
      <c r="G14" s="157"/>
    </row>
    <row r="15" spans="1:9">
      <c r="A15" s="157"/>
      <c r="B15" s="157"/>
      <c r="C15" s="157"/>
      <c r="D15" s="157"/>
      <c r="E15" s="157"/>
      <c r="F15" s="157"/>
      <c r="G15" s="157"/>
    </row>
    <row r="16" spans="1:9">
      <c r="A16" s="157"/>
      <c r="B16" s="157"/>
      <c r="C16" s="157"/>
      <c r="D16" s="157"/>
      <c r="E16" s="157"/>
      <c r="F16" s="157"/>
      <c r="G16" s="157"/>
    </row>
    <row r="17" spans="1:7">
      <c r="A17" s="157"/>
      <c r="B17" s="157"/>
      <c r="C17" s="157"/>
      <c r="D17" s="157"/>
      <c r="E17" s="157"/>
      <c r="F17" s="157"/>
      <c r="G17" s="157"/>
    </row>
    <row r="18" spans="1:7">
      <c r="A18" s="157"/>
      <c r="B18" s="157"/>
      <c r="C18" s="157"/>
      <c r="D18" s="157"/>
      <c r="E18" s="157"/>
      <c r="F18" s="157"/>
      <c r="G18" s="157"/>
    </row>
    <row r="19" spans="1:7">
      <c r="A19" s="157"/>
      <c r="B19" s="157"/>
      <c r="C19" s="157"/>
      <c r="D19" s="157"/>
      <c r="E19" s="157"/>
      <c r="F19" s="157"/>
      <c r="G19" s="157"/>
    </row>
    <row r="20" spans="1:7">
      <c r="A20" s="157"/>
      <c r="B20" s="157"/>
      <c r="C20" s="157"/>
      <c r="D20" s="157"/>
      <c r="E20" s="157"/>
      <c r="F20" s="157"/>
      <c r="G20" s="157"/>
    </row>
    <row r="21" spans="1:7">
      <c r="A21" s="157"/>
      <c r="B21" s="157"/>
      <c r="C21" s="157"/>
      <c r="D21" s="157"/>
      <c r="E21" s="157"/>
      <c r="F21" s="157"/>
      <c r="G21" s="157"/>
    </row>
    <row r="22" spans="1:7">
      <c r="A22" s="157"/>
      <c r="B22" s="157"/>
      <c r="C22" s="157"/>
      <c r="D22" s="157"/>
      <c r="E22" s="157"/>
      <c r="F22" s="157"/>
      <c r="G22" s="157"/>
    </row>
    <row r="23" spans="1:7">
      <c r="A23" s="157"/>
      <c r="B23" s="157"/>
      <c r="C23" s="157"/>
      <c r="D23" s="157"/>
      <c r="E23" s="157"/>
      <c r="F23" s="157"/>
      <c r="G23" s="157"/>
    </row>
    <row r="24" spans="1:7">
      <c r="A24" s="157"/>
      <c r="B24" s="157"/>
      <c r="C24" s="157"/>
      <c r="D24" s="157"/>
      <c r="E24" s="157"/>
      <c r="F24" s="157"/>
      <c r="G24" s="157"/>
    </row>
    <row r="25" spans="1:7">
      <c r="A25" s="157"/>
      <c r="B25" s="157"/>
      <c r="C25" s="157"/>
      <c r="D25" s="157"/>
      <c r="E25" s="157"/>
      <c r="F25" s="157"/>
      <c r="G25" s="157"/>
    </row>
    <row r="26" spans="1:7">
      <c r="A26" s="157"/>
      <c r="B26" s="157"/>
      <c r="C26" s="157"/>
      <c r="D26" s="157"/>
      <c r="E26" s="157"/>
      <c r="F26" s="157"/>
      <c r="G26" s="157"/>
    </row>
    <row r="27" spans="1:7">
      <c r="A27" s="157"/>
      <c r="B27" s="157"/>
      <c r="C27" s="157"/>
      <c r="D27" s="157"/>
      <c r="E27" s="157"/>
      <c r="F27" s="157"/>
      <c r="G27" s="157"/>
    </row>
    <row r="28" spans="1:7">
      <c r="A28" s="157"/>
      <c r="B28" s="157"/>
      <c r="C28" s="157"/>
      <c r="D28" s="157"/>
      <c r="E28" s="157"/>
      <c r="F28" s="157"/>
      <c r="G28" s="157"/>
    </row>
    <row r="29" spans="1:7">
      <c r="A29" s="157"/>
      <c r="B29" s="157"/>
      <c r="C29" s="157"/>
      <c r="D29" s="157"/>
      <c r="E29" s="157"/>
      <c r="F29" s="157"/>
      <c r="G29" s="157"/>
    </row>
    <row r="189" spans="1:7">
      <c r="A189" s="222"/>
      <c r="B189" s="207"/>
      <c r="C189" s="207"/>
      <c r="D189" s="207"/>
      <c r="E189" s="207"/>
      <c r="F189" s="207"/>
      <c r="G189" s="208"/>
    </row>
  </sheetData>
  <mergeCells count="3">
    <mergeCell ref="A11:F11"/>
    <mergeCell ref="A1:G1"/>
    <mergeCell ref="A2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view="pageBreakPreview" zoomScaleSheetLayoutView="100" workbookViewId="0">
      <selection activeCell="B9" sqref="B9"/>
    </sheetView>
  </sheetViews>
  <sheetFormatPr defaultRowHeight="15"/>
  <cols>
    <col min="1" max="1" width="4.42578125" style="54" bestFit="1" customWidth="1"/>
    <col min="2" max="2" width="42.28515625" style="55" customWidth="1"/>
    <col min="3" max="3" width="7.5703125" style="55" customWidth="1"/>
    <col min="4" max="4" width="4.85546875" style="55" hidden="1" customWidth="1"/>
    <col min="5" max="5" width="9.140625" style="54" customWidth="1"/>
    <col min="6" max="6" width="9.85546875" customWidth="1"/>
    <col min="7" max="7" width="10.5703125" customWidth="1"/>
  </cols>
  <sheetData>
    <row r="1" spans="1:7" ht="32.25" customHeight="1">
      <c r="A1" s="283" t="s">
        <v>23</v>
      </c>
      <c r="B1" s="284"/>
      <c r="C1" s="284"/>
      <c r="D1" s="284"/>
      <c r="E1" s="284"/>
      <c r="F1" s="284"/>
      <c r="G1" s="285"/>
    </row>
    <row r="2" spans="1:7" ht="33" customHeight="1">
      <c r="A2" s="286" t="s">
        <v>24</v>
      </c>
      <c r="B2" s="287"/>
      <c r="C2" s="287"/>
      <c r="D2" s="287"/>
      <c r="E2" s="287"/>
      <c r="F2" s="287"/>
      <c r="G2" s="288"/>
    </row>
    <row r="3" spans="1:7" ht="62.25" customHeight="1">
      <c r="A3" s="238" t="s">
        <v>1</v>
      </c>
      <c r="B3" s="239" t="s">
        <v>2</v>
      </c>
      <c r="C3" s="241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31">
        <v>1</v>
      </c>
      <c r="B4" s="32">
        <v>2</v>
      </c>
      <c r="C4" s="32">
        <v>3</v>
      </c>
      <c r="D4" s="32">
        <v>5</v>
      </c>
      <c r="E4" s="33">
        <v>4</v>
      </c>
      <c r="F4" s="158">
        <v>5</v>
      </c>
      <c r="G4" s="158">
        <v>6</v>
      </c>
    </row>
    <row r="5" spans="1:7" hidden="1">
      <c r="A5" s="34"/>
      <c r="B5" s="35" t="s">
        <v>25</v>
      </c>
      <c r="C5" s="21"/>
      <c r="D5" s="21"/>
      <c r="E5" s="36"/>
      <c r="F5" s="166"/>
      <c r="G5" s="166"/>
    </row>
    <row r="6" spans="1:7" ht="60">
      <c r="A6" s="34" t="s">
        <v>26</v>
      </c>
      <c r="B6" s="13" t="s">
        <v>27</v>
      </c>
      <c r="C6" s="13" t="s">
        <v>28</v>
      </c>
      <c r="D6" s="14"/>
      <c r="E6" s="15">
        <v>3.2</v>
      </c>
      <c r="F6" s="166"/>
      <c r="G6" s="166"/>
    </row>
    <row r="7" spans="1:7" ht="60">
      <c r="A7" s="34" t="s">
        <v>10</v>
      </c>
      <c r="B7" s="13" t="s">
        <v>29</v>
      </c>
      <c r="C7" s="13" t="s">
        <v>28</v>
      </c>
      <c r="D7" s="14"/>
      <c r="E7" s="15">
        <v>1.3</v>
      </c>
      <c r="F7" s="166"/>
      <c r="G7" s="166"/>
    </row>
    <row r="8" spans="1:7" ht="30">
      <c r="A8" s="34" t="s">
        <v>34</v>
      </c>
      <c r="B8" s="13" t="s">
        <v>35</v>
      </c>
      <c r="C8" s="13" t="s">
        <v>36</v>
      </c>
      <c r="D8" s="14"/>
      <c r="E8" s="15">
        <v>1.03</v>
      </c>
      <c r="F8" s="166"/>
      <c r="G8" s="166"/>
    </row>
    <row r="9" spans="1:7" ht="30">
      <c r="A9" s="34" t="s">
        <v>40</v>
      </c>
      <c r="B9" s="13" t="s">
        <v>41</v>
      </c>
      <c r="C9" s="13" t="s">
        <v>36</v>
      </c>
      <c r="D9" s="14"/>
      <c r="E9" s="15">
        <v>4.0599999999999996</v>
      </c>
      <c r="F9" s="166"/>
      <c r="G9" s="166"/>
    </row>
    <row r="10" spans="1:7" ht="30">
      <c r="A10" s="34" t="s">
        <v>43</v>
      </c>
      <c r="B10" s="13" t="s">
        <v>44</v>
      </c>
      <c r="C10" s="13" t="s">
        <v>36</v>
      </c>
      <c r="D10" s="14"/>
      <c r="E10" s="15">
        <v>0.86</v>
      </c>
      <c r="F10" s="166"/>
      <c r="G10" s="166"/>
    </row>
    <row r="11" spans="1:7" ht="45">
      <c r="A11" s="36">
        <v>6</v>
      </c>
      <c r="B11" s="21" t="s">
        <v>46</v>
      </c>
      <c r="C11" s="38" t="s">
        <v>47</v>
      </c>
      <c r="D11" s="21"/>
      <c r="E11" s="15">
        <v>4.32</v>
      </c>
      <c r="F11" s="166"/>
      <c r="G11" s="166"/>
    </row>
    <row r="12" spans="1:7" ht="30">
      <c r="A12" s="34" t="s">
        <v>48</v>
      </c>
      <c r="B12" s="13" t="s">
        <v>370</v>
      </c>
      <c r="C12" s="13" t="s">
        <v>36</v>
      </c>
      <c r="D12" s="25"/>
      <c r="E12" s="15">
        <v>0.69</v>
      </c>
      <c r="F12" s="166"/>
      <c r="G12" s="166"/>
    </row>
    <row r="13" spans="1:7" ht="75">
      <c r="A13" s="34" t="s">
        <v>49</v>
      </c>
      <c r="B13" s="13" t="s">
        <v>50</v>
      </c>
      <c r="C13" s="13" t="s">
        <v>28</v>
      </c>
      <c r="D13" s="14"/>
      <c r="E13" s="15">
        <v>3.2</v>
      </c>
      <c r="F13" s="166"/>
      <c r="G13" s="166"/>
    </row>
    <row r="14" spans="1:7" ht="30">
      <c r="A14" s="34" t="s">
        <v>51</v>
      </c>
      <c r="B14" s="13" t="s">
        <v>52</v>
      </c>
      <c r="C14" s="13" t="s">
        <v>36</v>
      </c>
      <c r="D14" s="14"/>
      <c r="E14" s="15">
        <v>0.01</v>
      </c>
      <c r="F14" s="166"/>
      <c r="G14" s="166"/>
    </row>
    <row r="15" spans="1:7" ht="45">
      <c r="A15" s="34" t="s">
        <v>53</v>
      </c>
      <c r="B15" s="13" t="s">
        <v>54</v>
      </c>
      <c r="C15" s="13" t="s">
        <v>36</v>
      </c>
      <c r="D15" s="14"/>
      <c r="E15" s="15">
        <v>1.98</v>
      </c>
      <c r="F15" s="166"/>
      <c r="G15" s="166"/>
    </row>
    <row r="16" spans="1:7" ht="45">
      <c r="A16" s="34" t="s">
        <v>55</v>
      </c>
      <c r="B16" s="13" t="s">
        <v>56</v>
      </c>
      <c r="C16" s="13" t="s">
        <v>36</v>
      </c>
      <c r="D16" s="14"/>
      <c r="E16" s="15">
        <v>2.0299999999999998</v>
      </c>
      <c r="F16" s="166"/>
      <c r="G16" s="166"/>
    </row>
    <row r="17" spans="1:7" ht="45">
      <c r="A17" s="34" t="s">
        <v>57</v>
      </c>
      <c r="B17" s="13" t="s">
        <v>58</v>
      </c>
      <c r="C17" s="13" t="s">
        <v>36</v>
      </c>
      <c r="D17" s="14"/>
      <c r="E17" s="15">
        <v>2.1</v>
      </c>
      <c r="F17" s="166"/>
      <c r="G17" s="166"/>
    </row>
    <row r="18" spans="1:7" ht="30">
      <c r="A18" s="34" t="s">
        <v>59</v>
      </c>
      <c r="B18" s="13" t="s">
        <v>60</v>
      </c>
      <c r="C18" s="13" t="s">
        <v>36</v>
      </c>
      <c r="D18" s="14"/>
      <c r="E18" s="15">
        <v>0.12</v>
      </c>
      <c r="F18" s="166"/>
      <c r="G18" s="166"/>
    </row>
    <row r="19" spans="1:7" ht="30">
      <c r="A19" s="34" t="s">
        <v>61</v>
      </c>
      <c r="B19" s="13" t="s">
        <v>62</v>
      </c>
      <c r="C19" s="13" t="s">
        <v>36</v>
      </c>
      <c r="D19" s="14"/>
      <c r="E19" s="15">
        <v>0.1</v>
      </c>
      <c r="F19" s="166"/>
      <c r="G19" s="166"/>
    </row>
    <row r="20" spans="1:7" ht="30">
      <c r="A20" s="34" t="s">
        <v>63</v>
      </c>
      <c r="B20" s="13" t="s">
        <v>64</v>
      </c>
      <c r="C20" s="13" t="s">
        <v>36</v>
      </c>
      <c r="D20" s="14"/>
      <c r="E20" s="15">
        <v>0.41</v>
      </c>
      <c r="F20" s="166"/>
      <c r="G20" s="166"/>
    </row>
    <row r="21" spans="1:7" ht="30">
      <c r="A21" s="40">
        <v>16</v>
      </c>
      <c r="B21" s="13" t="s">
        <v>65</v>
      </c>
      <c r="C21" s="13" t="s">
        <v>66</v>
      </c>
      <c r="D21" s="14"/>
      <c r="E21" s="15">
        <v>15.6</v>
      </c>
      <c r="F21" s="166"/>
      <c r="G21" s="166"/>
    </row>
    <row r="22" spans="1:7" ht="30">
      <c r="A22" s="40">
        <v>17</v>
      </c>
      <c r="B22" s="36" t="s">
        <v>68</v>
      </c>
      <c r="C22" s="36" t="s">
        <v>69</v>
      </c>
      <c r="D22" s="15"/>
      <c r="E22" s="15">
        <v>49</v>
      </c>
      <c r="F22" s="166"/>
      <c r="G22" s="166"/>
    </row>
    <row r="23" spans="1:7" ht="45">
      <c r="A23" s="41">
        <v>18</v>
      </c>
      <c r="B23" s="36" t="s">
        <v>72</v>
      </c>
      <c r="C23" s="36" t="s">
        <v>66</v>
      </c>
      <c r="D23" s="15"/>
      <c r="E23" s="15">
        <v>10.130000000000001</v>
      </c>
      <c r="F23" s="166"/>
      <c r="G23" s="166"/>
    </row>
    <row r="24" spans="1:7">
      <c r="A24" s="40">
        <v>19</v>
      </c>
      <c r="B24" s="36" t="s">
        <v>73</v>
      </c>
      <c r="C24" s="36" t="s">
        <v>33</v>
      </c>
      <c r="D24" s="15"/>
      <c r="E24" s="15">
        <v>49</v>
      </c>
      <c r="F24" s="166"/>
      <c r="G24" s="166"/>
    </row>
    <row r="25" spans="1:7" ht="30">
      <c r="A25" s="40">
        <v>20</v>
      </c>
      <c r="B25" s="36" t="s">
        <v>74</v>
      </c>
      <c r="C25" s="36" t="s">
        <v>66</v>
      </c>
      <c r="D25" s="26"/>
      <c r="E25" s="15">
        <v>10.130000000000001</v>
      </c>
      <c r="F25" s="166"/>
      <c r="G25" s="166"/>
    </row>
    <row r="26" spans="1:7" ht="30">
      <c r="A26" s="40">
        <v>21</v>
      </c>
      <c r="B26" s="36" t="s">
        <v>75</v>
      </c>
      <c r="C26" s="36" t="s">
        <v>66</v>
      </c>
      <c r="D26" s="15"/>
      <c r="E26" s="15">
        <v>10.130000000000001</v>
      </c>
      <c r="F26" s="166"/>
      <c r="G26" s="166"/>
    </row>
    <row r="27" spans="1:7">
      <c r="A27" s="12" t="s">
        <v>76</v>
      </c>
      <c r="B27" s="13" t="s">
        <v>77</v>
      </c>
      <c r="C27" s="13" t="s">
        <v>70</v>
      </c>
      <c r="D27" s="13"/>
      <c r="E27" s="40">
        <v>2</v>
      </c>
      <c r="F27" s="166"/>
      <c r="G27" s="166"/>
    </row>
    <row r="28" spans="1:7" ht="30">
      <c r="A28" s="12" t="s">
        <v>78</v>
      </c>
      <c r="B28" s="13" t="s">
        <v>79</v>
      </c>
      <c r="C28" s="13" t="s">
        <v>66</v>
      </c>
      <c r="D28" s="13"/>
      <c r="E28" s="44">
        <v>1.2800000000000001E-2</v>
      </c>
      <c r="F28" s="166"/>
      <c r="G28" s="166"/>
    </row>
    <row r="29" spans="1:7" ht="30">
      <c r="A29" s="40">
        <v>24</v>
      </c>
      <c r="B29" s="13" t="s">
        <v>80</v>
      </c>
      <c r="C29" s="13" t="s">
        <v>81</v>
      </c>
      <c r="D29" s="14"/>
      <c r="E29" s="15">
        <v>1.43</v>
      </c>
      <c r="F29" s="166"/>
      <c r="G29" s="166"/>
    </row>
    <row r="30" spans="1:7">
      <c r="A30" s="40">
        <v>25</v>
      </c>
      <c r="B30" s="13" t="s">
        <v>83</v>
      </c>
      <c r="C30" s="36" t="s">
        <v>70</v>
      </c>
      <c r="D30" s="15"/>
      <c r="E30" s="15">
        <v>12</v>
      </c>
      <c r="F30" s="166"/>
      <c r="G30" s="166"/>
    </row>
    <row r="31" spans="1:7" ht="30">
      <c r="A31" s="40">
        <v>26</v>
      </c>
      <c r="B31" s="13" t="s">
        <v>84</v>
      </c>
      <c r="C31" s="36" t="s">
        <v>81</v>
      </c>
      <c r="D31" s="15"/>
      <c r="E31" s="15">
        <v>1.02</v>
      </c>
      <c r="F31" s="166"/>
      <c r="G31" s="166"/>
    </row>
    <row r="32" spans="1:7" ht="30">
      <c r="A32" s="45">
        <v>27</v>
      </c>
      <c r="B32" s="13" t="s">
        <v>86</v>
      </c>
      <c r="C32" s="21" t="s">
        <v>371</v>
      </c>
      <c r="D32" s="46"/>
      <c r="E32" s="15">
        <v>1.95</v>
      </c>
      <c r="F32" s="166"/>
      <c r="G32" s="166"/>
    </row>
    <row r="33" spans="1:7" ht="30">
      <c r="A33" s="40">
        <v>28</v>
      </c>
      <c r="B33" s="13" t="s">
        <v>87</v>
      </c>
      <c r="C33" s="13" t="s">
        <v>33</v>
      </c>
      <c r="D33" s="14"/>
      <c r="E33" s="15">
        <v>373.56</v>
      </c>
      <c r="F33" s="166"/>
      <c r="G33" s="166"/>
    </row>
    <row r="34" spans="1:7" ht="30">
      <c r="A34" s="40">
        <v>29</v>
      </c>
      <c r="B34" s="13" t="s">
        <v>88</v>
      </c>
      <c r="C34" s="13" t="s">
        <v>33</v>
      </c>
      <c r="D34" s="14"/>
      <c r="E34" s="15">
        <v>826.56</v>
      </c>
      <c r="F34" s="166"/>
      <c r="G34" s="166"/>
    </row>
    <row r="35" spans="1:7" ht="30">
      <c r="A35" s="40">
        <v>30</v>
      </c>
      <c r="B35" s="13" t="s">
        <v>89</v>
      </c>
      <c r="C35" s="13" t="s">
        <v>45</v>
      </c>
      <c r="D35" s="14"/>
      <c r="E35" s="15">
        <v>87.2</v>
      </c>
      <c r="F35" s="166"/>
      <c r="G35" s="166"/>
    </row>
    <row r="36" spans="1:7" ht="60">
      <c r="A36" s="40">
        <v>31</v>
      </c>
      <c r="B36" s="13" t="s">
        <v>91</v>
      </c>
      <c r="C36" s="13" t="s">
        <v>45</v>
      </c>
      <c r="D36" s="14"/>
      <c r="E36" s="15">
        <v>174.2</v>
      </c>
      <c r="F36" s="166"/>
      <c r="G36" s="166"/>
    </row>
    <row r="37" spans="1:7" ht="33" customHeight="1">
      <c r="A37" s="40">
        <v>32</v>
      </c>
      <c r="B37" s="13" t="s">
        <v>92</v>
      </c>
      <c r="C37" s="13" t="s">
        <v>93</v>
      </c>
      <c r="D37" s="14"/>
      <c r="E37" s="15">
        <v>94.6</v>
      </c>
      <c r="F37" s="166"/>
      <c r="G37" s="166"/>
    </row>
    <row r="38" spans="1:7" ht="30">
      <c r="A38" s="40">
        <v>33</v>
      </c>
      <c r="B38" s="13" t="s">
        <v>94</v>
      </c>
      <c r="C38" s="13" t="s">
        <v>66</v>
      </c>
      <c r="D38" s="14"/>
      <c r="E38" s="15">
        <v>0.52</v>
      </c>
      <c r="F38" s="166"/>
      <c r="G38" s="166"/>
    </row>
    <row r="39" spans="1:7" ht="30">
      <c r="A39" s="40">
        <v>34</v>
      </c>
      <c r="B39" s="13" t="s">
        <v>95</v>
      </c>
      <c r="C39" s="13" t="s">
        <v>71</v>
      </c>
      <c r="D39" s="14"/>
      <c r="E39" s="15">
        <v>103.95</v>
      </c>
      <c r="F39" s="166"/>
      <c r="G39" s="166"/>
    </row>
    <row r="40" spans="1:7" ht="30">
      <c r="A40" s="34" t="s">
        <v>96</v>
      </c>
      <c r="B40" s="13" t="s">
        <v>97</v>
      </c>
      <c r="C40" s="13" t="s">
        <v>81</v>
      </c>
      <c r="D40" s="14"/>
      <c r="E40" s="15">
        <v>0.98</v>
      </c>
      <c r="F40" s="166"/>
      <c r="G40" s="166"/>
    </row>
    <row r="41" spans="1:7" ht="30">
      <c r="A41" s="40">
        <v>36</v>
      </c>
      <c r="B41" s="13" t="s">
        <v>98</v>
      </c>
      <c r="C41" s="13" t="s">
        <v>81</v>
      </c>
      <c r="D41" s="14"/>
      <c r="E41" s="15">
        <v>13.85</v>
      </c>
      <c r="F41" s="166"/>
      <c r="G41" s="166"/>
    </row>
    <row r="42" spans="1:7" ht="30">
      <c r="A42" s="40">
        <v>37</v>
      </c>
      <c r="B42" s="13" t="s">
        <v>99</v>
      </c>
      <c r="C42" s="13" t="s">
        <v>90</v>
      </c>
      <c r="D42" s="14"/>
      <c r="E42" s="15">
        <v>1016.4</v>
      </c>
      <c r="F42" s="166"/>
      <c r="G42" s="166"/>
    </row>
    <row r="43" spans="1:7" ht="30">
      <c r="A43" s="40">
        <v>38</v>
      </c>
      <c r="B43" s="13" t="s">
        <v>100</v>
      </c>
      <c r="C43" s="13" t="s">
        <v>66</v>
      </c>
      <c r="D43" s="14"/>
      <c r="E43" s="15">
        <v>3.51</v>
      </c>
      <c r="F43" s="166"/>
      <c r="G43" s="166"/>
    </row>
    <row r="44" spans="1:7" ht="30">
      <c r="A44" s="40">
        <v>39</v>
      </c>
      <c r="B44" s="13" t="s">
        <v>101</v>
      </c>
      <c r="C44" s="13" t="s">
        <v>66</v>
      </c>
      <c r="D44" s="14"/>
      <c r="E44" s="15">
        <v>1.3</v>
      </c>
      <c r="F44" s="166"/>
      <c r="G44" s="166"/>
    </row>
    <row r="45" spans="1:7" ht="30">
      <c r="A45" s="40">
        <v>40</v>
      </c>
      <c r="B45" s="13" t="s">
        <v>102</v>
      </c>
      <c r="C45" s="13" t="s">
        <v>66</v>
      </c>
      <c r="D45" s="14"/>
      <c r="E45" s="15">
        <v>2.37</v>
      </c>
      <c r="F45" s="166"/>
      <c r="G45" s="166"/>
    </row>
    <row r="46" spans="1:7" ht="45">
      <c r="A46" s="47" t="s">
        <v>103</v>
      </c>
      <c r="B46" s="48" t="s">
        <v>104</v>
      </c>
      <c r="C46" s="49" t="s">
        <v>90</v>
      </c>
      <c r="D46" s="50"/>
      <c r="E46" s="15">
        <v>60.7</v>
      </c>
      <c r="F46" s="166"/>
      <c r="G46" s="166"/>
    </row>
    <row r="47" spans="1:7" ht="45">
      <c r="A47" s="34" t="s">
        <v>106</v>
      </c>
      <c r="B47" s="13" t="s">
        <v>107</v>
      </c>
      <c r="C47" s="13" t="s">
        <v>108</v>
      </c>
      <c r="D47" s="14"/>
      <c r="E47" s="15">
        <v>1.92</v>
      </c>
      <c r="F47" s="166"/>
      <c r="G47" s="166"/>
    </row>
    <row r="48" spans="1:7" ht="30">
      <c r="A48" s="40">
        <v>43</v>
      </c>
      <c r="B48" s="13" t="s">
        <v>109</v>
      </c>
      <c r="C48" s="13" t="s">
        <v>66</v>
      </c>
      <c r="D48" s="14"/>
      <c r="E48" s="15">
        <v>37.5</v>
      </c>
      <c r="F48" s="166"/>
      <c r="G48" s="166"/>
    </row>
    <row r="49" spans="1:7" ht="45">
      <c r="A49" s="40">
        <v>44</v>
      </c>
      <c r="B49" s="13" t="s">
        <v>110</v>
      </c>
      <c r="C49" s="13" t="s">
        <v>66</v>
      </c>
      <c r="D49" s="14"/>
      <c r="E49" s="15">
        <v>50.37</v>
      </c>
      <c r="F49" s="166"/>
      <c r="G49" s="166"/>
    </row>
    <row r="50" spans="1:7" ht="30">
      <c r="A50" s="36">
        <v>45</v>
      </c>
      <c r="B50" s="36" t="s">
        <v>111</v>
      </c>
      <c r="C50" s="36" t="s">
        <v>66</v>
      </c>
      <c r="D50" s="26"/>
      <c r="E50" s="15">
        <v>2.75</v>
      </c>
      <c r="F50" s="166"/>
      <c r="G50" s="166"/>
    </row>
    <row r="51" spans="1:7" ht="45">
      <c r="A51" s="36">
        <v>46</v>
      </c>
      <c r="B51" s="36" t="s">
        <v>112</v>
      </c>
      <c r="C51" s="36" t="s">
        <v>66</v>
      </c>
      <c r="D51" s="26"/>
      <c r="E51" s="15">
        <v>12.87</v>
      </c>
      <c r="F51" s="166"/>
      <c r="G51" s="166"/>
    </row>
    <row r="52" spans="1:7" ht="30">
      <c r="A52" s="40">
        <v>47</v>
      </c>
      <c r="B52" s="13" t="s">
        <v>113</v>
      </c>
      <c r="C52" s="13" t="s">
        <v>66</v>
      </c>
      <c r="D52" s="14"/>
      <c r="E52" s="15">
        <v>3.5</v>
      </c>
      <c r="F52" s="166"/>
      <c r="G52" s="166"/>
    </row>
    <row r="53" spans="1:7" ht="45">
      <c r="A53" s="40">
        <v>48</v>
      </c>
      <c r="B53" s="13" t="s">
        <v>114</v>
      </c>
      <c r="C53" s="13" t="s">
        <v>66</v>
      </c>
      <c r="D53" s="14"/>
      <c r="E53" s="15">
        <v>9.34</v>
      </c>
      <c r="F53" s="166"/>
      <c r="G53" s="166"/>
    </row>
    <row r="54" spans="1:7" ht="30">
      <c r="A54" s="40">
        <v>49</v>
      </c>
      <c r="B54" s="13" t="s">
        <v>116</v>
      </c>
      <c r="C54" s="13" t="s">
        <v>66</v>
      </c>
      <c r="D54" s="14"/>
      <c r="E54" s="15">
        <v>9.34</v>
      </c>
      <c r="F54" s="166"/>
      <c r="G54" s="166"/>
    </row>
    <row r="55" spans="1:7" ht="30">
      <c r="A55" s="34" t="s">
        <v>118</v>
      </c>
      <c r="B55" s="13" t="s">
        <v>119</v>
      </c>
      <c r="C55" s="13" t="s">
        <v>81</v>
      </c>
      <c r="D55" s="14"/>
      <c r="E55" s="15">
        <v>0.38</v>
      </c>
      <c r="F55" s="166"/>
      <c r="G55" s="166"/>
    </row>
    <row r="56" spans="1:7" ht="30">
      <c r="A56" s="41">
        <v>51</v>
      </c>
      <c r="B56" s="36" t="s">
        <v>120</v>
      </c>
      <c r="C56" s="13" t="s">
        <v>121</v>
      </c>
      <c r="D56" s="14"/>
      <c r="E56" s="15">
        <v>2</v>
      </c>
      <c r="F56" s="166"/>
      <c r="G56" s="166"/>
    </row>
    <row r="57" spans="1:7" ht="30">
      <c r="A57" s="41">
        <v>52</v>
      </c>
      <c r="B57" s="36" t="s">
        <v>122</v>
      </c>
      <c r="C57" s="13" t="s">
        <v>71</v>
      </c>
      <c r="D57" s="14"/>
      <c r="E57" s="15">
        <v>132</v>
      </c>
      <c r="F57" s="166"/>
      <c r="G57" s="166"/>
    </row>
    <row r="58" spans="1:7" ht="45">
      <c r="A58" s="53">
        <v>53</v>
      </c>
      <c r="B58" s="13" t="s">
        <v>123</v>
      </c>
      <c r="C58" s="13" t="s">
        <v>124</v>
      </c>
      <c r="D58" s="14"/>
      <c r="E58" s="15">
        <v>0.62</v>
      </c>
      <c r="F58" s="166"/>
      <c r="G58" s="166"/>
    </row>
    <row r="59" spans="1:7" ht="45">
      <c r="A59" s="12" t="s">
        <v>125</v>
      </c>
      <c r="B59" s="13" t="s">
        <v>126</v>
      </c>
      <c r="C59" s="13" t="s">
        <v>33</v>
      </c>
      <c r="D59" s="25"/>
      <c r="E59" s="15">
        <v>19.11</v>
      </c>
      <c r="F59" s="166"/>
      <c r="G59" s="166"/>
    </row>
    <row r="60" spans="1:7" ht="45">
      <c r="A60" s="40">
        <v>55</v>
      </c>
      <c r="B60" s="13" t="s">
        <v>127</v>
      </c>
      <c r="C60" s="13" t="s">
        <v>128</v>
      </c>
      <c r="D60" s="14"/>
      <c r="E60" s="15">
        <v>6.96</v>
      </c>
      <c r="F60" s="166"/>
      <c r="G60" s="166"/>
    </row>
    <row r="61" spans="1:7" ht="33" customHeight="1">
      <c r="A61" s="289" t="s">
        <v>348</v>
      </c>
      <c r="B61" s="290"/>
      <c r="C61" s="290"/>
      <c r="D61" s="290"/>
      <c r="E61" s="290"/>
      <c r="F61" s="290"/>
      <c r="G61" s="166"/>
    </row>
  </sheetData>
  <mergeCells count="3">
    <mergeCell ref="A1:G1"/>
    <mergeCell ref="A2:G2"/>
    <mergeCell ref="A61:F6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6"/>
  <sheetViews>
    <sheetView view="pageBreakPreview" zoomScaleSheetLayoutView="100" workbookViewId="0">
      <selection activeCell="A27" sqref="A27:F27"/>
    </sheetView>
  </sheetViews>
  <sheetFormatPr defaultRowHeight="15"/>
  <cols>
    <col min="1" max="1" width="5.85546875" bestFit="1" customWidth="1"/>
    <col min="2" max="2" width="42.28515625" customWidth="1"/>
    <col min="3" max="3" width="6.85546875" bestFit="1" customWidth="1"/>
    <col min="4" max="4" width="0" hidden="1" customWidth="1"/>
    <col min="5" max="5" width="10.85546875" bestFit="1" customWidth="1"/>
    <col min="6" max="6" width="10.140625" customWidth="1"/>
    <col min="7" max="7" width="9.85546875" customWidth="1"/>
  </cols>
  <sheetData>
    <row r="1" spans="1:7" ht="27" customHeight="1">
      <c r="A1" s="294" t="s">
        <v>129</v>
      </c>
      <c r="B1" s="295"/>
      <c r="C1" s="295"/>
      <c r="D1" s="295"/>
      <c r="E1" s="295"/>
      <c r="F1" s="295"/>
      <c r="G1" s="296"/>
    </row>
    <row r="2" spans="1:7" ht="37.5" customHeight="1">
      <c r="A2" s="297" t="s">
        <v>130</v>
      </c>
      <c r="B2" s="298"/>
      <c r="C2" s="298"/>
      <c r="D2" s="298"/>
      <c r="E2" s="298"/>
      <c r="F2" s="298"/>
      <c r="G2" s="299"/>
    </row>
    <row r="3" spans="1:7" ht="66" customHeight="1">
      <c r="A3" s="245" t="s">
        <v>1</v>
      </c>
      <c r="B3" s="246" t="s">
        <v>2</v>
      </c>
      <c r="C3" s="248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75">
        <v>1</v>
      </c>
      <c r="B4" s="59">
        <v>2</v>
      </c>
      <c r="C4" s="59">
        <v>3</v>
      </c>
      <c r="D4" s="32">
        <v>5</v>
      </c>
      <c r="E4" s="60">
        <v>4</v>
      </c>
      <c r="F4" s="85">
        <v>5</v>
      </c>
      <c r="G4" s="228">
        <v>6</v>
      </c>
    </row>
    <row r="5" spans="1:7" ht="30">
      <c r="A5" s="40">
        <v>1</v>
      </c>
      <c r="B5" s="13" t="s">
        <v>131</v>
      </c>
      <c r="C5" s="13" t="s">
        <v>45</v>
      </c>
      <c r="D5" s="14"/>
      <c r="E5" s="15">
        <v>1.8</v>
      </c>
      <c r="F5" s="166"/>
      <c r="G5" s="166"/>
    </row>
    <row r="6" spans="1:7" ht="30">
      <c r="A6" s="40">
        <v>2</v>
      </c>
      <c r="B6" s="13" t="s">
        <v>132</v>
      </c>
      <c r="C6" s="13" t="s">
        <v>133</v>
      </c>
      <c r="D6" s="14"/>
      <c r="E6" s="15">
        <v>6</v>
      </c>
      <c r="F6" s="166"/>
      <c r="G6" s="166"/>
    </row>
    <row r="7" spans="1:7" ht="30">
      <c r="A7" s="40">
        <v>3</v>
      </c>
      <c r="B7" s="13" t="s">
        <v>134</v>
      </c>
      <c r="C7" s="13" t="s">
        <v>70</v>
      </c>
      <c r="D7" s="14"/>
      <c r="E7" s="15">
        <v>28</v>
      </c>
      <c r="F7" s="166"/>
      <c r="G7" s="166"/>
    </row>
    <row r="8" spans="1:7" ht="30">
      <c r="A8" s="40">
        <v>4</v>
      </c>
      <c r="B8" s="13" t="s">
        <v>135</v>
      </c>
      <c r="C8" s="13" t="s">
        <v>121</v>
      </c>
      <c r="D8" s="14"/>
      <c r="E8" s="15">
        <v>1</v>
      </c>
      <c r="F8" s="166"/>
      <c r="G8" s="166"/>
    </row>
    <row r="9" spans="1:7" ht="30">
      <c r="A9" s="40">
        <v>5</v>
      </c>
      <c r="B9" s="13" t="s">
        <v>137</v>
      </c>
      <c r="C9" s="13" t="s">
        <v>121</v>
      </c>
      <c r="D9" s="14"/>
      <c r="E9" s="15">
        <v>1</v>
      </c>
      <c r="F9" s="166"/>
      <c r="G9" s="166"/>
    </row>
    <row r="10" spans="1:7" ht="30">
      <c r="A10" s="40">
        <v>6</v>
      </c>
      <c r="B10" s="13" t="s">
        <v>138</v>
      </c>
      <c r="C10" s="13" t="s">
        <v>121</v>
      </c>
      <c r="D10" s="14"/>
      <c r="E10" s="15">
        <v>1</v>
      </c>
      <c r="F10" s="166"/>
      <c r="G10" s="166"/>
    </row>
    <row r="11" spans="1:7" ht="45">
      <c r="A11" s="40">
        <v>7</v>
      </c>
      <c r="B11" s="13" t="s">
        <v>139</v>
      </c>
      <c r="C11" s="13" t="s">
        <v>121</v>
      </c>
      <c r="D11" s="14"/>
      <c r="E11" s="15">
        <v>1</v>
      </c>
      <c r="F11" s="166"/>
      <c r="G11" s="166"/>
    </row>
    <row r="12" spans="1:7" ht="30">
      <c r="A12" s="40">
        <v>8</v>
      </c>
      <c r="B12" s="13" t="s">
        <v>140</v>
      </c>
      <c r="C12" s="13" t="s">
        <v>121</v>
      </c>
      <c r="D12" s="14"/>
      <c r="E12" s="15">
        <v>1</v>
      </c>
      <c r="F12" s="166"/>
      <c r="G12" s="166"/>
    </row>
    <row r="13" spans="1:7" ht="30">
      <c r="A13" s="40">
        <v>9</v>
      </c>
      <c r="B13" s="13" t="s">
        <v>141</v>
      </c>
      <c r="C13" s="13" t="s">
        <v>121</v>
      </c>
      <c r="D13" s="14"/>
      <c r="E13" s="15">
        <v>1</v>
      </c>
      <c r="F13" s="166"/>
      <c r="G13" s="166"/>
    </row>
    <row r="14" spans="1:7" ht="30">
      <c r="A14" s="40">
        <v>10</v>
      </c>
      <c r="B14" s="13" t="s">
        <v>142</v>
      </c>
      <c r="C14" s="13" t="s">
        <v>133</v>
      </c>
      <c r="D14" s="14"/>
      <c r="E14" s="15">
        <v>3270</v>
      </c>
      <c r="F14" s="166"/>
      <c r="G14" s="166"/>
    </row>
    <row r="15" spans="1:7" ht="27.75" customHeight="1">
      <c r="A15" s="40">
        <v>11</v>
      </c>
      <c r="B15" s="13" t="s">
        <v>143</v>
      </c>
      <c r="C15" s="13" t="s">
        <v>70</v>
      </c>
      <c r="D15" s="14"/>
      <c r="E15" s="15">
        <v>109</v>
      </c>
      <c r="F15" s="166"/>
      <c r="G15" s="166"/>
    </row>
    <row r="16" spans="1:7" ht="28.5" customHeight="1">
      <c r="A16" s="34" t="s">
        <v>57</v>
      </c>
      <c r="B16" s="13" t="s">
        <v>144</v>
      </c>
      <c r="C16" s="13" t="s">
        <v>70</v>
      </c>
      <c r="D16" s="14"/>
      <c r="E16" s="15">
        <v>182</v>
      </c>
      <c r="F16" s="166"/>
      <c r="G16" s="166"/>
    </row>
    <row r="17" spans="1:7" hidden="1">
      <c r="A17" s="229">
        <v>12.1</v>
      </c>
      <c r="B17" s="39" t="s">
        <v>30</v>
      </c>
      <c r="C17" s="39" t="s">
        <v>8</v>
      </c>
      <c r="D17" s="22">
        <v>1.23</v>
      </c>
      <c r="E17" s="61">
        <v>223.86</v>
      </c>
      <c r="F17" s="166"/>
      <c r="G17" s="166"/>
    </row>
    <row r="18" spans="1:7" ht="30" hidden="1">
      <c r="A18" s="229">
        <v>12.2</v>
      </c>
      <c r="B18" s="37" t="s">
        <v>145</v>
      </c>
      <c r="C18" s="62" t="s">
        <v>70</v>
      </c>
      <c r="D18" s="63"/>
      <c r="E18" s="57">
        <v>29</v>
      </c>
      <c r="F18" s="166"/>
      <c r="G18" s="166"/>
    </row>
    <row r="19" spans="1:7" ht="45" hidden="1">
      <c r="A19" s="229">
        <v>12.3</v>
      </c>
      <c r="B19" s="58" t="s">
        <v>146</v>
      </c>
      <c r="C19" s="62" t="s">
        <v>70</v>
      </c>
      <c r="D19" s="63"/>
      <c r="E19" s="57">
        <v>12</v>
      </c>
      <c r="F19" s="166"/>
      <c r="G19" s="166"/>
    </row>
    <row r="20" spans="1:7" ht="30" hidden="1">
      <c r="A20" s="229">
        <v>12.4</v>
      </c>
      <c r="B20" s="58" t="s">
        <v>147</v>
      </c>
      <c r="C20" s="62" t="s">
        <v>70</v>
      </c>
      <c r="D20" s="63"/>
      <c r="E20" s="57">
        <v>9</v>
      </c>
      <c r="F20" s="166"/>
      <c r="G20" s="166"/>
    </row>
    <row r="21" spans="1:7" ht="30" hidden="1">
      <c r="A21" s="229">
        <v>12.5</v>
      </c>
      <c r="B21" s="58" t="s">
        <v>148</v>
      </c>
      <c r="C21" s="62" t="s">
        <v>70</v>
      </c>
      <c r="D21" s="63"/>
      <c r="E21" s="57">
        <v>114</v>
      </c>
      <c r="F21" s="166"/>
      <c r="G21" s="166"/>
    </row>
    <row r="22" spans="1:7" ht="30" hidden="1">
      <c r="A22" s="229">
        <v>12.6</v>
      </c>
      <c r="B22" s="58" t="s">
        <v>149</v>
      </c>
      <c r="C22" s="62" t="s">
        <v>70</v>
      </c>
      <c r="D22" s="63"/>
      <c r="E22" s="57">
        <v>2</v>
      </c>
      <c r="F22" s="166"/>
      <c r="G22" s="166"/>
    </row>
    <row r="23" spans="1:7" ht="30" hidden="1">
      <c r="A23" s="229">
        <v>12.7</v>
      </c>
      <c r="B23" s="58" t="s">
        <v>150</v>
      </c>
      <c r="C23" s="62" t="s">
        <v>70</v>
      </c>
      <c r="D23" s="63"/>
      <c r="E23" s="57">
        <v>1</v>
      </c>
      <c r="F23" s="166"/>
      <c r="G23" s="166"/>
    </row>
    <row r="24" spans="1:7" ht="45" hidden="1">
      <c r="A24" s="229">
        <v>12.8</v>
      </c>
      <c r="B24" s="37" t="s">
        <v>151</v>
      </c>
      <c r="C24" s="62" t="s">
        <v>70</v>
      </c>
      <c r="D24" s="63"/>
      <c r="E24" s="57">
        <v>7</v>
      </c>
      <c r="F24" s="166"/>
      <c r="G24" s="166"/>
    </row>
    <row r="25" spans="1:7" ht="30" hidden="1">
      <c r="A25" s="229">
        <v>12.9</v>
      </c>
      <c r="B25" s="58" t="s">
        <v>152</v>
      </c>
      <c r="C25" s="62" t="s">
        <v>70</v>
      </c>
      <c r="D25" s="197"/>
      <c r="E25" s="57">
        <v>8</v>
      </c>
      <c r="F25" s="166"/>
      <c r="G25" s="166"/>
    </row>
    <row r="26" spans="1:7" hidden="1">
      <c r="A26" s="230">
        <v>12.1</v>
      </c>
      <c r="B26" s="162" t="s">
        <v>136</v>
      </c>
      <c r="C26" s="163" t="s">
        <v>31</v>
      </c>
      <c r="D26" s="164">
        <v>0.08</v>
      </c>
      <c r="E26" s="165">
        <v>15.31</v>
      </c>
      <c r="F26" s="167"/>
      <c r="G26" s="166"/>
    </row>
    <row r="27" spans="1:7" ht="30" customHeight="1">
      <c r="A27" s="291" t="s">
        <v>348</v>
      </c>
      <c r="B27" s="292"/>
      <c r="C27" s="292"/>
      <c r="D27" s="292"/>
      <c r="E27" s="292"/>
      <c r="F27" s="293"/>
      <c r="G27" s="166"/>
    </row>
    <row r="126" spans="1:7">
      <c r="A126" s="221"/>
      <c r="B126" s="199"/>
      <c r="C126" s="199"/>
      <c r="D126" s="199"/>
      <c r="E126" s="199"/>
      <c r="F126" s="199"/>
      <c r="G126" s="200"/>
    </row>
  </sheetData>
  <mergeCells count="3">
    <mergeCell ref="A27:F27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1"/>
  <sheetViews>
    <sheetView view="pageBreakPreview" zoomScaleSheetLayoutView="100" workbookViewId="0">
      <selection sqref="A1:G1"/>
    </sheetView>
  </sheetViews>
  <sheetFormatPr defaultRowHeight="15"/>
  <cols>
    <col min="1" max="1" width="4.42578125" style="55" bestFit="1" customWidth="1"/>
    <col min="2" max="2" width="42.28515625" style="55" customWidth="1"/>
    <col min="3" max="3" width="6.85546875" style="55" bestFit="1" customWidth="1"/>
    <col min="4" max="4" width="0" style="55" hidden="1" customWidth="1"/>
    <col min="5" max="5" width="10.85546875" style="54" bestFit="1" customWidth="1"/>
    <col min="6" max="6" width="10.42578125" customWidth="1"/>
    <col min="7" max="7" width="10.140625" customWidth="1"/>
  </cols>
  <sheetData>
    <row r="1" spans="1:7" ht="39.75" customHeight="1">
      <c r="A1" s="283" t="s">
        <v>153</v>
      </c>
      <c r="B1" s="284"/>
      <c r="C1" s="284"/>
      <c r="D1" s="284"/>
      <c r="E1" s="284"/>
      <c r="F1" s="284"/>
      <c r="G1" s="285"/>
    </row>
    <row r="2" spans="1:7" ht="31.5" customHeight="1">
      <c r="A2" s="297" t="s">
        <v>154</v>
      </c>
      <c r="B2" s="298"/>
      <c r="C2" s="298"/>
      <c r="D2" s="298"/>
      <c r="E2" s="298"/>
      <c r="F2" s="298"/>
      <c r="G2" s="299"/>
    </row>
    <row r="3" spans="1:7" ht="72.75" customHeight="1">
      <c r="A3" s="245" t="s">
        <v>1</v>
      </c>
      <c r="B3" s="246" t="s">
        <v>2</v>
      </c>
      <c r="C3" s="248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75">
        <v>1</v>
      </c>
      <c r="B4" s="59">
        <v>2</v>
      </c>
      <c r="C4" s="59">
        <v>3</v>
      </c>
      <c r="D4" s="66">
        <v>5</v>
      </c>
      <c r="E4" s="67">
        <v>4</v>
      </c>
      <c r="F4" s="85">
        <v>5</v>
      </c>
      <c r="G4" s="228">
        <v>6</v>
      </c>
    </row>
    <row r="5" spans="1:7" ht="30.75" customHeight="1">
      <c r="A5" s="21">
        <v>1</v>
      </c>
      <c r="B5" s="21" t="s">
        <v>155</v>
      </c>
      <c r="C5" s="21" t="s">
        <v>156</v>
      </c>
      <c r="D5" s="46"/>
      <c r="E5" s="15">
        <v>0.18</v>
      </c>
      <c r="F5" s="166"/>
      <c r="G5" s="166"/>
    </row>
    <row r="6" spans="1:7" ht="30">
      <c r="A6" s="12" t="s">
        <v>10</v>
      </c>
      <c r="B6" s="13" t="s">
        <v>157</v>
      </c>
      <c r="C6" s="13" t="s">
        <v>133</v>
      </c>
      <c r="D6" s="14"/>
      <c r="E6" s="15">
        <v>70</v>
      </c>
      <c r="F6" s="166"/>
      <c r="G6" s="166"/>
    </row>
    <row r="7" spans="1:7" ht="42.75" customHeight="1">
      <c r="A7" s="12" t="s">
        <v>34</v>
      </c>
      <c r="B7" s="13" t="s">
        <v>158</v>
      </c>
      <c r="C7" s="13" t="s">
        <v>133</v>
      </c>
      <c r="D7" s="14"/>
      <c r="E7" s="15">
        <v>82</v>
      </c>
      <c r="F7" s="166"/>
      <c r="G7" s="166"/>
    </row>
    <row r="8" spans="1:7" ht="30">
      <c r="A8" s="12" t="s">
        <v>40</v>
      </c>
      <c r="B8" s="13" t="s">
        <v>159</v>
      </c>
      <c r="C8" s="69" t="s">
        <v>121</v>
      </c>
      <c r="D8" s="14"/>
      <c r="E8" s="15">
        <v>29</v>
      </c>
      <c r="F8" s="166"/>
      <c r="G8" s="166"/>
    </row>
    <row r="9" spans="1:7" ht="45" customHeight="1">
      <c r="A9" s="12" t="s">
        <v>43</v>
      </c>
      <c r="B9" s="13" t="s">
        <v>160</v>
      </c>
      <c r="C9" s="69" t="s">
        <v>121</v>
      </c>
      <c r="D9" s="14"/>
      <c r="E9" s="15">
        <v>7</v>
      </c>
      <c r="F9" s="166"/>
      <c r="G9" s="166"/>
    </row>
    <row r="10" spans="1:7" ht="34.5" customHeight="1">
      <c r="A10" s="12" t="s">
        <v>161</v>
      </c>
      <c r="B10" s="13" t="s">
        <v>162</v>
      </c>
      <c r="C10" s="69" t="s">
        <v>121</v>
      </c>
      <c r="D10" s="14"/>
      <c r="E10" s="15">
        <v>27</v>
      </c>
      <c r="F10" s="166"/>
      <c r="G10" s="166"/>
    </row>
    <row r="11" spans="1:7" ht="35.25" customHeight="1">
      <c r="A11" s="12" t="s">
        <v>48</v>
      </c>
      <c r="B11" s="13" t="s">
        <v>163</v>
      </c>
      <c r="C11" s="69" t="s">
        <v>121</v>
      </c>
      <c r="D11" s="14"/>
      <c r="E11" s="15">
        <v>6</v>
      </c>
      <c r="F11" s="166"/>
      <c r="G11" s="166"/>
    </row>
    <row r="12" spans="1:7" ht="45.75" customHeight="1">
      <c r="A12" s="12" t="s">
        <v>49</v>
      </c>
      <c r="B12" s="13" t="s">
        <v>164</v>
      </c>
      <c r="C12" s="13" t="s">
        <v>133</v>
      </c>
      <c r="D12" s="14"/>
      <c r="E12" s="15">
        <v>436</v>
      </c>
      <c r="F12" s="166"/>
      <c r="G12" s="166"/>
    </row>
    <row r="13" spans="1:7" ht="30">
      <c r="A13" s="12" t="s">
        <v>51</v>
      </c>
      <c r="B13" s="13" t="s">
        <v>165</v>
      </c>
      <c r="C13" s="69" t="s">
        <v>70</v>
      </c>
      <c r="D13" s="14"/>
      <c r="E13" s="15">
        <v>80</v>
      </c>
      <c r="F13" s="166"/>
      <c r="G13" s="166"/>
    </row>
    <row r="14" spans="1:7" ht="42" customHeight="1">
      <c r="A14" s="12" t="s">
        <v>53</v>
      </c>
      <c r="B14" s="13" t="s">
        <v>166</v>
      </c>
      <c r="C14" s="69" t="s">
        <v>70</v>
      </c>
      <c r="D14" s="14"/>
      <c r="E14" s="15">
        <v>37</v>
      </c>
      <c r="F14" s="166"/>
      <c r="G14" s="166"/>
    </row>
    <row r="15" spans="1:7" ht="30">
      <c r="A15" s="12" t="s">
        <v>55</v>
      </c>
      <c r="B15" s="13" t="s">
        <v>167</v>
      </c>
      <c r="C15" s="69" t="s">
        <v>70</v>
      </c>
      <c r="D15" s="14"/>
      <c r="E15" s="15">
        <v>1</v>
      </c>
      <c r="F15" s="166"/>
      <c r="G15" s="166"/>
    </row>
    <row r="16" spans="1:7" ht="26.25" customHeight="1">
      <c r="A16" s="12" t="s">
        <v>57</v>
      </c>
      <c r="B16" s="13" t="s">
        <v>168</v>
      </c>
      <c r="C16" s="13" t="s">
        <v>133</v>
      </c>
      <c r="D16" s="14"/>
      <c r="E16" s="15">
        <v>436</v>
      </c>
      <c r="F16" s="166"/>
      <c r="G16" s="166"/>
    </row>
    <row r="17" spans="1:7" hidden="1">
      <c r="A17" s="16">
        <v>12.1</v>
      </c>
      <c r="B17" s="39" t="s">
        <v>30</v>
      </c>
      <c r="C17" s="39" t="s">
        <v>8</v>
      </c>
      <c r="D17" s="22">
        <v>0.05</v>
      </c>
      <c r="E17" s="61">
        <v>22.5</v>
      </c>
      <c r="F17" s="166"/>
      <c r="G17" s="166"/>
    </row>
    <row r="18" spans="1:7" hidden="1">
      <c r="A18" s="16">
        <v>12.2</v>
      </c>
      <c r="B18" s="37" t="s">
        <v>32</v>
      </c>
      <c r="C18" s="37" t="s">
        <v>33</v>
      </c>
      <c r="D18" s="63">
        <v>0.01</v>
      </c>
      <c r="E18" s="64">
        <v>4.3600000000000003</v>
      </c>
      <c r="F18" s="166"/>
      <c r="G18" s="166"/>
    </row>
    <row r="19" spans="1:7" hidden="1">
      <c r="A19" s="16">
        <v>12.2</v>
      </c>
      <c r="B19" s="37" t="s">
        <v>136</v>
      </c>
      <c r="C19" s="37" t="s">
        <v>31</v>
      </c>
      <c r="D19" s="63">
        <v>0</v>
      </c>
      <c r="E19" s="64">
        <v>0.48</v>
      </c>
      <c r="F19" s="166"/>
      <c r="G19" s="166"/>
    </row>
    <row r="20" spans="1:7" ht="24" customHeight="1">
      <c r="A20" s="300" t="s">
        <v>348</v>
      </c>
      <c r="B20" s="301"/>
      <c r="C20" s="301"/>
      <c r="D20" s="301"/>
      <c r="E20" s="301"/>
      <c r="F20" s="301"/>
      <c r="G20" s="166"/>
    </row>
    <row r="141" spans="1:7">
      <c r="A141" s="187"/>
      <c r="B141" s="188"/>
      <c r="C141" s="188"/>
      <c r="D141" s="188"/>
      <c r="E141" s="220"/>
      <c r="F141" s="199"/>
      <c r="G141" s="200"/>
    </row>
  </sheetData>
  <mergeCells count="3">
    <mergeCell ref="A20:F20"/>
    <mergeCell ref="A1:G1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4"/>
  <sheetViews>
    <sheetView view="pageBreakPreview" zoomScaleSheetLayoutView="100" workbookViewId="0">
      <selection sqref="A1:G1"/>
    </sheetView>
  </sheetViews>
  <sheetFormatPr defaultRowHeight="15"/>
  <cols>
    <col min="1" max="1" width="4.85546875" style="73" bestFit="1" customWidth="1"/>
    <col min="2" max="2" width="42.28515625" style="73" customWidth="1"/>
    <col min="3" max="3" width="7.28515625" style="73" bestFit="1" customWidth="1"/>
    <col min="4" max="4" width="7.5703125" style="73" hidden="1" customWidth="1"/>
    <col min="5" max="5" width="10.85546875" style="74" customWidth="1"/>
    <col min="6" max="6" width="10.5703125" customWidth="1"/>
    <col min="7" max="7" width="10.42578125" customWidth="1"/>
  </cols>
  <sheetData>
    <row r="1" spans="1:7" ht="22.5" customHeight="1">
      <c r="A1" s="283" t="s">
        <v>169</v>
      </c>
      <c r="B1" s="284"/>
      <c r="C1" s="284"/>
      <c r="D1" s="284"/>
      <c r="E1" s="284"/>
      <c r="F1" s="284"/>
      <c r="G1" s="285"/>
    </row>
    <row r="2" spans="1:7" ht="36.75" customHeight="1">
      <c r="A2" s="297" t="s">
        <v>170</v>
      </c>
      <c r="B2" s="298"/>
      <c r="C2" s="298"/>
      <c r="D2" s="298"/>
      <c r="E2" s="298"/>
      <c r="F2" s="298"/>
      <c r="G2" s="299"/>
    </row>
    <row r="3" spans="1:7" ht="69" customHeight="1">
      <c r="A3" s="249" t="s">
        <v>1</v>
      </c>
      <c r="B3" s="240" t="s">
        <v>2</v>
      </c>
      <c r="C3" s="250" t="s">
        <v>3</v>
      </c>
      <c r="D3" s="242" t="s">
        <v>4</v>
      </c>
      <c r="E3" s="243" t="s">
        <v>5</v>
      </c>
      <c r="F3" s="244" t="s">
        <v>364</v>
      </c>
      <c r="G3" s="244" t="s">
        <v>365</v>
      </c>
    </row>
    <row r="4" spans="1:7">
      <c r="A4" s="75">
        <v>1</v>
      </c>
      <c r="B4" s="32">
        <v>2</v>
      </c>
      <c r="C4" s="59">
        <v>3</v>
      </c>
      <c r="D4" s="66">
        <v>5</v>
      </c>
      <c r="E4" s="67">
        <v>4</v>
      </c>
      <c r="F4" s="85">
        <v>5</v>
      </c>
      <c r="G4" s="228">
        <v>6</v>
      </c>
    </row>
    <row r="5" spans="1:7" ht="27.75" customHeight="1">
      <c r="A5" s="70" t="s">
        <v>26</v>
      </c>
      <c r="B5" s="13" t="s">
        <v>171</v>
      </c>
      <c r="C5" s="69" t="s">
        <v>172</v>
      </c>
      <c r="D5" s="14"/>
      <c r="E5" s="15">
        <v>176.46</v>
      </c>
      <c r="F5" s="166"/>
      <c r="G5" s="166"/>
    </row>
    <row r="6" spans="1:7" ht="30">
      <c r="A6" s="70" t="s">
        <v>10</v>
      </c>
      <c r="B6" s="13" t="s">
        <v>174</v>
      </c>
      <c r="C6" s="13" t="s">
        <v>192</v>
      </c>
      <c r="D6" s="14"/>
      <c r="E6" s="15">
        <v>16</v>
      </c>
      <c r="F6" s="166"/>
      <c r="G6" s="166"/>
    </row>
    <row r="7" spans="1:7" ht="45">
      <c r="A7" s="70" t="s">
        <v>34</v>
      </c>
      <c r="B7" s="13" t="s">
        <v>175</v>
      </c>
      <c r="C7" s="13" t="s">
        <v>176</v>
      </c>
      <c r="D7" s="14"/>
      <c r="E7" s="15">
        <v>0.82</v>
      </c>
      <c r="F7" s="166"/>
      <c r="G7" s="166"/>
    </row>
    <row r="8" spans="1:7" ht="31.5" customHeight="1">
      <c r="A8" s="70" t="s">
        <v>40</v>
      </c>
      <c r="B8" s="13" t="s">
        <v>177</v>
      </c>
      <c r="C8" s="13" t="s">
        <v>70</v>
      </c>
      <c r="D8" s="63"/>
      <c r="E8" s="15">
        <v>44</v>
      </c>
      <c r="F8" s="166"/>
      <c r="G8" s="166"/>
    </row>
    <row r="9" spans="1:7" ht="30">
      <c r="A9" s="72">
        <v>5</v>
      </c>
      <c r="B9" s="13" t="s">
        <v>178</v>
      </c>
      <c r="C9" s="13" t="s">
        <v>179</v>
      </c>
      <c r="D9" s="14"/>
      <c r="E9" s="15">
        <v>4</v>
      </c>
      <c r="F9" s="166"/>
      <c r="G9" s="166"/>
    </row>
    <row r="10" spans="1:7" ht="31.5" customHeight="1">
      <c r="A10" s="70" t="s">
        <v>161</v>
      </c>
      <c r="B10" s="13" t="s">
        <v>180</v>
      </c>
      <c r="C10" s="13" t="s">
        <v>133</v>
      </c>
      <c r="D10" s="14"/>
      <c r="E10" s="15">
        <v>16</v>
      </c>
      <c r="F10" s="166"/>
      <c r="G10" s="166"/>
    </row>
    <row r="11" spans="1:7" ht="30">
      <c r="A11" s="70" t="s">
        <v>48</v>
      </c>
      <c r="B11" s="13" t="s">
        <v>181</v>
      </c>
      <c r="C11" s="13" t="s">
        <v>133</v>
      </c>
      <c r="D11" s="14"/>
      <c r="E11" s="15">
        <v>272.60000000000002</v>
      </c>
      <c r="F11" s="166"/>
      <c r="G11" s="166"/>
    </row>
    <row r="12" spans="1:7" ht="30">
      <c r="A12" s="70" t="s">
        <v>49</v>
      </c>
      <c r="B12" s="13" t="s">
        <v>165</v>
      </c>
      <c r="C12" s="69" t="s">
        <v>70</v>
      </c>
      <c r="D12" s="14"/>
      <c r="E12" s="15">
        <v>154</v>
      </c>
      <c r="F12" s="166"/>
      <c r="G12" s="166"/>
    </row>
    <row r="13" spans="1:7" ht="28.5" customHeight="1">
      <c r="A13" s="70" t="s">
        <v>51</v>
      </c>
      <c r="B13" s="13" t="s">
        <v>168</v>
      </c>
      <c r="C13" s="13" t="s">
        <v>133</v>
      </c>
      <c r="D13" s="14"/>
      <c r="E13" s="15">
        <v>272.60000000000002</v>
      </c>
      <c r="F13" s="166"/>
      <c r="G13" s="166"/>
    </row>
    <row r="14" spans="1:7" hidden="1">
      <c r="A14" s="231">
        <v>9.1</v>
      </c>
      <c r="B14" s="23" t="s">
        <v>37</v>
      </c>
      <c r="C14" s="23" t="s">
        <v>8</v>
      </c>
      <c r="D14" s="23">
        <v>0.05</v>
      </c>
      <c r="E14" s="23">
        <v>14.07</v>
      </c>
      <c r="F14" s="166"/>
      <c r="G14" s="166"/>
    </row>
    <row r="15" spans="1:7" hidden="1">
      <c r="A15" s="231">
        <v>9.1999999999999993</v>
      </c>
      <c r="B15" s="37" t="s">
        <v>32</v>
      </c>
      <c r="C15" s="37" t="s">
        <v>33</v>
      </c>
      <c r="D15" s="63">
        <v>0.01</v>
      </c>
      <c r="E15" s="64">
        <v>2.73</v>
      </c>
      <c r="F15" s="166"/>
      <c r="G15" s="166"/>
    </row>
    <row r="16" spans="1:7" hidden="1">
      <c r="A16" s="232">
        <v>9.3000000000000007</v>
      </c>
      <c r="B16" s="162" t="s">
        <v>136</v>
      </c>
      <c r="C16" s="162" t="s">
        <v>31</v>
      </c>
      <c r="D16" s="164">
        <v>0</v>
      </c>
      <c r="E16" s="165">
        <v>0.3</v>
      </c>
      <c r="F16" s="167"/>
      <c r="G16" s="166"/>
    </row>
    <row r="17" spans="1:7" ht="21" customHeight="1">
      <c r="A17" s="300" t="s">
        <v>348</v>
      </c>
      <c r="B17" s="301"/>
      <c r="C17" s="301"/>
      <c r="D17" s="301"/>
      <c r="E17" s="301"/>
      <c r="F17" s="302"/>
      <c r="G17" s="168"/>
    </row>
    <row r="134" spans="1:7">
      <c r="A134" s="217"/>
      <c r="B134" s="218"/>
      <c r="C134" s="218"/>
      <c r="D134" s="218"/>
      <c r="E134" s="219"/>
      <c r="F134" s="199"/>
      <c r="G134" s="200"/>
    </row>
  </sheetData>
  <mergeCells count="3">
    <mergeCell ref="A1:G1"/>
    <mergeCell ref="A2:G2"/>
    <mergeCell ref="A17:F17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view="pageBreakPreview" zoomScaleSheetLayoutView="100" workbookViewId="0">
      <selection activeCell="I8" sqref="I8"/>
    </sheetView>
  </sheetViews>
  <sheetFormatPr defaultRowHeight="15.75"/>
  <cols>
    <col min="1" max="1" width="4.42578125" style="78" customWidth="1"/>
    <col min="2" max="2" width="42.28515625" style="79" customWidth="1"/>
    <col min="3" max="3" width="7.85546875" style="79" bestFit="1" customWidth="1"/>
    <col min="4" max="4" width="4.42578125" style="79" hidden="1" customWidth="1"/>
    <col min="5" max="5" width="10.85546875" style="80" bestFit="1" customWidth="1"/>
    <col min="6" max="6" width="9.85546875" customWidth="1"/>
  </cols>
  <sheetData>
    <row r="1" spans="1:7" ht="27.75" customHeight="1">
      <c r="A1" s="294" t="s">
        <v>182</v>
      </c>
      <c r="B1" s="295"/>
      <c r="C1" s="295"/>
      <c r="D1" s="295"/>
      <c r="E1" s="295"/>
      <c r="F1" s="295"/>
      <c r="G1" s="296"/>
    </row>
    <row r="2" spans="1:7" ht="27.75" customHeight="1">
      <c r="A2" s="297" t="s">
        <v>377</v>
      </c>
      <c r="B2" s="298"/>
      <c r="C2" s="298"/>
      <c r="D2" s="298"/>
      <c r="E2" s="298"/>
      <c r="F2" s="298"/>
      <c r="G2" s="299"/>
    </row>
    <row r="3" spans="1:7" ht="72" customHeight="1">
      <c r="A3" s="245" t="s">
        <v>1</v>
      </c>
      <c r="B3" s="246" t="s">
        <v>2</v>
      </c>
      <c r="C3" s="248" t="s">
        <v>3</v>
      </c>
      <c r="D3" s="251" t="s">
        <v>4</v>
      </c>
      <c r="E3" s="243" t="s">
        <v>5</v>
      </c>
      <c r="F3" s="244" t="s">
        <v>364</v>
      </c>
      <c r="G3" s="244" t="s">
        <v>365</v>
      </c>
    </row>
    <row r="4" spans="1:7" ht="15">
      <c r="A4" s="75">
        <v>1</v>
      </c>
      <c r="B4" s="59">
        <v>2</v>
      </c>
      <c r="C4" s="59">
        <v>3</v>
      </c>
      <c r="D4" s="32">
        <v>5</v>
      </c>
      <c r="E4" s="76">
        <v>4</v>
      </c>
      <c r="F4" s="156">
        <v>5</v>
      </c>
      <c r="G4" s="156">
        <v>6</v>
      </c>
    </row>
    <row r="5" spans="1:7" ht="34.5" customHeight="1">
      <c r="A5" s="34" t="s">
        <v>26</v>
      </c>
      <c r="B5" s="36" t="s">
        <v>183</v>
      </c>
      <c r="C5" s="36" t="s">
        <v>70</v>
      </c>
      <c r="D5" s="36"/>
      <c r="E5" s="15">
        <v>47</v>
      </c>
      <c r="F5" s="166"/>
      <c r="G5" s="166"/>
    </row>
    <row r="6" spans="1:7" ht="39" customHeight="1">
      <c r="A6" s="34" t="s">
        <v>10</v>
      </c>
      <c r="B6" s="36" t="s">
        <v>185</v>
      </c>
      <c r="C6" s="36" t="s">
        <v>70</v>
      </c>
      <c r="D6" s="36"/>
      <c r="E6" s="15">
        <v>1</v>
      </c>
      <c r="F6" s="166"/>
      <c r="G6" s="166"/>
    </row>
    <row r="7" spans="1:7" ht="37.5" customHeight="1">
      <c r="A7" s="34" t="s">
        <v>34</v>
      </c>
      <c r="B7" s="36" t="s">
        <v>186</v>
      </c>
      <c r="C7" s="36" t="s">
        <v>70</v>
      </c>
      <c r="D7" s="36"/>
      <c r="E7" s="15">
        <v>1</v>
      </c>
      <c r="F7" s="166"/>
      <c r="G7" s="166"/>
    </row>
    <row r="8" spans="1:7" ht="36.75" customHeight="1">
      <c r="A8" s="34" t="s">
        <v>40</v>
      </c>
      <c r="B8" s="36" t="s">
        <v>188</v>
      </c>
      <c r="C8" s="36" t="s">
        <v>70</v>
      </c>
      <c r="D8" s="36"/>
      <c r="E8" s="15">
        <v>16</v>
      </c>
      <c r="F8" s="166"/>
      <c r="G8" s="166"/>
    </row>
    <row r="9" spans="1:7" ht="34.5" customHeight="1">
      <c r="A9" s="34" t="s">
        <v>43</v>
      </c>
      <c r="B9" s="36" t="s">
        <v>190</v>
      </c>
      <c r="C9" s="36" t="s">
        <v>173</v>
      </c>
      <c r="D9" s="36"/>
      <c r="E9" s="15">
        <v>1</v>
      </c>
      <c r="F9" s="166"/>
      <c r="G9" s="166"/>
    </row>
    <row r="10" spans="1:7" ht="39" customHeight="1">
      <c r="A10" s="34" t="s">
        <v>161</v>
      </c>
      <c r="B10" s="36" t="s">
        <v>191</v>
      </c>
      <c r="C10" s="36" t="s">
        <v>192</v>
      </c>
      <c r="D10" s="36"/>
      <c r="E10" s="15">
        <v>1</v>
      </c>
      <c r="F10" s="166"/>
      <c r="G10" s="166"/>
    </row>
    <row r="11" spans="1:7" ht="15" hidden="1">
      <c r="A11" s="17">
        <v>6.1</v>
      </c>
      <c r="B11" s="51" t="s">
        <v>30</v>
      </c>
      <c r="C11" s="51" t="s">
        <v>8</v>
      </c>
      <c r="D11" s="23">
        <v>300</v>
      </c>
      <c r="E11" s="61">
        <v>300</v>
      </c>
      <c r="F11" s="166"/>
      <c r="G11" s="166"/>
    </row>
    <row r="12" spans="1:7" ht="15" hidden="1">
      <c r="A12" s="17">
        <v>6.2</v>
      </c>
      <c r="B12" s="52" t="s">
        <v>67</v>
      </c>
      <c r="C12" s="52" t="s">
        <v>31</v>
      </c>
      <c r="D12" s="19">
        <v>2</v>
      </c>
      <c r="E12" s="68">
        <v>2</v>
      </c>
      <c r="F12" s="166"/>
      <c r="G12" s="166"/>
    </row>
    <row r="13" spans="1:7" ht="30" hidden="1">
      <c r="A13" s="17">
        <v>6.3</v>
      </c>
      <c r="B13" s="17" t="s">
        <v>193</v>
      </c>
      <c r="C13" s="24" t="s">
        <v>70</v>
      </c>
      <c r="D13" s="64"/>
      <c r="E13" s="64">
        <v>8</v>
      </c>
      <c r="F13" s="166"/>
      <c r="G13" s="166"/>
    </row>
    <row r="14" spans="1:7" ht="30" hidden="1">
      <c r="A14" s="17">
        <v>6.4</v>
      </c>
      <c r="B14" s="17" t="s">
        <v>194</v>
      </c>
      <c r="C14" s="24" t="s">
        <v>70</v>
      </c>
      <c r="D14" s="64"/>
      <c r="E14" s="64">
        <v>31</v>
      </c>
      <c r="F14" s="166"/>
      <c r="G14" s="166"/>
    </row>
    <row r="15" spans="1:7" ht="15" hidden="1">
      <c r="A15" s="17">
        <v>6.5</v>
      </c>
      <c r="B15" s="17" t="s">
        <v>195</v>
      </c>
      <c r="C15" s="24" t="s">
        <v>173</v>
      </c>
      <c r="D15" s="64"/>
      <c r="E15" s="64">
        <v>1</v>
      </c>
      <c r="F15" s="166"/>
      <c r="G15" s="166"/>
    </row>
    <row r="16" spans="1:7" ht="15" hidden="1">
      <c r="A16" s="17">
        <v>6.6</v>
      </c>
      <c r="B16" s="77" t="s">
        <v>196</v>
      </c>
      <c r="C16" s="24" t="s">
        <v>173</v>
      </c>
      <c r="D16" s="64"/>
      <c r="E16" s="64">
        <v>1</v>
      </c>
      <c r="F16" s="166"/>
      <c r="G16" s="166"/>
    </row>
    <row r="17" spans="1:7" ht="15" hidden="1">
      <c r="A17" s="17">
        <v>6.7</v>
      </c>
      <c r="B17" s="17" t="s">
        <v>197</v>
      </c>
      <c r="C17" s="24" t="s">
        <v>70</v>
      </c>
      <c r="D17" s="64"/>
      <c r="E17" s="64">
        <v>1</v>
      </c>
      <c r="F17" s="166"/>
      <c r="G17" s="166"/>
    </row>
    <row r="18" spans="1:7" ht="15" hidden="1">
      <c r="A18" s="17">
        <v>6.8</v>
      </c>
      <c r="B18" s="17" t="s">
        <v>187</v>
      </c>
      <c r="C18" s="24" t="s">
        <v>70</v>
      </c>
      <c r="D18" s="64"/>
      <c r="E18" s="64">
        <v>1</v>
      </c>
      <c r="F18" s="166"/>
      <c r="G18" s="166"/>
    </row>
    <row r="19" spans="1:7" ht="15" hidden="1">
      <c r="A19" s="17">
        <v>6.9</v>
      </c>
      <c r="B19" s="17" t="s">
        <v>189</v>
      </c>
      <c r="C19" s="24" t="s">
        <v>42</v>
      </c>
      <c r="D19" s="64"/>
      <c r="E19" s="64">
        <v>12.5</v>
      </c>
      <c r="F19" s="166"/>
      <c r="G19" s="166"/>
    </row>
    <row r="20" spans="1:7" ht="15" hidden="1">
      <c r="A20" s="26">
        <v>2.1</v>
      </c>
      <c r="B20" s="16" t="s">
        <v>198</v>
      </c>
      <c r="C20" s="24" t="s">
        <v>82</v>
      </c>
      <c r="D20" s="64"/>
      <c r="E20" s="64">
        <v>1200</v>
      </c>
      <c r="F20" s="166"/>
      <c r="G20" s="166"/>
    </row>
    <row r="21" spans="1:7" ht="15" hidden="1">
      <c r="A21" s="26">
        <v>2.11</v>
      </c>
      <c r="B21" s="17" t="s">
        <v>184</v>
      </c>
      <c r="C21" s="16" t="s">
        <v>71</v>
      </c>
      <c r="D21" s="64"/>
      <c r="E21" s="64">
        <v>1200</v>
      </c>
      <c r="F21" s="166"/>
      <c r="G21" s="166"/>
    </row>
    <row r="22" spans="1:7" ht="15" hidden="1">
      <c r="A22" s="26">
        <v>2.12</v>
      </c>
      <c r="B22" s="17" t="s">
        <v>136</v>
      </c>
      <c r="C22" s="17" t="s">
        <v>31</v>
      </c>
      <c r="D22" s="64">
        <v>50</v>
      </c>
      <c r="E22" s="64">
        <v>50</v>
      </c>
      <c r="F22" s="166"/>
      <c r="G22" s="166"/>
    </row>
    <row r="23" spans="1:7" ht="24.75" customHeight="1">
      <c r="A23" s="303" t="s">
        <v>348</v>
      </c>
      <c r="B23" s="304"/>
      <c r="C23" s="304"/>
      <c r="D23" s="304"/>
      <c r="E23" s="304"/>
      <c r="F23" s="305"/>
      <c r="G23" s="166"/>
    </row>
    <row r="170" spans="1:7">
      <c r="A170" s="214"/>
      <c r="B170" s="215"/>
      <c r="C170" s="215"/>
      <c r="D170" s="215"/>
      <c r="E170" s="216"/>
      <c r="F170" s="199"/>
      <c r="G170" s="200"/>
    </row>
  </sheetData>
  <mergeCells count="3">
    <mergeCell ref="A1:G1"/>
    <mergeCell ref="A2:G2"/>
    <mergeCell ref="A23:F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7"/>
  <sheetViews>
    <sheetView view="pageBreakPreview" zoomScaleSheetLayoutView="100" workbookViewId="0">
      <selection activeCell="B7" sqref="B7"/>
    </sheetView>
  </sheetViews>
  <sheetFormatPr defaultRowHeight="15.75"/>
  <cols>
    <col min="1" max="1" width="3.85546875" style="78" bestFit="1" customWidth="1"/>
    <col min="2" max="2" width="42.28515625" style="79" customWidth="1"/>
    <col min="3" max="3" width="7.85546875" style="79" bestFit="1" customWidth="1"/>
    <col min="4" max="4" width="0" style="79" hidden="1" customWidth="1"/>
    <col min="5" max="5" width="10.7109375" style="79" customWidth="1"/>
    <col min="6" max="6" width="10.5703125" customWidth="1"/>
  </cols>
  <sheetData>
    <row r="1" spans="1:7" ht="33.75" customHeight="1">
      <c r="A1" s="294" t="s">
        <v>199</v>
      </c>
      <c r="B1" s="295"/>
      <c r="C1" s="295"/>
      <c r="D1" s="295"/>
      <c r="E1" s="295"/>
      <c r="F1" s="295"/>
      <c r="G1" s="296"/>
    </row>
    <row r="2" spans="1:7" ht="39.75" customHeight="1">
      <c r="A2" s="297" t="s">
        <v>200</v>
      </c>
      <c r="B2" s="298"/>
      <c r="C2" s="298"/>
      <c r="D2" s="298"/>
      <c r="E2" s="298"/>
      <c r="F2" s="298"/>
      <c r="G2" s="299"/>
    </row>
    <row r="3" spans="1:7" ht="66.75" customHeight="1">
      <c r="A3" s="252" t="s">
        <v>1</v>
      </c>
      <c r="B3" s="253" t="s">
        <v>2</v>
      </c>
      <c r="C3" s="254" t="s">
        <v>3</v>
      </c>
      <c r="D3" s="255" t="s">
        <v>4</v>
      </c>
      <c r="E3" s="256" t="s">
        <v>5</v>
      </c>
      <c r="F3" s="244" t="s">
        <v>364</v>
      </c>
      <c r="G3" s="244" t="s">
        <v>365</v>
      </c>
    </row>
    <row r="4" spans="1:7" ht="15">
      <c r="A4" s="75">
        <v>1</v>
      </c>
      <c r="B4" s="59">
        <v>2</v>
      </c>
      <c r="C4" s="59">
        <v>3</v>
      </c>
      <c r="D4" s="169">
        <v>5</v>
      </c>
      <c r="E4" s="29">
        <v>4</v>
      </c>
      <c r="F4" s="156">
        <v>5</v>
      </c>
      <c r="G4" s="156">
        <v>6</v>
      </c>
    </row>
    <row r="5" spans="1:7" ht="30" hidden="1" customHeight="1">
      <c r="A5" s="77"/>
      <c r="B5" s="306" t="s">
        <v>201</v>
      </c>
      <c r="C5" s="307"/>
      <c r="D5" s="307"/>
      <c r="E5" s="308"/>
      <c r="F5" s="166"/>
      <c r="G5" s="166"/>
    </row>
    <row r="6" spans="1:7" ht="40.5" customHeight="1">
      <c r="A6" s="81">
        <v>1</v>
      </c>
      <c r="B6" s="13" t="s">
        <v>202</v>
      </c>
      <c r="C6" s="13" t="s">
        <v>173</v>
      </c>
      <c r="D6" s="82"/>
      <c r="E6" s="83">
        <v>1</v>
      </c>
      <c r="F6" s="166"/>
      <c r="G6" s="166"/>
    </row>
    <row r="7" spans="1:7" ht="46.5" customHeight="1">
      <c r="A7" s="81">
        <v>2</v>
      </c>
      <c r="B7" s="13" t="s">
        <v>203</v>
      </c>
      <c r="C7" s="13" t="s">
        <v>121</v>
      </c>
      <c r="D7" s="14"/>
      <c r="E7" s="15">
        <v>1</v>
      </c>
      <c r="F7" s="166"/>
      <c r="G7" s="166"/>
    </row>
    <row r="8" spans="1:7" ht="53.25" customHeight="1">
      <c r="A8" s="84">
        <v>3</v>
      </c>
      <c r="B8" s="13" t="s">
        <v>204</v>
      </c>
      <c r="C8" s="13" t="s">
        <v>121</v>
      </c>
      <c r="D8" s="14"/>
      <c r="E8" s="15">
        <v>15</v>
      </c>
      <c r="F8" s="166"/>
      <c r="G8" s="166"/>
    </row>
    <row r="9" spans="1:7" ht="15" hidden="1">
      <c r="A9" s="16">
        <v>3.1</v>
      </c>
      <c r="B9" s="39" t="s">
        <v>37</v>
      </c>
      <c r="C9" s="51" t="s">
        <v>31</v>
      </c>
      <c r="D9" s="22">
        <v>2</v>
      </c>
      <c r="E9" s="61">
        <v>30</v>
      </c>
      <c r="F9" s="166"/>
      <c r="G9" s="166"/>
    </row>
    <row r="10" spans="1:7" ht="15" hidden="1">
      <c r="A10" s="16">
        <v>3.2</v>
      </c>
      <c r="B10" s="18" t="s">
        <v>38</v>
      </c>
      <c r="C10" s="18" t="s">
        <v>31</v>
      </c>
      <c r="D10" s="20">
        <v>0.2</v>
      </c>
      <c r="E10" s="68">
        <v>3</v>
      </c>
      <c r="F10" s="166"/>
      <c r="G10" s="166"/>
    </row>
    <row r="11" spans="1:7" ht="15" hidden="1">
      <c r="A11" s="16">
        <v>3.3</v>
      </c>
      <c r="B11" s="37" t="s">
        <v>205</v>
      </c>
      <c r="C11" s="37" t="s">
        <v>121</v>
      </c>
      <c r="D11" s="63">
        <v>1</v>
      </c>
      <c r="E11" s="64">
        <v>15</v>
      </c>
      <c r="F11" s="166"/>
      <c r="G11" s="166"/>
    </row>
    <row r="12" spans="1:7" ht="30.75" customHeight="1">
      <c r="A12" s="303" t="s">
        <v>348</v>
      </c>
      <c r="B12" s="304"/>
      <c r="C12" s="304"/>
      <c r="D12" s="304"/>
      <c r="E12" s="304"/>
      <c r="F12" s="305"/>
      <c r="G12" s="166"/>
    </row>
    <row r="187" spans="1:7">
      <c r="A187" s="214"/>
      <c r="B187" s="215"/>
      <c r="C187" s="215"/>
      <c r="D187" s="215"/>
      <c r="E187" s="215"/>
      <c r="F187" s="199"/>
      <c r="G187" s="200"/>
    </row>
  </sheetData>
  <mergeCells count="4">
    <mergeCell ref="A12:F12"/>
    <mergeCell ref="A1:G1"/>
    <mergeCell ref="A2:G2"/>
    <mergeCell ref="B5:E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view="pageBreakPreview" zoomScaleNormal="85" zoomScaleSheetLayoutView="100" workbookViewId="0">
      <selection activeCell="E7" sqref="E7"/>
    </sheetView>
  </sheetViews>
  <sheetFormatPr defaultRowHeight="15"/>
  <cols>
    <col min="1" max="1" width="4.7109375" bestFit="1" customWidth="1"/>
    <col min="2" max="2" width="33.7109375" customWidth="1"/>
    <col min="4" max="4" width="0" hidden="1" customWidth="1"/>
    <col min="5" max="5" width="11.85546875" customWidth="1"/>
    <col min="6" max="6" width="9.85546875" customWidth="1"/>
  </cols>
  <sheetData>
    <row r="1" spans="1:7" s="237" customFormat="1" ht="24" customHeight="1">
      <c r="A1" s="294" t="s">
        <v>206</v>
      </c>
      <c r="B1" s="295"/>
      <c r="C1" s="295"/>
      <c r="D1" s="295"/>
      <c r="E1" s="295"/>
      <c r="F1" s="295"/>
      <c r="G1" s="296"/>
    </row>
    <row r="2" spans="1:7" ht="41.25" customHeight="1">
      <c r="A2" s="297" t="s">
        <v>379</v>
      </c>
      <c r="B2" s="298"/>
      <c r="C2" s="298"/>
      <c r="D2" s="298"/>
      <c r="E2" s="298"/>
      <c r="F2" s="298"/>
      <c r="G2" s="299"/>
    </row>
    <row r="3" spans="1:7" s="237" customFormat="1" ht="73.5" customHeight="1">
      <c r="A3" s="257" t="s">
        <v>1</v>
      </c>
      <c r="B3" s="253" t="s">
        <v>2</v>
      </c>
      <c r="C3" s="254" t="s">
        <v>3</v>
      </c>
      <c r="D3" s="258"/>
      <c r="E3" s="256" t="s">
        <v>5</v>
      </c>
      <c r="F3" s="244" t="s">
        <v>364</v>
      </c>
      <c r="G3" s="244" t="s">
        <v>365</v>
      </c>
    </row>
    <row r="4" spans="1:7">
      <c r="A4" s="233">
        <v>1</v>
      </c>
      <c r="B4" s="59">
        <v>2</v>
      </c>
      <c r="C4" s="59">
        <v>3</v>
      </c>
      <c r="D4" s="32"/>
      <c r="E4" s="32">
        <v>4</v>
      </c>
      <c r="F4" s="156">
        <v>5</v>
      </c>
      <c r="G4" s="156">
        <v>6</v>
      </c>
    </row>
    <row r="5" spans="1:7" ht="48.75" customHeight="1">
      <c r="A5" s="47" t="s">
        <v>26</v>
      </c>
      <c r="B5" s="21" t="s">
        <v>207</v>
      </c>
      <c r="C5" s="21" t="s">
        <v>36</v>
      </c>
      <c r="D5" s="46"/>
      <c r="E5" s="171">
        <f>3.9*4*0.5*0.7/100</f>
        <v>5.4600000000000003E-2</v>
      </c>
      <c r="F5" s="166"/>
      <c r="G5" s="166"/>
    </row>
    <row r="6" spans="1:7" ht="68.25" customHeight="1">
      <c r="A6" s="12" t="s">
        <v>10</v>
      </c>
      <c r="B6" s="13" t="s">
        <v>208</v>
      </c>
      <c r="C6" s="13" t="s">
        <v>36</v>
      </c>
      <c r="D6" s="14"/>
      <c r="E6" s="172">
        <v>3.2599999999999997E-2</v>
      </c>
      <c r="F6" s="166"/>
      <c r="G6" s="166"/>
    </row>
    <row r="7" spans="1:7" ht="59.25" customHeight="1">
      <c r="A7" s="12" t="s">
        <v>34</v>
      </c>
      <c r="B7" s="13" t="s">
        <v>209</v>
      </c>
      <c r="C7" s="13" t="s">
        <v>66</v>
      </c>
      <c r="D7" s="14"/>
      <c r="E7" s="172">
        <f>3.9*4*0.3/100</f>
        <v>4.6799999999999994E-2</v>
      </c>
      <c r="F7" s="166"/>
      <c r="G7" s="166"/>
    </row>
    <row r="8" spans="1:7" ht="60.75" customHeight="1">
      <c r="A8" s="12" t="s">
        <v>40</v>
      </c>
      <c r="B8" s="13" t="s">
        <v>210</v>
      </c>
      <c r="C8" s="13" t="s">
        <v>36</v>
      </c>
      <c r="D8" s="14"/>
      <c r="E8" s="172">
        <f>0.105/2</f>
        <v>5.2499999999999998E-2</v>
      </c>
      <c r="F8" s="166"/>
      <c r="G8" s="166"/>
    </row>
    <row r="9" spans="1:7" ht="47.25" customHeight="1">
      <c r="A9" s="12" t="s">
        <v>43</v>
      </c>
      <c r="B9" s="13" t="s">
        <v>211</v>
      </c>
      <c r="C9" s="13" t="s">
        <v>33</v>
      </c>
      <c r="D9" s="14"/>
      <c r="E9" s="172">
        <f>3*3*0.05</f>
        <v>0.45</v>
      </c>
      <c r="F9" s="166"/>
      <c r="G9" s="166"/>
    </row>
    <row r="10" spans="1:7" ht="47.25" customHeight="1">
      <c r="A10" s="12" t="s">
        <v>161</v>
      </c>
      <c r="B10" s="13" t="s">
        <v>212</v>
      </c>
      <c r="C10" s="13" t="s">
        <v>33</v>
      </c>
      <c r="D10" s="14"/>
      <c r="E10" s="172">
        <f>3*3*0.12</f>
        <v>1.08</v>
      </c>
      <c r="F10" s="166"/>
      <c r="G10" s="166"/>
    </row>
    <row r="11" spans="1:7" ht="45">
      <c r="A11" s="12" t="s">
        <v>48</v>
      </c>
      <c r="B11" s="13" t="s">
        <v>213</v>
      </c>
      <c r="C11" s="13" t="s">
        <v>33</v>
      </c>
      <c r="D11" s="14"/>
      <c r="E11" s="172">
        <f>3*4*2.5*0.2</f>
        <v>6</v>
      </c>
      <c r="F11" s="166"/>
      <c r="G11" s="166"/>
    </row>
    <row r="12" spans="1:7" ht="45">
      <c r="A12" s="12" t="s">
        <v>49</v>
      </c>
      <c r="B12" s="13" t="s">
        <v>372</v>
      </c>
      <c r="C12" s="13" t="s">
        <v>36</v>
      </c>
      <c r="D12" s="14"/>
      <c r="E12" s="176">
        <v>2.8000000000000001E-2</v>
      </c>
      <c r="F12" s="166"/>
      <c r="G12" s="166"/>
    </row>
    <row r="13" spans="1:7" ht="42" customHeight="1">
      <c r="A13" s="40">
        <v>9</v>
      </c>
      <c r="B13" s="36" t="s">
        <v>214</v>
      </c>
      <c r="C13" s="36" t="s">
        <v>69</v>
      </c>
      <c r="D13" s="15"/>
      <c r="E13" s="15">
        <f>0.54+0.5</f>
        <v>1.04</v>
      </c>
      <c r="F13" s="166"/>
      <c r="G13" s="166"/>
    </row>
    <row r="14" spans="1:7" ht="45">
      <c r="A14" s="41">
        <v>10</v>
      </c>
      <c r="B14" s="36" t="s">
        <v>215</v>
      </c>
      <c r="C14" s="36" t="s">
        <v>66</v>
      </c>
      <c r="D14" s="15"/>
      <c r="E14" s="15">
        <v>0.16</v>
      </c>
      <c r="F14" s="166"/>
      <c r="G14" s="166"/>
    </row>
    <row r="15" spans="1:7" ht="46.5" customHeight="1">
      <c r="A15" s="40">
        <v>11</v>
      </c>
      <c r="B15" s="36" t="s">
        <v>73</v>
      </c>
      <c r="C15" s="36" t="s">
        <v>33</v>
      </c>
      <c r="D15" s="15"/>
      <c r="E15" s="15">
        <f>E13</f>
        <v>1.04</v>
      </c>
      <c r="F15" s="166"/>
      <c r="G15" s="166"/>
    </row>
    <row r="16" spans="1:7" ht="40.5" customHeight="1">
      <c r="A16" s="40">
        <v>12</v>
      </c>
      <c r="B16" s="36" t="s">
        <v>74</v>
      </c>
      <c r="C16" s="36" t="s">
        <v>66</v>
      </c>
      <c r="D16" s="26"/>
      <c r="E16" s="15">
        <f>E14</f>
        <v>0.16</v>
      </c>
      <c r="F16" s="166"/>
      <c r="G16" s="166"/>
    </row>
    <row r="17" spans="1:7" ht="45" customHeight="1">
      <c r="A17" s="40">
        <v>13</v>
      </c>
      <c r="B17" s="36" t="s">
        <v>75</v>
      </c>
      <c r="C17" s="36" t="s">
        <v>66</v>
      </c>
      <c r="D17" s="15"/>
      <c r="E17" s="15">
        <f>E16</f>
        <v>0.16</v>
      </c>
      <c r="F17" s="166"/>
      <c r="G17" s="166"/>
    </row>
    <row r="18" spans="1:7" ht="45.75" customHeight="1">
      <c r="A18" s="12" t="s">
        <v>61</v>
      </c>
      <c r="B18" s="13" t="s">
        <v>216</v>
      </c>
      <c r="C18" s="13" t="s">
        <v>45</v>
      </c>
      <c r="D18" s="14"/>
      <c r="E18" s="172">
        <v>0.48</v>
      </c>
      <c r="F18" s="166"/>
      <c r="G18" s="166"/>
    </row>
    <row r="19" spans="1:7" ht="39.75" customHeight="1">
      <c r="A19" s="12" t="s">
        <v>63</v>
      </c>
      <c r="B19" s="13" t="s">
        <v>373</v>
      </c>
      <c r="C19" s="13" t="s">
        <v>45</v>
      </c>
      <c r="D19" s="14"/>
      <c r="E19" s="176">
        <v>3.14</v>
      </c>
      <c r="F19" s="166"/>
      <c r="G19" s="166"/>
    </row>
    <row r="20" spans="1:7" ht="30">
      <c r="A20" s="12" t="s">
        <v>217</v>
      </c>
      <c r="B20" s="13" t="s">
        <v>218</v>
      </c>
      <c r="C20" s="13" t="s">
        <v>66</v>
      </c>
      <c r="D20" s="14"/>
      <c r="E20" s="172">
        <f>3*3/100</f>
        <v>0.09</v>
      </c>
      <c r="F20" s="166"/>
      <c r="G20" s="234"/>
    </row>
    <row r="21" spans="1:7" ht="29.25" customHeight="1">
      <c r="A21" s="12" t="s">
        <v>219</v>
      </c>
      <c r="B21" s="13" t="s">
        <v>220</v>
      </c>
      <c r="C21" s="13" t="s">
        <v>66</v>
      </c>
      <c r="D21" s="14"/>
      <c r="E21" s="172">
        <v>0.09</v>
      </c>
      <c r="F21" s="166"/>
      <c r="G21" s="166"/>
    </row>
    <row r="22" spans="1:7" ht="30">
      <c r="A22" s="12" t="s">
        <v>221</v>
      </c>
      <c r="B22" s="13" t="s">
        <v>222</v>
      </c>
      <c r="C22" s="13" t="s">
        <v>81</v>
      </c>
      <c r="D22" s="14"/>
      <c r="E22" s="176">
        <f>(2.2+2.2+1.38+0.8+0.8+0.6+0.6)/100</f>
        <v>8.5800000000000001E-2</v>
      </c>
      <c r="F22" s="166"/>
      <c r="G22" s="166"/>
    </row>
    <row r="23" spans="1:7" ht="45">
      <c r="A23" s="12" t="s">
        <v>223</v>
      </c>
      <c r="B23" s="13" t="s">
        <v>224</v>
      </c>
      <c r="C23" s="13" t="s">
        <v>66</v>
      </c>
      <c r="D23" s="14"/>
      <c r="E23" s="176">
        <f>(3+3+3+1.7)*2.7/100</f>
        <v>0.28889999999999999</v>
      </c>
      <c r="F23" s="166"/>
      <c r="G23" s="166"/>
    </row>
    <row r="24" spans="1:7" ht="44.25" customHeight="1">
      <c r="A24" s="12" t="s">
        <v>225</v>
      </c>
      <c r="B24" s="13" t="s">
        <v>226</v>
      </c>
      <c r="C24" s="13" t="s">
        <v>66</v>
      </c>
      <c r="D24" s="14"/>
      <c r="E24" s="172">
        <f>E23</f>
        <v>0.28889999999999999</v>
      </c>
      <c r="F24" s="166"/>
      <c r="G24" s="166"/>
    </row>
    <row r="25" spans="1:7" ht="40.5" customHeight="1">
      <c r="A25" s="12" t="s">
        <v>227</v>
      </c>
      <c r="B25" s="13" t="s">
        <v>228</v>
      </c>
      <c r="C25" s="13" t="s">
        <v>66</v>
      </c>
      <c r="D25" s="14"/>
      <c r="E25" s="172">
        <f>E19*2/100</f>
        <v>6.2800000000000009E-2</v>
      </c>
      <c r="F25" s="166"/>
      <c r="G25" s="166"/>
    </row>
    <row r="26" spans="1:7" ht="40.5" customHeight="1">
      <c r="A26" s="12" t="s">
        <v>76</v>
      </c>
      <c r="B26" s="13" t="s">
        <v>229</v>
      </c>
      <c r="C26" s="13" t="s">
        <v>66</v>
      </c>
      <c r="D26" s="14"/>
      <c r="E26" s="176">
        <f>(3.4+3.4+3.4+2.1)*2.7/100</f>
        <v>0.33210000000000001</v>
      </c>
      <c r="F26" s="166"/>
      <c r="G26" s="166"/>
    </row>
    <row r="27" spans="1:7" ht="60">
      <c r="A27" s="12" t="s">
        <v>76</v>
      </c>
      <c r="B27" s="13" t="s">
        <v>230</v>
      </c>
      <c r="C27" s="13" t="s">
        <v>33</v>
      </c>
      <c r="D27" s="25"/>
      <c r="E27" s="172">
        <f>3.6*4*0.1</f>
        <v>1.4400000000000002</v>
      </c>
      <c r="F27" s="166"/>
      <c r="G27" s="166"/>
    </row>
    <row r="28" spans="1:7" ht="36.75" customHeight="1">
      <c r="A28" s="12" t="s">
        <v>78</v>
      </c>
      <c r="B28" s="13" t="s">
        <v>231</v>
      </c>
      <c r="C28" s="13" t="s">
        <v>66</v>
      </c>
      <c r="D28" s="14"/>
      <c r="E28" s="172">
        <f>E26</f>
        <v>0.33210000000000001</v>
      </c>
      <c r="F28" s="166"/>
      <c r="G28" s="166"/>
    </row>
    <row r="29" spans="1:7" hidden="1">
      <c r="A29" s="17">
        <v>23.1</v>
      </c>
      <c r="B29" s="39" t="s">
        <v>232</v>
      </c>
      <c r="C29" s="39" t="s">
        <v>8</v>
      </c>
      <c r="D29" s="22">
        <f>1.15*9.3</f>
        <v>10.695</v>
      </c>
      <c r="E29" s="173">
        <f>D29*E28</f>
        <v>3.5518095000000001</v>
      </c>
      <c r="F29" s="166"/>
      <c r="G29" s="166"/>
    </row>
    <row r="30" spans="1:7" hidden="1">
      <c r="A30" s="17">
        <v>23.2</v>
      </c>
      <c r="B30" s="18" t="s">
        <v>233</v>
      </c>
      <c r="C30" s="18" t="s">
        <v>31</v>
      </c>
      <c r="D30" s="20">
        <f>1.15*0.7</f>
        <v>0.80499999999999994</v>
      </c>
      <c r="E30" s="174">
        <f>D30*E28</f>
        <v>0.26734049999999998</v>
      </c>
      <c r="F30" s="166"/>
      <c r="G30" s="166"/>
    </row>
    <row r="31" spans="1:7" hidden="1">
      <c r="A31" s="17">
        <v>23.3</v>
      </c>
      <c r="B31" s="37" t="s">
        <v>117</v>
      </c>
      <c r="C31" s="37" t="s">
        <v>42</v>
      </c>
      <c r="D31" s="25">
        <v>38</v>
      </c>
      <c r="E31" s="175">
        <f>D31*E28</f>
        <v>12.6198</v>
      </c>
      <c r="F31" s="166"/>
      <c r="G31" s="166"/>
    </row>
    <row r="32" spans="1:7" hidden="1">
      <c r="A32" s="17">
        <v>23.4</v>
      </c>
      <c r="B32" s="37" t="s">
        <v>115</v>
      </c>
      <c r="C32" s="37" t="s">
        <v>33</v>
      </c>
      <c r="D32" s="25">
        <v>0.06</v>
      </c>
      <c r="E32" s="175">
        <f>D32*E28</f>
        <v>1.9925999999999999E-2</v>
      </c>
      <c r="F32" s="166"/>
      <c r="G32" s="166"/>
    </row>
    <row r="33" spans="1:7" hidden="1">
      <c r="A33" s="17">
        <v>23.5</v>
      </c>
      <c r="B33" s="37" t="s">
        <v>39</v>
      </c>
      <c r="C33" s="37" t="s">
        <v>31</v>
      </c>
      <c r="D33" s="25">
        <v>1.6</v>
      </c>
      <c r="E33" s="175">
        <f>D33*E28</f>
        <v>0.53136000000000005</v>
      </c>
      <c r="F33" s="166"/>
      <c r="G33" s="166"/>
    </row>
    <row r="34" spans="1:7" ht="30" customHeight="1">
      <c r="A34" s="309" t="s">
        <v>348</v>
      </c>
      <c r="B34" s="310"/>
      <c r="C34" s="310"/>
      <c r="D34" s="310"/>
      <c r="E34" s="310"/>
      <c r="F34" s="311"/>
      <c r="G34" s="166"/>
    </row>
  </sheetData>
  <mergeCells count="3">
    <mergeCell ref="A1:G1"/>
    <mergeCell ref="A2:G2"/>
    <mergeCell ref="A34:F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ნაკრები ხარჯთაღრიცხვა</vt:lpstr>
      <vt:lpstr>N1</vt:lpstr>
      <vt:lpstr>N2</vt:lpstr>
      <vt:lpstr>N3</vt:lpstr>
      <vt:lpstr>N4</vt:lpstr>
      <vt:lpstr>N5</vt:lpstr>
      <vt:lpstr>N6</vt:lpstr>
      <vt:lpstr>N7</vt:lpstr>
      <vt:lpstr>N8</vt:lpstr>
      <vt:lpstr>N9</vt:lpstr>
      <vt:lpstr>N10</vt:lpstr>
      <vt:lpstr>N11</vt:lpstr>
      <vt:lpstr>N12</vt:lpstr>
      <vt:lpstr>N13</vt:lpstr>
      <vt:lpstr>N14</vt:lpstr>
      <vt:lpstr>'N1'!Область_печати</vt:lpstr>
      <vt:lpstr>'N10'!Область_печати</vt:lpstr>
      <vt:lpstr>'N11'!Область_печати</vt:lpstr>
      <vt:lpstr>'N12'!Область_печати</vt:lpstr>
      <vt:lpstr>'N13'!Область_печати</vt:lpstr>
      <vt:lpstr>'N14'!Область_печати</vt:lpstr>
      <vt:lpstr>'N2'!Область_печати</vt:lpstr>
      <vt:lpstr>'N3'!Область_печати</vt:lpstr>
      <vt:lpstr>'N4'!Область_печати</vt:lpstr>
      <vt:lpstr>'N5'!Область_печати</vt:lpstr>
      <vt:lpstr>'N6'!Область_печати</vt:lpstr>
      <vt:lpstr>'N7'!Область_печати</vt:lpstr>
      <vt:lpstr>'N9'!Область_печати</vt:lpstr>
      <vt:lpstr>'ნაკრები ხარჯთაღრიცხვა'!Область_печати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2020-06-26T10:34:18Z</dcterms:modified>
</cp:coreProperties>
</file>