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8" i="1" l="1"/>
  <c r="F18" i="1" s="1"/>
  <c r="H18" i="1" s="1"/>
  <c r="E17" i="1"/>
  <c r="F17" i="1" s="1"/>
  <c r="H17" i="1" s="1"/>
  <c r="E16" i="1"/>
  <c r="F16" i="1" s="1"/>
  <c r="H16" i="1" s="1"/>
  <c r="H15" i="1" s="1"/>
  <c r="F73" i="1" l="1"/>
  <c r="H73" i="1" s="1"/>
  <c r="F72" i="1"/>
  <c r="H72" i="1" s="1"/>
  <c r="F71" i="1"/>
  <c r="H71" i="1" s="1"/>
  <c r="F70" i="1"/>
  <c r="H70" i="1" s="1"/>
  <c r="F69" i="1"/>
  <c r="H69" i="1" s="1"/>
  <c r="F67" i="1"/>
  <c r="H67" i="1" s="1"/>
  <c r="F66" i="1"/>
  <c r="H66" i="1" s="1"/>
  <c r="F65" i="1"/>
  <c r="H65" i="1" s="1"/>
  <c r="F64" i="1"/>
  <c r="H64" i="1" s="1"/>
  <c r="F63" i="1"/>
  <c r="H63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3" i="1"/>
  <c r="H53" i="1" s="1"/>
  <c r="F52" i="1"/>
  <c r="H52" i="1" s="1"/>
  <c r="F51" i="1"/>
  <c r="H51" i="1" s="1"/>
  <c r="F50" i="1"/>
  <c r="H50" i="1" s="1"/>
  <c r="F48" i="1"/>
  <c r="H48" i="1" s="1"/>
  <c r="F47" i="1"/>
  <c r="H47" i="1" s="1"/>
  <c r="F46" i="1"/>
  <c r="H46" i="1" s="1"/>
  <c r="F45" i="1"/>
  <c r="H45" i="1" s="1"/>
  <c r="F43" i="1"/>
  <c r="H43" i="1" s="1"/>
  <c r="F42" i="1"/>
  <c r="H42" i="1" s="1"/>
  <c r="F40" i="1"/>
  <c r="H40" i="1" s="1"/>
  <c r="F39" i="1"/>
  <c r="H39" i="1" s="1"/>
  <c r="F38" i="1"/>
  <c r="H38" i="1" s="1"/>
  <c r="E35" i="1"/>
  <c r="F35" i="1" s="1"/>
  <c r="H35" i="1" s="1"/>
  <c r="F36" i="1"/>
  <c r="F32" i="1"/>
  <c r="H32" i="1" s="1"/>
  <c r="F31" i="1"/>
  <c r="H31" i="1" s="1"/>
  <c r="E30" i="1"/>
  <c r="F30" i="1" s="1"/>
  <c r="H30" i="1" s="1"/>
  <c r="F29" i="1"/>
  <c r="H29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14" i="1"/>
  <c r="H14" i="1" s="1"/>
  <c r="F12" i="1"/>
  <c r="H12" i="1" s="1"/>
  <c r="F11" i="1"/>
  <c r="H11" i="1" s="1"/>
  <c r="E9" i="1"/>
  <c r="F9" i="1" s="1"/>
  <c r="H9" i="1" s="1"/>
  <c r="E8" i="1"/>
  <c r="F8" i="1" s="1"/>
  <c r="H8" i="1" s="1"/>
  <c r="E7" i="1"/>
  <c r="F7" i="1" s="1"/>
  <c r="H7" i="1" s="1"/>
  <c r="H13" i="1" l="1"/>
  <c r="H62" i="1"/>
  <c r="F34" i="1"/>
  <c r="H34" i="1" s="1"/>
  <c r="H28" i="1"/>
  <c r="H54" i="1"/>
  <c r="H44" i="1"/>
  <c r="H6" i="1"/>
  <c r="H68" i="1"/>
  <c r="H49" i="1"/>
  <c r="H20" i="1"/>
  <c r="F41" i="1"/>
  <c r="H41" i="1" s="1"/>
  <c r="H36" i="1"/>
  <c r="H10" i="1"/>
  <c r="H37" i="1" l="1"/>
  <c r="H33" i="1"/>
  <c r="H74" i="1" l="1"/>
  <c r="H75" i="1" s="1"/>
  <c r="H76" i="1" s="1"/>
  <c r="H77" i="1" l="1"/>
  <c r="H78" i="1" s="1"/>
  <c r="H79" i="1" l="1"/>
  <c r="H80" i="1" s="1"/>
  <c r="H81" i="1" l="1"/>
  <c r="H82" i="1" s="1"/>
</calcChain>
</file>

<file path=xl/sharedStrings.xml><?xml version="1.0" encoding="utf-8"?>
<sst xmlns="http://schemas.openxmlformats.org/spreadsheetml/2006/main" count="221" uniqueCount="109">
  <si>
    <t>daSliTi samuSaoebi</t>
  </si>
  <si>
    <t>1</t>
  </si>
  <si>
    <t>sn da w  IV-2-82 t-3 cx.16-6-2-misadagebiT k=0.5</t>
  </si>
  <si>
    <t>grZ.m</t>
  </si>
  <si>
    <t>srf</t>
  </si>
  <si>
    <t xml:space="preserve"> SromiTi danaxarji 0.583*0.5</t>
  </si>
  <si>
    <t>kac.sT</t>
  </si>
  <si>
    <t xml:space="preserve"> manqanebi 0.0046*0.5</t>
  </si>
  <si>
    <t>lari</t>
  </si>
  <si>
    <t xml:space="preserve"> sxva masala 0.208*0.5</t>
  </si>
  <si>
    <t xml:space="preserve">sn da w  IV-2-82 t-8  cx.46-28-2 </t>
  </si>
  <si>
    <t>kv.m</t>
  </si>
  <si>
    <t xml:space="preserve"> SromiTi danaxarji</t>
  </si>
  <si>
    <t xml:space="preserve"> manqanebi </t>
  </si>
  <si>
    <t>kub.m</t>
  </si>
  <si>
    <t>sn da w  IV-2-82 t-8  cx.46-24-2</t>
  </si>
  <si>
    <t>sasxveno sarTulSi arsebuli da demontirebuli saSeneblo nagavis Camotana</t>
  </si>
  <si>
    <t>skolis Senoba</t>
  </si>
  <si>
    <t>samSeneblo samuSaoebi</t>
  </si>
  <si>
    <t>saxuravebi</t>
  </si>
  <si>
    <t>sn da w  IV-2-82 t-2 cx.10-11</t>
  </si>
  <si>
    <t xml:space="preserve"> SromiTi danaxarji </t>
  </si>
  <si>
    <t>5.8</t>
  </si>
  <si>
    <t>ficari, Zelaki wiwvovani</t>
  </si>
  <si>
    <t>kubm</t>
  </si>
  <si>
    <t>4.2-61</t>
  </si>
  <si>
    <t>antiseptikuri pasta</t>
  </si>
  <si>
    <t>kg</t>
  </si>
  <si>
    <t>1.1-49</t>
  </si>
  <si>
    <t>glinula armatura</t>
  </si>
  <si>
    <t>1.10-2</t>
  </si>
  <si>
    <t>lursmani</t>
  </si>
  <si>
    <t xml:space="preserve"> sxva masala</t>
  </si>
  <si>
    <t>sn da w  IV-2-82 t-2 cx.10-37-3</t>
  </si>
  <si>
    <t>Senobis mTliani saxuravis farTis xis masalis cecxldacva</t>
  </si>
  <si>
    <t>kvm</t>
  </si>
  <si>
    <t>sabazro</t>
  </si>
  <si>
    <t>cecxldamcavi xsnari</t>
  </si>
  <si>
    <t>sn da w  IV-2-82 t-2 cx.10-38-3</t>
  </si>
  <si>
    <t>Senobis mTliani saxuravis farTis xis masalis damuSaveba antiseptikuri xsnariT</t>
  </si>
  <si>
    <t>antiseptikuri xsnari</t>
  </si>
  <si>
    <t>tona</t>
  </si>
  <si>
    <t>sn da w   IV-2-82 t-2 cx.12-8-3</t>
  </si>
  <si>
    <t>1.5-39</t>
  </si>
  <si>
    <t>grm</t>
  </si>
  <si>
    <t>1.5-18</t>
  </si>
  <si>
    <t xml:space="preserve">ERaris damWeri </t>
  </si>
  <si>
    <t>cali</t>
  </si>
  <si>
    <t xml:space="preserve"> lursmani</t>
  </si>
  <si>
    <t>4.2-136</t>
  </si>
  <si>
    <t>silikoni</t>
  </si>
  <si>
    <t>tub</t>
  </si>
  <si>
    <t>sn da w  IV-2-82 t-3 cx.16-17-1</t>
  </si>
  <si>
    <t xml:space="preserve">SromiTi danaxarji </t>
  </si>
  <si>
    <t xml:space="preserve"> manqanebi</t>
  </si>
  <si>
    <t>1.5-25</t>
  </si>
  <si>
    <t>sn da w  IV-2-82 t-2 cx.12-6-1 misadag.</t>
  </si>
  <si>
    <t>brtyeli galvanizirebuli feradi furclebi sisqiT aranakleb 0,5 mm.</t>
  </si>
  <si>
    <t>1.10-24</t>
  </si>
  <si>
    <t>sWvali</t>
  </si>
  <si>
    <t>1.9-70</t>
  </si>
  <si>
    <t>naWedi</t>
  </si>
  <si>
    <t>sn da w   IV-2-82 t-2 cx.9-5-1</t>
  </si>
  <si>
    <t>kv.m.</t>
  </si>
  <si>
    <t>SromiTi resursebi</t>
  </si>
  <si>
    <t>kac/sT</t>
  </si>
  <si>
    <t>manqanebi</t>
  </si>
  <si>
    <t>.1.9-54-misad.</t>
  </si>
  <si>
    <t xml:space="preserve"> samercxlurebSi metaloplastmasis fanjrebis mowyoba</t>
  </si>
  <si>
    <t>liTonis profilirebuli galvanizirebuli feradi furclebi sisqiT aranakleb 0,5 mm.</t>
  </si>
  <si>
    <t>1.5-15 misad.</t>
  </si>
  <si>
    <t>13</t>
  </si>
  <si>
    <t>sn da w  IV-2-82 t-3 cx.16-6-2</t>
  </si>
  <si>
    <t>1.5-23</t>
  </si>
  <si>
    <t xml:space="preserve"> galvanizirebuli feradi Tunuqis wyalsawreti  mili da sarinebi</t>
  </si>
  <si>
    <t>1.9-71</t>
  </si>
  <si>
    <t xml:space="preserve"> samagri detalebi</t>
  </si>
  <si>
    <t>sn da w   IV-2-82 t-2 cx.12-8-8-misadag.</t>
  </si>
  <si>
    <t>saxuravze qarxnulad damzadebuli Tovlis dacurebis sawinaaRmdego barieris (Tovlis damWeri mili) mowyoba</t>
  </si>
  <si>
    <t>1.5-29</t>
  </si>
  <si>
    <t xml:space="preserve"> Tovlis damWeri milis samagri</t>
  </si>
  <si>
    <t>1.5-30</t>
  </si>
  <si>
    <t xml:space="preserve"> Tovlis damWeri mili</t>
  </si>
  <si>
    <t>ჯამი</t>
  </si>
  <si>
    <t>ზედნადები ხარჯები</t>
  </si>
  <si>
    <t>გეგმიური დაგროვება</t>
  </si>
  <si>
    <t>რეზერვი გაუთვალისწინებელ სამუშაოებზე</t>
  </si>
  <si>
    <t>დღგ</t>
  </si>
  <si>
    <t xml:space="preserve">arsebuli wyalsadinari Rarebisa (leningradis tipis) da wyalsawreti milebis demontaJi </t>
  </si>
  <si>
    <t>arsebuli saxuravis xis sanivnive sistemisa da molartyvis rebilitacia axali xis masalis damatebiT</t>
  </si>
  <si>
    <t>galvanizirebuli feradi Tunuqis wyal-mimRebi Zabri Tunuqis sisqiT aranakleb 0.5 mm-sa</t>
  </si>
  <si>
    <t xml:space="preserve">galvanizirebuli feradi Tunuqis wyalmimRebi Zabris dayeneba Tunuqis sisqiT aranakleb 0.5-sa </t>
  </si>
  <si>
    <t>Ugalvanizirebuli feradi Tunuqis wyalsawreti milebis (Tunuqis sisqiT aranakleb 0.5 mm-sa) dayeneba sarinebis gamoyenebiT</t>
  </si>
  <si>
    <t xml:space="preserve">arsebulis analogiuri (leningradis tipis)  galvanizirebuli feradi Tunuqis wyalSemkrebi Rarebis mowyoba da karnizis betonis Sublis SefuTva TunuqiT sisqiT aranakleb 0.5 mm. </t>
  </si>
  <si>
    <t>galvanizirebuli brtyeli feradi Tunuqi sisqiT 0,5 mm.</t>
  </si>
  <si>
    <t xml:space="preserve">saxuravis  burulis mowyoba profilirebuli galvanizirebuli feradi liTonis furclebiT sisqiT aranakleb 0,5 mm-sa, analogiuri feris da sisqis brtyeli TunuqiT kexisa da samercxluris mowyoba  </t>
  </si>
  <si>
    <t>metaloplastmasis fanjra</t>
  </si>
  <si>
    <t>sn da w  IV-2-82 t-2 cx.10-11-misad. k=0.5</t>
  </si>
  <si>
    <t xml:space="preserve">arsebuli saxuravis sanivnive sistemis, molartyvis amortizirebuli da Seusabamo kveTis xis elementebisa da ficrebis demontaJi </t>
  </si>
  <si>
    <t xml:space="preserve"> SromiTi danaxarji  0.5*23.8</t>
  </si>
  <si>
    <t xml:space="preserve"> manqanebi 0.5*2.1</t>
  </si>
  <si>
    <t xml:space="preserve"> sxva masala 0.5*0.93</t>
  </si>
  <si>
    <t>8</t>
  </si>
  <si>
    <t>9</t>
  </si>
  <si>
    <t>12</t>
  </si>
  <si>
    <t>lokalur-resursuli xarjTaRricxva</t>
  </si>
  <si>
    <t>ilia WavWavaZis saxelobis qalaq baTumis №1 sajaro skolis saxuravis reabilitacia</t>
  </si>
  <si>
    <t>Senobis saxuravebidan arsebuli amortizirebuli Tunuqis burulis daSla, Camotana da dasawyobeba (skolis gankargulebaSi)</t>
  </si>
  <si>
    <t>მთლიანი ღირებულება 
(მაქსიმალური ღირებულება 82 447 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</si>
</sst>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b/>
      <sz val="10"/>
      <name val="LitNusx"/>
    </font>
    <font>
      <b/>
      <sz val="10"/>
      <name val="AcadNusx"/>
    </font>
    <font>
      <b/>
      <sz val="9"/>
      <name val="LitNusx"/>
    </font>
    <font>
      <sz val="9"/>
      <name val="LitNusx"/>
    </font>
    <font>
      <sz val="10"/>
      <name val="LitNusx"/>
    </font>
    <font>
      <b/>
      <sz val="11"/>
      <name val="LitNusx"/>
    </font>
    <font>
      <b/>
      <i/>
      <sz val="10"/>
      <name val="LitNusx"/>
    </font>
    <font>
      <sz val="11"/>
      <name val="Calibri"/>
      <family val="2"/>
      <scheme val="minor"/>
    </font>
    <font>
      <sz val="10"/>
      <name val="Arial"/>
      <family val="2"/>
      <charset val="204"/>
    </font>
    <font>
      <b/>
      <sz val="8"/>
      <name val="LitNusx"/>
    </font>
    <font>
      <sz val="10"/>
      <name val="Arial"/>
      <family val="2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LitNusx"/>
    </font>
    <font>
      <b/>
      <sz val="9"/>
      <name val="AcadNusx"/>
    </font>
    <font>
      <sz val="9"/>
      <name val="AcadNusx"/>
    </font>
    <font>
      <sz val="10"/>
      <name val="AcadNusx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</cellStyleXfs>
  <cellXfs count="10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8" fillId="0" borderId="0" xfId="0" applyFont="1"/>
    <xf numFmtId="0" fontId="7" fillId="3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1" fillId="2" borderId="2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2" fontId="1" fillId="3" borderId="2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 wrapText="1"/>
    </xf>
    <xf numFmtId="49" fontId="1" fillId="2" borderId="2" xfId="2" applyNumberFormat="1" applyFont="1" applyFill="1" applyBorder="1" applyAlignment="1">
      <alignment horizontal="center" vertical="center" wrapText="1"/>
    </xf>
    <xf numFmtId="0" fontId="1" fillId="2" borderId="2" xfId="2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2" fontId="1" fillId="2" borderId="2" xfId="2" applyNumberFormat="1" applyFont="1" applyFill="1" applyBorder="1" applyAlignment="1">
      <alignment horizontal="center" vertical="center" wrapText="1"/>
    </xf>
    <xf numFmtId="2" fontId="1" fillId="3" borderId="2" xfId="2" applyNumberFormat="1" applyFont="1" applyFill="1" applyBorder="1" applyAlignment="1">
      <alignment horizontal="center" vertical="center" wrapText="1"/>
    </xf>
    <xf numFmtId="0" fontId="1" fillId="0" borderId="2" xfId="3" applyNumberFormat="1" applyFont="1" applyFill="1" applyBorder="1" applyAlignment="1">
      <alignment horizontal="center" vertical="center" wrapText="1"/>
    </xf>
    <xf numFmtId="0" fontId="5" fillId="2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>
      <alignment horizontal="center" vertical="center" wrapText="1"/>
    </xf>
    <xf numFmtId="2" fontId="5" fillId="0" borderId="2" xfId="4" applyNumberFormat="1" applyFont="1" applyFill="1" applyBorder="1" applyAlignment="1">
      <alignment horizontal="center" vertical="center" wrapText="1"/>
    </xf>
    <xf numFmtId="0" fontId="5" fillId="0" borderId="2" xfId="5" applyNumberFormat="1" applyFont="1" applyFill="1" applyBorder="1" applyAlignment="1">
      <alignment horizontal="center" vertical="center" wrapText="1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2" borderId="2" xfId="5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9" fontId="13" fillId="0" borderId="2" xfId="0" applyNumberFormat="1" applyFont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2" fontId="8" fillId="0" borderId="0" xfId="0" applyNumberFormat="1" applyFont="1"/>
    <xf numFmtId="0" fontId="14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/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</cellXfs>
  <cellStyles count="6">
    <cellStyle name="Normal" xfId="0" builtinId="0"/>
    <cellStyle name="Normal_gare wyalsadfenigagarini 2_SMSH2008-IIkv ." xfId="5"/>
    <cellStyle name="Normal_SMETA 3" xfId="3"/>
    <cellStyle name="Обычный 2 2" xfId="4"/>
    <cellStyle name="Обычный 2 2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>
      <selection activeCell="J69" sqref="J69"/>
    </sheetView>
  </sheetViews>
  <sheetFormatPr defaultRowHeight="15" x14ac:dyDescent="0.25"/>
  <cols>
    <col min="1" max="1" width="4.28515625" customWidth="1"/>
    <col min="2" max="2" width="9.140625" customWidth="1"/>
    <col min="3" max="3" width="36.28515625" customWidth="1"/>
    <col min="4" max="4" width="6" customWidth="1"/>
    <col min="5" max="5" width="6.85546875" customWidth="1"/>
    <col min="6" max="6" width="7.7109375" customWidth="1"/>
    <col min="7" max="7" width="6.140625" customWidth="1"/>
    <col min="8" max="8" width="9.85546875" customWidth="1"/>
  </cols>
  <sheetData>
    <row r="1" spans="1:10" ht="32.25" customHeight="1" x14ac:dyDescent="0.25">
      <c r="A1" s="101" t="s">
        <v>106</v>
      </c>
      <c r="B1" s="101"/>
      <c r="C1" s="101"/>
      <c r="D1" s="101"/>
      <c r="E1" s="101"/>
      <c r="F1" s="101"/>
      <c r="G1" s="101"/>
      <c r="H1" s="101"/>
    </row>
    <row r="2" spans="1:10" x14ac:dyDescent="0.25">
      <c r="A2" s="102" t="s">
        <v>105</v>
      </c>
      <c r="B2" s="102"/>
      <c r="C2" s="102"/>
      <c r="D2" s="102"/>
      <c r="E2" s="102"/>
      <c r="F2" s="102"/>
      <c r="G2" s="102"/>
      <c r="H2" s="102"/>
    </row>
    <row r="3" spans="1:10" x14ac:dyDescent="0.25">
      <c r="A3" s="103" t="s">
        <v>17</v>
      </c>
      <c r="B3" s="103"/>
      <c r="C3" s="103"/>
      <c r="D3" s="103"/>
      <c r="E3" s="103"/>
      <c r="F3" s="103"/>
      <c r="G3" s="103"/>
      <c r="H3" s="103"/>
    </row>
    <row r="4" spans="1:10" x14ac:dyDescent="0.25">
      <c r="A4" s="102" t="s">
        <v>18</v>
      </c>
      <c r="B4" s="102"/>
      <c r="C4" s="102"/>
      <c r="D4" s="102"/>
      <c r="E4" s="102"/>
      <c r="F4" s="102"/>
      <c r="G4" s="102"/>
      <c r="H4" s="102"/>
    </row>
    <row r="5" spans="1:10" ht="29.25" customHeight="1" x14ac:dyDescent="0.25">
      <c r="A5" s="1"/>
      <c r="B5" s="2"/>
      <c r="C5" s="3" t="s">
        <v>0</v>
      </c>
      <c r="D5" s="4"/>
      <c r="E5" s="5"/>
      <c r="F5" s="5"/>
      <c r="G5" s="5"/>
      <c r="H5" s="5"/>
    </row>
    <row r="6" spans="1:10" s="35" customFormat="1" ht="96" x14ac:dyDescent="0.25">
      <c r="A6" s="6" t="s">
        <v>1</v>
      </c>
      <c r="B6" s="7" t="s">
        <v>2</v>
      </c>
      <c r="C6" s="8" t="s">
        <v>88</v>
      </c>
      <c r="D6" s="8" t="s">
        <v>3</v>
      </c>
      <c r="E6" s="8"/>
      <c r="F6" s="9">
        <v>435</v>
      </c>
      <c r="G6" s="8"/>
      <c r="H6" s="10">
        <f>SUM(H7:H9)</f>
        <v>0</v>
      </c>
      <c r="J6" s="82"/>
    </row>
    <row r="7" spans="1:10" x14ac:dyDescent="0.25">
      <c r="A7" s="11"/>
      <c r="B7" s="12" t="s">
        <v>4</v>
      </c>
      <c r="C7" s="13" t="s">
        <v>5</v>
      </c>
      <c r="D7" s="13" t="s">
        <v>6</v>
      </c>
      <c r="E7" s="13">
        <f>0.583*0.5</f>
        <v>0.29149999999999998</v>
      </c>
      <c r="F7" s="14">
        <f>E7*F6</f>
        <v>126.80249999999999</v>
      </c>
      <c r="G7" s="13"/>
      <c r="H7" s="15">
        <f>G7*F7</f>
        <v>0</v>
      </c>
    </row>
    <row r="8" spans="1:10" ht="15.75" customHeight="1" x14ac:dyDescent="0.25">
      <c r="A8" s="11"/>
      <c r="B8" s="12" t="s">
        <v>4</v>
      </c>
      <c r="C8" s="13" t="s">
        <v>7</v>
      </c>
      <c r="D8" s="13" t="s">
        <v>8</v>
      </c>
      <c r="E8" s="13">
        <f>0.0046*0.5</f>
        <v>2.3E-3</v>
      </c>
      <c r="F8" s="14">
        <f>E8*F6</f>
        <v>1.0004999999999999</v>
      </c>
      <c r="G8" s="13"/>
      <c r="H8" s="14">
        <f>G8*F8</f>
        <v>0</v>
      </c>
    </row>
    <row r="9" spans="1:10" x14ac:dyDescent="0.25">
      <c r="A9" s="11"/>
      <c r="B9" s="16" t="s">
        <v>4</v>
      </c>
      <c r="C9" s="13" t="s">
        <v>9</v>
      </c>
      <c r="D9" s="13" t="s">
        <v>8</v>
      </c>
      <c r="E9" s="13">
        <f>0.208*0.5</f>
        <v>0.104</v>
      </c>
      <c r="F9" s="14">
        <f>F6*E9</f>
        <v>45.239999999999995</v>
      </c>
      <c r="G9" s="13"/>
      <c r="H9" s="14">
        <f>G9*F9</f>
        <v>0</v>
      </c>
    </row>
    <row r="10" spans="1:10" ht="63" customHeight="1" x14ac:dyDescent="0.25">
      <c r="A10" s="17">
        <v>2</v>
      </c>
      <c r="B10" s="18" t="s">
        <v>10</v>
      </c>
      <c r="C10" s="8" t="s">
        <v>107</v>
      </c>
      <c r="D10" s="19" t="s">
        <v>11</v>
      </c>
      <c r="E10" s="19"/>
      <c r="F10" s="20">
        <v>1050</v>
      </c>
      <c r="G10" s="19"/>
      <c r="H10" s="21">
        <f>SUM(H11:H12)</f>
        <v>0</v>
      </c>
      <c r="J10" s="80"/>
    </row>
    <row r="11" spans="1:10" x14ac:dyDescent="0.25">
      <c r="A11" s="11"/>
      <c r="B11" s="12" t="s">
        <v>4</v>
      </c>
      <c r="C11" s="13" t="s">
        <v>12</v>
      </c>
      <c r="D11" s="22" t="s">
        <v>6</v>
      </c>
      <c r="E11" s="22">
        <v>8.2000000000000003E-2</v>
      </c>
      <c r="F11" s="23">
        <f>E11*F10</f>
        <v>86.100000000000009</v>
      </c>
      <c r="G11" s="22"/>
      <c r="H11" s="24">
        <f>G11*F11</f>
        <v>0</v>
      </c>
    </row>
    <row r="12" spans="1:10" x14ac:dyDescent="0.25">
      <c r="A12" s="11"/>
      <c r="B12" s="12" t="s">
        <v>4</v>
      </c>
      <c r="C12" s="13" t="s">
        <v>13</v>
      </c>
      <c r="D12" s="22" t="s">
        <v>8</v>
      </c>
      <c r="E12" s="22">
        <v>1.9E-2</v>
      </c>
      <c r="F12" s="23">
        <f>E12*F10</f>
        <v>19.95</v>
      </c>
      <c r="G12" s="22"/>
      <c r="H12" s="24">
        <f>G12*F12</f>
        <v>0</v>
      </c>
    </row>
    <row r="13" spans="1:10" ht="60" x14ac:dyDescent="0.25">
      <c r="A13" s="29">
        <v>3</v>
      </c>
      <c r="B13" s="18" t="s">
        <v>15</v>
      </c>
      <c r="C13" s="25" t="s">
        <v>16</v>
      </c>
      <c r="D13" s="30" t="s">
        <v>14</v>
      </c>
      <c r="E13" s="30"/>
      <c r="F13" s="20">
        <v>18</v>
      </c>
      <c r="G13" s="30"/>
      <c r="H13" s="31">
        <f>SUM(H14)</f>
        <v>0</v>
      </c>
      <c r="J13" s="81"/>
    </row>
    <row r="14" spans="1:10" ht="20.25" customHeight="1" x14ac:dyDescent="0.25">
      <c r="A14" s="12"/>
      <c r="B14" s="12" t="s">
        <v>4</v>
      </c>
      <c r="C14" s="32" t="s">
        <v>12</v>
      </c>
      <c r="D14" s="33" t="s">
        <v>14</v>
      </c>
      <c r="E14" s="33">
        <v>1</v>
      </c>
      <c r="F14" s="24">
        <f>E14*F13</f>
        <v>18</v>
      </c>
      <c r="G14" s="33"/>
      <c r="H14" s="34">
        <f>F14*G14</f>
        <v>0</v>
      </c>
    </row>
    <row r="15" spans="1:10" ht="81.75" customHeight="1" x14ac:dyDescent="0.25">
      <c r="A15" s="84">
        <v>4</v>
      </c>
      <c r="B15" s="85" t="s">
        <v>97</v>
      </c>
      <c r="C15" s="2" t="s">
        <v>98</v>
      </c>
      <c r="D15" s="86" t="s">
        <v>14</v>
      </c>
      <c r="E15" s="87"/>
      <c r="F15" s="88">
        <v>10.5</v>
      </c>
      <c r="G15" s="87"/>
      <c r="H15" s="89">
        <f>SUM(H16:H18)</f>
        <v>0</v>
      </c>
      <c r="J15" s="80"/>
    </row>
    <row r="16" spans="1:10" ht="15" customHeight="1" x14ac:dyDescent="0.25">
      <c r="A16" s="90"/>
      <c r="B16" s="91" t="s">
        <v>4</v>
      </c>
      <c r="C16" s="92" t="s">
        <v>99</v>
      </c>
      <c r="D16" s="92" t="s">
        <v>6</v>
      </c>
      <c r="E16" s="92">
        <f>23.8*0.5</f>
        <v>11.9</v>
      </c>
      <c r="F16" s="93">
        <f>E16*F15</f>
        <v>124.95</v>
      </c>
      <c r="G16" s="93"/>
      <c r="H16" s="94">
        <f>G16*F16</f>
        <v>0</v>
      </c>
    </row>
    <row r="17" spans="1:10" ht="14.25" customHeight="1" x14ac:dyDescent="0.25">
      <c r="A17" s="90"/>
      <c r="B17" s="91" t="s">
        <v>4</v>
      </c>
      <c r="C17" s="92" t="s">
        <v>100</v>
      </c>
      <c r="D17" s="92" t="s">
        <v>8</v>
      </c>
      <c r="E17" s="92">
        <f>2.1*0.5</f>
        <v>1.05</v>
      </c>
      <c r="F17" s="93">
        <f>E17*F15</f>
        <v>11.025</v>
      </c>
      <c r="G17" s="92"/>
      <c r="H17" s="94">
        <f>G17*F17</f>
        <v>0</v>
      </c>
    </row>
    <row r="18" spans="1:10" ht="15.75" customHeight="1" x14ac:dyDescent="0.25">
      <c r="A18" s="90"/>
      <c r="B18" s="95" t="s">
        <v>4</v>
      </c>
      <c r="C18" s="96" t="s">
        <v>101</v>
      </c>
      <c r="D18" s="92" t="s">
        <v>8</v>
      </c>
      <c r="E18" s="92">
        <f>0.93*0.5</f>
        <v>0.46500000000000002</v>
      </c>
      <c r="F18" s="93">
        <f>E18*F15</f>
        <v>4.8825000000000003</v>
      </c>
      <c r="G18" s="92"/>
      <c r="H18" s="94">
        <f>G18*F18</f>
        <v>0</v>
      </c>
    </row>
    <row r="19" spans="1:10" ht="25.5" customHeight="1" x14ac:dyDescent="0.25">
      <c r="A19" s="11"/>
      <c r="B19" s="28"/>
      <c r="C19" s="36" t="s">
        <v>19</v>
      </c>
      <c r="D19" s="13"/>
      <c r="E19" s="13"/>
      <c r="F19" s="37"/>
      <c r="G19" s="13"/>
      <c r="H19" s="14"/>
    </row>
    <row r="20" spans="1:10" ht="61.5" customHeight="1" x14ac:dyDescent="0.25">
      <c r="A20" s="17">
        <v>5</v>
      </c>
      <c r="B20" s="18" t="s">
        <v>20</v>
      </c>
      <c r="C20" s="8" t="s">
        <v>89</v>
      </c>
      <c r="D20" s="8" t="s">
        <v>14</v>
      </c>
      <c r="E20" s="19"/>
      <c r="F20" s="26">
        <v>10.5</v>
      </c>
      <c r="G20" s="19"/>
      <c r="H20" s="21">
        <f>SUM(H21:H27)</f>
        <v>0</v>
      </c>
      <c r="J20" s="80"/>
    </row>
    <row r="21" spans="1:10" x14ac:dyDescent="0.25">
      <c r="A21" s="27"/>
      <c r="B21" s="28" t="s">
        <v>4</v>
      </c>
      <c r="C21" s="22" t="s">
        <v>21</v>
      </c>
      <c r="D21" s="22" t="s">
        <v>6</v>
      </c>
      <c r="E21" s="22">
        <v>23.8</v>
      </c>
      <c r="F21" s="23">
        <f>E21*F20</f>
        <v>249.9</v>
      </c>
      <c r="G21" s="23"/>
      <c r="H21" s="24">
        <f>G21*F21</f>
        <v>0</v>
      </c>
    </row>
    <row r="22" spans="1:10" x14ac:dyDescent="0.25">
      <c r="A22" s="27"/>
      <c r="B22" s="28" t="s">
        <v>4</v>
      </c>
      <c r="C22" s="22" t="s">
        <v>13</v>
      </c>
      <c r="D22" s="22" t="s">
        <v>8</v>
      </c>
      <c r="E22" s="22">
        <v>2.1</v>
      </c>
      <c r="F22" s="23">
        <f>E22*F20</f>
        <v>22.05</v>
      </c>
      <c r="G22" s="22"/>
      <c r="H22" s="24">
        <f>G22*F22</f>
        <v>0</v>
      </c>
    </row>
    <row r="23" spans="1:10" x14ac:dyDescent="0.25">
      <c r="A23" s="27"/>
      <c r="B23" s="28" t="s">
        <v>22</v>
      </c>
      <c r="C23" s="22" t="s">
        <v>23</v>
      </c>
      <c r="D23" s="22" t="s">
        <v>24</v>
      </c>
      <c r="E23" s="22">
        <v>1.05</v>
      </c>
      <c r="F23" s="23">
        <f>E23*F20</f>
        <v>11.025</v>
      </c>
      <c r="G23" s="23"/>
      <c r="H23" s="24">
        <f>F23*G23</f>
        <v>0</v>
      </c>
    </row>
    <row r="24" spans="1:10" x14ac:dyDescent="0.25">
      <c r="A24" s="27"/>
      <c r="B24" s="28" t="s">
        <v>25</v>
      </c>
      <c r="C24" s="22" t="s">
        <v>26</v>
      </c>
      <c r="D24" s="22" t="s">
        <v>27</v>
      </c>
      <c r="E24" s="22">
        <v>1.96</v>
      </c>
      <c r="F24" s="23">
        <f>E24*F20</f>
        <v>20.58</v>
      </c>
      <c r="G24" s="22"/>
      <c r="H24" s="24">
        <f>G24*F24</f>
        <v>0</v>
      </c>
    </row>
    <row r="25" spans="1:10" x14ac:dyDescent="0.25">
      <c r="A25" s="27"/>
      <c r="B25" s="28" t="s">
        <v>28</v>
      </c>
      <c r="C25" s="22" t="s">
        <v>29</v>
      </c>
      <c r="D25" s="22" t="s">
        <v>27</v>
      </c>
      <c r="E25" s="22">
        <v>4.38</v>
      </c>
      <c r="F25" s="23">
        <f>E25*F20</f>
        <v>45.99</v>
      </c>
      <c r="G25" s="22"/>
      <c r="H25" s="24">
        <f>G25*F25</f>
        <v>0</v>
      </c>
    </row>
    <row r="26" spans="1:10" x14ac:dyDescent="0.25">
      <c r="A26" s="27"/>
      <c r="B26" s="28" t="s">
        <v>30</v>
      </c>
      <c r="C26" s="22" t="s">
        <v>31</v>
      </c>
      <c r="D26" s="22" t="s">
        <v>27</v>
      </c>
      <c r="E26" s="22">
        <v>7.2</v>
      </c>
      <c r="F26" s="23">
        <f>F20*E26</f>
        <v>75.600000000000009</v>
      </c>
      <c r="G26" s="22"/>
      <c r="H26" s="24">
        <f>G26*F26</f>
        <v>0</v>
      </c>
    </row>
    <row r="27" spans="1:10" x14ac:dyDescent="0.25">
      <c r="A27" s="27"/>
      <c r="B27" s="16" t="s">
        <v>4</v>
      </c>
      <c r="C27" s="13" t="s">
        <v>32</v>
      </c>
      <c r="D27" s="22" t="s">
        <v>8</v>
      </c>
      <c r="E27" s="22">
        <v>0.93</v>
      </c>
      <c r="F27" s="23">
        <f>E27*F20</f>
        <v>9.7650000000000006</v>
      </c>
      <c r="G27" s="22"/>
      <c r="H27" s="24">
        <f>G27*F27</f>
        <v>0</v>
      </c>
    </row>
    <row r="28" spans="1:10" ht="60" x14ac:dyDescent="0.25">
      <c r="A28" s="17">
        <v>6</v>
      </c>
      <c r="B28" s="7" t="s">
        <v>33</v>
      </c>
      <c r="C28" s="8" t="s">
        <v>34</v>
      </c>
      <c r="D28" s="8" t="s">
        <v>35</v>
      </c>
      <c r="E28" s="8"/>
      <c r="F28" s="9">
        <v>1050</v>
      </c>
      <c r="G28" s="38"/>
      <c r="H28" s="10">
        <f>SUM(H29:H32)</f>
        <v>0</v>
      </c>
      <c r="J28" s="80"/>
    </row>
    <row r="29" spans="1:10" x14ac:dyDescent="0.25">
      <c r="A29" s="11"/>
      <c r="B29" s="12" t="s">
        <v>4</v>
      </c>
      <c r="C29" s="13" t="s">
        <v>12</v>
      </c>
      <c r="D29" s="13" t="s">
        <v>6</v>
      </c>
      <c r="E29" s="13">
        <v>3.0300000000000001E-2</v>
      </c>
      <c r="F29" s="15">
        <f>E29*F28</f>
        <v>31.815000000000001</v>
      </c>
      <c r="G29" s="14"/>
      <c r="H29" s="15">
        <f>F29*G29</f>
        <v>0</v>
      </c>
    </row>
    <row r="30" spans="1:10" x14ac:dyDescent="0.25">
      <c r="A30" s="11"/>
      <c r="B30" s="12" t="s">
        <v>4</v>
      </c>
      <c r="C30" s="13" t="s">
        <v>13</v>
      </c>
      <c r="D30" s="13" t="s">
        <v>8</v>
      </c>
      <c r="E30" s="13">
        <f>0.0041</f>
        <v>4.1000000000000003E-3</v>
      </c>
      <c r="F30" s="15">
        <f>F28*E30</f>
        <v>4.3050000000000006</v>
      </c>
      <c r="G30" s="13"/>
      <c r="H30" s="14">
        <f>G30*F30</f>
        <v>0</v>
      </c>
    </row>
    <row r="31" spans="1:10" x14ac:dyDescent="0.25">
      <c r="A31" s="11"/>
      <c r="B31" s="12" t="s">
        <v>36</v>
      </c>
      <c r="C31" s="13" t="s">
        <v>37</v>
      </c>
      <c r="D31" s="13" t="s">
        <v>27</v>
      </c>
      <c r="E31" s="13">
        <v>0.32400000000000001</v>
      </c>
      <c r="F31" s="15">
        <f>F28*E31</f>
        <v>340.2</v>
      </c>
      <c r="G31" s="13"/>
      <c r="H31" s="14">
        <f>G31*F31</f>
        <v>0</v>
      </c>
    </row>
    <row r="32" spans="1:10" x14ac:dyDescent="0.25">
      <c r="A32" s="11"/>
      <c r="B32" s="16" t="s">
        <v>4</v>
      </c>
      <c r="C32" s="13" t="s">
        <v>32</v>
      </c>
      <c r="D32" s="13" t="s">
        <v>8</v>
      </c>
      <c r="E32" s="13">
        <v>4.0000000000000002E-4</v>
      </c>
      <c r="F32" s="15">
        <f>F28*E32</f>
        <v>0.42000000000000004</v>
      </c>
      <c r="G32" s="13"/>
      <c r="H32" s="14">
        <f>G32*F32</f>
        <v>0</v>
      </c>
    </row>
    <row r="33" spans="1:10" ht="60" x14ac:dyDescent="0.25">
      <c r="A33" s="17">
        <v>7</v>
      </c>
      <c r="B33" s="7" t="s">
        <v>38</v>
      </c>
      <c r="C33" s="8" t="s">
        <v>39</v>
      </c>
      <c r="D33" s="8" t="s">
        <v>35</v>
      </c>
      <c r="E33" s="8"/>
      <c r="F33" s="9">
        <v>1050</v>
      </c>
      <c r="G33" s="38"/>
      <c r="H33" s="10">
        <f>H34+H35+H36</f>
        <v>0</v>
      </c>
      <c r="J33" s="80"/>
    </row>
    <row r="34" spans="1:10" x14ac:dyDescent="0.25">
      <c r="A34" s="11"/>
      <c r="B34" s="12" t="s">
        <v>4</v>
      </c>
      <c r="C34" s="13" t="s">
        <v>21</v>
      </c>
      <c r="D34" s="13" t="s">
        <v>6</v>
      </c>
      <c r="E34" s="13">
        <v>4.24E-2</v>
      </c>
      <c r="F34" s="14">
        <f>E34*F33</f>
        <v>44.52</v>
      </c>
      <c r="G34" s="14"/>
      <c r="H34" s="15">
        <f>G34*F34</f>
        <v>0</v>
      </c>
    </row>
    <row r="35" spans="1:10" x14ac:dyDescent="0.25">
      <c r="A35" s="11"/>
      <c r="B35" s="12" t="s">
        <v>4</v>
      </c>
      <c r="C35" s="13" t="s">
        <v>13</v>
      </c>
      <c r="D35" s="13" t="s">
        <v>8</v>
      </c>
      <c r="E35" s="13">
        <f>0.0021</f>
        <v>2.0999999999999999E-3</v>
      </c>
      <c r="F35" s="14">
        <f>F33*E35</f>
        <v>2.2050000000000001</v>
      </c>
      <c r="G35" s="13"/>
      <c r="H35" s="14">
        <f>G35*F35</f>
        <v>0</v>
      </c>
    </row>
    <row r="36" spans="1:10" x14ac:dyDescent="0.25">
      <c r="A36" s="11"/>
      <c r="B36" s="28" t="s">
        <v>25</v>
      </c>
      <c r="C36" s="13" t="s">
        <v>40</v>
      </c>
      <c r="D36" s="13" t="s">
        <v>41</v>
      </c>
      <c r="E36" s="39">
        <v>1.4999999999999999E-4</v>
      </c>
      <c r="F36" s="14">
        <f>F33*E36</f>
        <v>0.15749999999999997</v>
      </c>
      <c r="G36" s="13"/>
      <c r="H36" s="14">
        <f>G36*F36</f>
        <v>0</v>
      </c>
    </row>
    <row r="37" spans="1:10" ht="97.5" customHeight="1" x14ac:dyDescent="0.25">
      <c r="A37" s="40" t="s">
        <v>102</v>
      </c>
      <c r="B37" s="7" t="s">
        <v>42</v>
      </c>
      <c r="C37" s="25" t="s">
        <v>93</v>
      </c>
      <c r="D37" s="25" t="s">
        <v>3</v>
      </c>
      <c r="E37" s="25"/>
      <c r="F37" s="41">
        <v>215</v>
      </c>
      <c r="G37" s="25"/>
      <c r="H37" s="10">
        <f>H38+H39+H40+H41+H42+H43</f>
        <v>0</v>
      </c>
      <c r="J37" s="80"/>
    </row>
    <row r="38" spans="1:10" x14ac:dyDescent="0.25">
      <c r="A38" s="12"/>
      <c r="B38" s="12" t="s">
        <v>4</v>
      </c>
      <c r="C38" s="32" t="s">
        <v>12</v>
      </c>
      <c r="D38" s="32" t="s">
        <v>6</v>
      </c>
      <c r="E38" s="32">
        <v>0.28599999999999998</v>
      </c>
      <c r="F38" s="15">
        <f>E38*F37</f>
        <v>61.489999999999995</v>
      </c>
      <c r="G38" s="32"/>
      <c r="H38" s="15">
        <f t="shared" ref="H38:H43" si="0">G38*F38</f>
        <v>0</v>
      </c>
    </row>
    <row r="39" spans="1:10" ht="24" customHeight="1" x14ac:dyDescent="0.25">
      <c r="A39" s="12"/>
      <c r="B39" s="12" t="s">
        <v>4</v>
      </c>
      <c r="C39" s="32" t="s">
        <v>13</v>
      </c>
      <c r="D39" s="32" t="s">
        <v>8</v>
      </c>
      <c r="E39" s="32">
        <v>4.5999999999999999E-2</v>
      </c>
      <c r="F39" s="15">
        <f>E39*F37</f>
        <v>9.89</v>
      </c>
      <c r="G39" s="32"/>
      <c r="H39" s="15">
        <f t="shared" si="0"/>
        <v>0</v>
      </c>
    </row>
    <row r="40" spans="1:10" ht="27" x14ac:dyDescent="0.25">
      <c r="A40" s="12"/>
      <c r="B40" s="42" t="s">
        <v>43</v>
      </c>
      <c r="C40" s="32" t="s">
        <v>94</v>
      </c>
      <c r="D40" s="32" t="s">
        <v>11</v>
      </c>
      <c r="E40" s="32">
        <v>1.6</v>
      </c>
      <c r="F40" s="15">
        <f>E40*F37</f>
        <v>344</v>
      </c>
      <c r="G40" s="32"/>
      <c r="H40" s="15">
        <f t="shared" si="0"/>
        <v>0</v>
      </c>
    </row>
    <row r="41" spans="1:10" x14ac:dyDescent="0.25">
      <c r="A41" s="12"/>
      <c r="B41" s="28" t="s">
        <v>45</v>
      </c>
      <c r="C41" s="32" t="s">
        <v>46</v>
      </c>
      <c r="D41" s="32" t="s">
        <v>47</v>
      </c>
      <c r="E41" s="32">
        <v>4</v>
      </c>
      <c r="F41" s="15">
        <f>F36*E41</f>
        <v>0.62999999999999989</v>
      </c>
      <c r="G41" s="32"/>
      <c r="H41" s="15">
        <f t="shared" si="0"/>
        <v>0</v>
      </c>
    </row>
    <row r="42" spans="1:10" x14ac:dyDescent="0.25">
      <c r="A42" s="12"/>
      <c r="B42" s="27" t="s">
        <v>30</v>
      </c>
      <c r="C42" s="32" t="s">
        <v>48</v>
      </c>
      <c r="D42" s="32" t="s">
        <v>27</v>
      </c>
      <c r="E42" s="32">
        <v>7.5999999999999998E-2</v>
      </c>
      <c r="F42" s="15">
        <f>E42*F37</f>
        <v>16.34</v>
      </c>
      <c r="G42" s="22"/>
      <c r="H42" s="15">
        <f t="shared" si="0"/>
        <v>0</v>
      </c>
    </row>
    <row r="43" spans="1:10" x14ac:dyDescent="0.25">
      <c r="A43" s="11"/>
      <c r="B43" s="28" t="s">
        <v>49</v>
      </c>
      <c r="C43" s="32" t="s">
        <v>50</v>
      </c>
      <c r="D43" s="32" t="s">
        <v>51</v>
      </c>
      <c r="E43" s="32">
        <v>0.5</v>
      </c>
      <c r="F43" s="15">
        <f>E43*F37</f>
        <v>107.5</v>
      </c>
      <c r="G43" s="32"/>
      <c r="H43" s="15">
        <f t="shared" si="0"/>
        <v>0</v>
      </c>
    </row>
    <row r="44" spans="1:10" ht="60" x14ac:dyDescent="0.25">
      <c r="A44" s="6" t="s">
        <v>103</v>
      </c>
      <c r="B44" s="7" t="s">
        <v>52</v>
      </c>
      <c r="C44" s="8" t="s">
        <v>91</v>
      </c>
      <c r="D44" s="8" t="s">
        <v>47</v>
      </c>
      <c r="E44" s="8"/>
      <c r="F44" s="41">
        <v>16</v>
      </c>
      <c r="G44" s="8"/>
      <c r="H44" s="10">
        <f>SUM(H45:H48)</f>
        <v>0</v>
      </c>
      <c r="J44" s="80"/>
    </row>
    <row r="45" spans="1:10" x14ac:dyDescent="0.25">
      <c r="A45" s="11"/>
      <c r="B45" s="12" t="s">
        <v>4</v>
      </c>
      <c r="C45" s="13" t="s">
        <v>53</v>
      </c>
      <c r="D45" s="13" t="s">
        <v>6</v>
      </c>
      <c r="E45" s="13">
        <v>2.7</v>
      </c>
      <c r="F45" s="14">
        <f>E45*F44</f>
        <v>43.2</v>
      </c>
      <c r="G45" s="13"/>
      <c r="H45" s="15">
        <f>G45*F45</f>
        <v>0</v>
      </c>
    </row>
    <row r="46" spans="1:10" x14ac:dyDescent="0.25">
      <c r="A46" s="11"/>
      <c r="B46" s="12" t="s">
        <v>4</v>
      </c>
      <c r="C46" s="13" t="s">
        <v>54</v>
      </c>
      <c r="D46" s="13" t="s">
        <v>8</v>
      </c>
      <c r="E46" s="13">
        <v>0.45</v>
      </c>
      <c r="F46" s="14">
        <f>E46*F44</f>
        <v>7.2</v>
      </c>
      <c r="G46" s="13"/>
      <c r="H46" s="14">
        <f>G46*F46</f>
        <v>0</v>
      </c>
    </row>
    <row r="47" spans="1:10" ht="40.5" x14ac:dyDescent="0.25">
      <c r="A47" s="11"/>
      <c r="B47" s="28" t="s">
        <v>55</v>
      </c>
      <c r="C47" s="13" t="s">
        <v>90</v>
      </c>
      <c r="D47" s="13" t="s">
        <v>47</v>
      </c>
      <c r="E47" s="13">
        <v>1</v>
      </c>
      <c r="F47" s="43">
        <f>E47*F44</f>
        <v>16</v>
      </c>
      <c r="G47" s="13"/>
      <c r="H47" s="14">
        <f>G47*F47</f>
        <v>0</v>
      </c>
    </row>
    <row r="48" spans="1:10" x14ac:dyDescent="0.25">
      <c r="A48" s="11"/>
      <c r="B48" s="16" t="s">
        <v>4</v>
      </c>
      <c r="C48" s="13" t="s">
        <v>32</v>
      </c>
      <c r="D48" s="13" t="s">
        <v>8</v>
      </c>
      <c r="E48" s="13">
        <v>0.14000000000000001</v>
      </c>
      <c r="F48" s="14">
        <f>E48*F44</f>
        <v>2.2400000000000002</v>
      </c>
      <c r="G48" s="13"/>
      <c r="H48" s="14">
        <f>G48*F48</f>
        <v>0</v>
      </c>
    </row>
    <row r="49" spans="1:10" ht="54" x14ac:dyDescent="0.25">
      <c r="A49" s="54">
        <v>10</v>
      </c>
      <c r="B49" s="55" t="s">
        <v>62</v>
      </c>
      <c r="C49" s="56" t="s">
        <v>68</v>
      </c>
      <c r="D49" s="57" t="s">
        <v>63</v>
      </c>
      <c r="E49" s="54"/>
      <c r="F49" s="58">
        <v>2</v>
      </c>
      <c r="G49" s="56"/>
      <c r="H49" s="59">
        <f>H50+H51+H52+H53</f>
        <v>0</v>
      </c>
      <c r="J49" s="80"/>
    </row>
    <row r="50" spans="1:10" ht="27" x14ac:dyDescent="0.25">
      <c r="A50" s="60"/>
      <c r="B50" s="61" t="s">
        <v>4</v>
      </c>
      <c r="C50" s="62" t="s">
        <v>64</v>
      </c>
      <c r="D50" s="63" t="s">
        <v>65</v>
      </c>
      <c r="E50" s="63">
        <v>1.1100000000000001</v>
      </c>
      <c r="F50" s="62">
        <f>E50*F49</f>
        <v>2.2200000000000002</v>
      </c>
      <c r="G50" s="64"/>
      <c r="H50" s="65">
        <f>F50*G50</f>
        <v>0</v>
      </c>
    </row>
    <row r="51" spans="1:10" x14ac:dyDescent="0.25">
      <c r="A51" s="60"/>
      <c r="B51" s="61" t="s">
        <v>4</v>
      </c>
      <c r="C51" s="62" t="s">
        <v>66</v>
      </c>
      <c r="D51" s="62" t="s">
        <v>8</v>
      </c>
      <c r="E51" s="62">
        <v>0.51600000000000001</v>
      </c>
      <c r="F51" s="62">
        <f>E51*F49</f>
        <v>1.032</v>
      </c>
      <c r="G51" s="66"/>
      <c r="H51" s="65">
        <f>F51*G51</f>
        <v>0</v>
      </c>
    </row>
    <row r="52" spans="1:10" ht="27" x14ac:dyDescent="0.25">
      <c r="A52" s="60"/>
      <c r="B52" s="67" t="s">
        <v>67</v>
      </c>
      <c r="C52" s="62" t="s">
        <v>96</v>
      </c>
      <c r="D52" s="62" t="s">
        <v>63</v>
      </c>
      <c r="E52" s="62">
        <v>1</v>
      </c>
      <c r="F52" s="62">
        <f>E52*F49</f>
        <v>2</v>
      </c>
      <c r="G52" s="68"/>
      <c r="H52" s="65">
        <f>F52*G52</f>
        <v>0</v>
      </c>
    </row>
    <row r="53" spans="1:10" x14ac:dyDescent="0.25">
      <c r="A53" s="60"/>
      <c r="B53" s="61" t="s">
        <v>4</v>
      </c>
      <c r="C53" s="69" t="s">
        <v>32</v>
      </c>
      <c r="D53" s="62" t="s">
        <v>8</v>
      </c>
      <c r="E53" s="62">
        <v>5.3999999999999999E-2</v>
      </c>
      <c r="F53" s="62">
        <f>E53*F49</f>
        <v>0.108</v>
      </c>
      <c r="G53" s="66"/>
      <c r="H53" s="65">
        <f>F53*G53</f>
        <v>0</v>
      </c>
    </row>
    <row r="54" spans="1:10" ht="94.5" x14ac:dyDescent="0.25">
      <c r="A54" s="44">
        <v>11</v>
      </c>
      <c r="B54" s="45" t="s">
        <v>56</v>
      </c>
      <c r="C54" s="46" t="s">
        <v>95</v>
      </c>
      <c r="D54" s="46" t="s">
        <v>11</v>
      </c>
      <c r="E54" s="47"/>
      <c r="F54" s="48">
        <v>1050</v>
      </c>
      <c r="G54" s="70"/>
      <c r="H54" s="49">
        <f>H55+H56+H57+H58+H59+H60+H61</f>
        <v>0</v>
      </c>
      <c r="J54" s="80"/>
    </row>
    <row r="55" spans="1:10" x14ac:dyDescent="0.25">
      <c r="A55" s="50"/>
      <c r="B55" s="50" t="s">
        <v>4</v>
      </c>
      <c r="C55" s="51" t="s">
        <v>21</v>
      </c>
      <c r="D55" s="52" t="s">
        <v>6</v>
      </c>
      <c r="E55" s="51">
        <v>0.439</v>
      </c>
      <c r="F55" s="53">
        <f>E55*F54</f>
        <v>460.95</v>
      </c>
      <c r="G55" s="53"/>
      <c r="H55" s="53">
        <f t="shared" ref="H55:H61" si="1">F55*G55</f>
        <v>0</v>
      </c>
    </row>
    <row r="56" spans="1:10" x14ac:dyDescent="0.25">
      <c r="A56" s="50"/>
      <c r="B56" s="50" t="s">
        <v>4</v>
      </c>
      <c r="C56" s="51" t="s">
        <v>13</v>
      </c>
      <c r="D56" s="52" t="s">
        <v>8</v>
      </c>
      <c r="E56" s="51">
        <v>3.5000000000000003E-2</v>
      </c>
      <c r="F56" s="53">
        <f>F54*E56</f>
        <v>36.75</v>
      </c>
      <c r="G56" s="51"/>
      <c r="H56" s="53">
        <f t="shared" si="1"/>
        <v>0</v>
      </c>
    </row>
    <row r="57" spans="1:10" ht="40.5" x14ac:dyDescent="0.25">
      <c r="A57" s="50"/>
      <c r="B57" s="42" t="s">
        <v>43</v>
      </c>
      <c r="C57" s="52" t="s">
        <v>69</v>
      </c>
      <c r="D57" s="52" t="s">
        <v>11</v>
      </c>
      <c r="E57" s="51">
        <v>1.1200000000000001</v>
      </c>
      <c r="F57" s="53">
        <f>F54*E57</f>
        <v>1176</v>
      </c>
      <c r="G57" s="53"/>
      <c r="H57" s="53">
        <f t="shared" si="1"/>
        <v>0</v>
      </c>
    </row>
    <row r="58" spans="1:10" ht="27" x14ac:dyDescent="0.25">
      <c r="A58" s="50"/>
      <c r="B58" s="42" t="s">
        <v>70</v>
      </c>
      <c r="C58" s="52" t="s">
        <v>57</v>
      </c>
      <c r="D58" s="52" t="s">
        <v>41</v>
      </c>
      <c r="E58" s="51">
        <v>2.9999999999999997E-4</v>
      </c>
      <c r="F58" s="53">
        <f>E58*F54</f>
        <v>0.31499999999999995</v>
      </c>
      <c r="G58" s="51"/>
      <c r="H58" s="53">
        <f t="shared" si="1"/>
        <v>0</v>
      </c>
    </row>
    <row r="59" spans="1:10" x14ac:dyDescent="0.25">
      <c r="A59" s="50"/>
      <c r="B59" s="42" t="s">
        <v>60</v>
      </c>
      <c r="C59" s="51" t="s">
        <v>61</v>
      </c>
      <c r="D59" s="51" t="s">
        <v>27</v>
      </c>
      <c r="E59" s="51">
        <v>0.15</v>
      </c>
      <c r="F59" s="53">
        <f>E59*F54</f>
        <v>157.5</v>
      </c>
      <c r="G59" s="51"/>
      <c r="H59" s="53">
        <f t="shared" si="1"/>
        <v>0</v>
      </c>
    </row>
    <row r="60" spans="1:10" x14ac:dyDescent="0.25">
      <c r="A60" s="50"/>
      <c r="B60" s="42" t="s">
        <v>58</v>
      </c>
      <c r="C60" s="51" t="s">
        <v>59</v>
      </c>
      <c r="D60" s="51" t="s">
        <v>47</v>
      </c>
      <c r="E60" s="51">
        <v>8</v>
      </c>
      <c r="F60" s="53">
        <f>E60*F54</f>
        <v>8400</v>
      </c>
      <c r="G60" s="51"/>
      <c r="H60" s="53">
        <f t="shared" si="1"/>
        <v>0</v>
      </c>
    </row>
    <row r="61" spans="1:10" x14ac:dyDescent="0.25">
      <c r="A61" s="50"/>
      <c r="B61" s="50" t="s">
        <v>4</v>
      </c>
      <c r="C61" s="13" t="s">
        <v>32</v>
      </c>
      <c r="D61" s="52" t="s">
        <v>8</v>
      </c>
      <c r="E61" s="51">
        <v>8.1600000000000006E-2</v>
      </c>
      <c r="F61" s="53">
        <f>E61*F54</f>
        <v>85.68</v>
      </c>
      <c r="G61" s="51"/>
      <c r="H61" s="53">
        <f t="shared" si="1"/>
        <v>0</v>
      </c>
    </row>
    <row r="62" spans="1:10" ht="60" x14ac:dyDescent="0.25">
      <c r="A62" s="6" t="s">
        <v>104</v>
      </c>
      <c r="B62" s="7" t="s">
        <v>72</v>
      </c>
      <c r="C62" s="83" t="s">
        <v>92</v>
      </c>
      <c r="D62" s="8" t="s">
        <v>3</v>
      </c>
      <c r="E62" s="8"/>
      <c r="F62" s="9">
        <v>240</v>
      </c>
      <c r="G62" s="8"/>
      <c r="H62" s="10">
        <f>SUM(H63:H67)</f>
        <v>0</v>
      </c>
      <c r="J62" s="80"/>
    </row>
    <row r="63" spans="1:10" x14ac:dyDescent="0.25">
      <c r="A63" s="11"/>
      <c r="B63" s="12" t="s">
        <v>4</v>
      </c>
      <c r="C63" s="13" t="s">
        <v>21</v>
      </c>
      <c r="D63" s="13" t="s">
        <v>6</v>
      </c>
      <c r="E63" s="13">
        <v>0.58299999999999996</v>
      </c>
      <c r="F63" s="14">
        <f>E63*F62</f>
        <v>139.91999999999999</v>
      </c>
      <c r="G63" s="13"/>
      <c r="H63" s="15">
        <f>G63*F63</f>
        <v>0</v>
      </c>
    </row>
    <row r="64" spans="1:10" x14ac:dyDescent="0.25">
      <c r="A64" s="11"/>
      <c r="B64" s="12" t="s">
        <v>4</v>
      </c>
      <c r="C64" s="13" t="s">
        <v>54</v>
      </c>
      <c r="D64" s="13" t="s">
        <v>8</v>
      </c>
      <c r="E64" s="13">
        <v>4.5999999999999999E-3</v>
      </c>
      <c r="F64" s="14">
        <f>E64*F62</f>
        <v>1.1040000000000001</v>
      </c>
      <c r="G64" s="13"/>
      <c r="H64" s="14">
        <f>G64*F64</f>
        <v>0</v>
      </c>
    </row>
    <row r="65" spans="1:10" ht="27" x14ac:dyDescent="0.25">
      <c r="A65" s="11"/>
      <c r="B65" s="28" t="s">
        <v>73</v>
      </c>
      <c r="C65" s="13" t="s">
        <v>74</v>
      </c>
      <c r="D65" s="13" t="s">
        <v>44</v>
      </c>
      <c r="E65" s="13">
        <v>1.02</v>
      </c>
      <c r="F65" s="14">
        <f>E65*F62</f>
        <v>244.8</v>
      </c>
      <c r="G65" s="71"/>
      <c r="H65" s="14">
        <f>G65*F65</f>
        <v>0</v>
      </c>
    </row>
    <row r="66" spans="1:10" x14ac:dyDescent="0.25">
      <c r="A66" s="11"/>
      <c r="B66" s="42" t="s">
        <v>75</v>
      </c>
      <c r="C66" s="13" t="s">
        <v>76</v>
      </c>
      <c r="D66" s="13" t="s">
        <v>27</v>
      </c>
      <c r="E66" s="13">
        <v>0.23499999999999999</v>
      </c>
      <c r="F66" s="14">
        <f>F62*E66</f>
        <v>56.4</v>
      </c>
      <c r="G66" s="13"/>
      <c r="H66" s="14">
        <f>G66*F66</f>
        <v>0</v>
      </c>
    </row>
    <row r="67" spans="1:10" x14ac:dyDescent="0.25">
      <c r="A67" s="11"/>
      <c r="B67" s="16" t="s">
        <v>4</v>
      </c>
      <c r="C67" s="13" t="s">
        <v>32</v>
      </c>
      <c r="D67" s="13" t="s">
        <v>8</v>
      </c>
      <c r="E67" s="13">
        <v>0.20800000000000002</v>
      </c>
      <c r="F67" s="14">
        <f>F62*E67</f>
        <v>49.92</v>
      </c>
      <c r="G67" s="13"/>
      <c r="H67" s="14">
        <f>G67*F67</f>
        <v>0</v>
      </c>
    </row>
    <row r="68" spans="1:10" ht="58.5" customHeight="1" x14ac:dyDescent="0.25">
      <c r="A68" s="72" t="s">
        <v>71</v>
      </c>
      <c r="B68" s="7" t="s">
        <v>77</v>
      </c>
      <c r="C68" s="73" t="s">
        <v>78</v>
      </c>
      <c r="D68" s="74" t="s">
        <v>3</v>
      </c>
      <c r="E68" s="74"/>
      <c r="F68" s="70">
        <v>215</v>
      </c>
      <c r="G68" s="74"/>
      <c r="H68" s="49">
        <f>H69+H70+H71+H72+H73</f>
        <v>0</v>
      </c>
      <c r="J68" s="80"/>
    </row>
    <row r="69" spans="1:10" x14ac:dyDescent="0.25">
      <c r="A69" s="11"/>
      <c r="B69" s="11" t="s">
        <v>4</v>
      </c>
      <c r="C69" s="13" t="s">
        <v>21</v>
      </c>
      <c r="D69" s="13" t="s">
        <v>6</v>
      </c>
      <c r="E69" s="13">
        <v>0.106</v>
      </c>
      <c r="F69" s="14">
        <f>E69*F68</f>
        <v>22.79</v>
      </c>
      <c r="G69" s="13"/>
      <c r="H69" s="15">
        <f>G69*F69</f>
        <v>0</v>
      </c>
    </row>
    <row r="70" spans="1:10" x14ac:dyDescent="0.25">
      <c r="A70" s="11"/>
      <c r="B70" s="11" t="s">
        <v>4</v>
      </c>
      <c r="C70" s="13" t="s">
        <v>54</v>
      </c>
      <c r="D70" s="13" t="s">
        <v>8</v>
      </c>
      <c r="E70" s="13">
        <v>3.8E-3</v>
      </c>
      <c r="F70" s="14">
        <f>E70*F68</f>
        <v>0.81699999999999995</v>
      </c>
      <c r="G70" s="13"/>
      <c r="H70" s="14">
        <f>G70*F70</f>
        <v>0</v>
      </c>
    </row>
    <row r="71" spans="1:10" x14ac:dyDescent="0.25">
      <c r="A71" s="11"/>
      <c r="B71" s="27" t="s">
        <v>79</v>
      </c>
      <c r="C71" s="75" t="s">
        <v>80</v>
      </c>
      <c r="D71" s="13" t="s">
        <v>47</v>
      </c>
      <c r="E71" s="13">
        <v>1</v>
      </c>
      <c r="F71" s="14">
        <f>E71*F68</f>
        <v>215</v>
      </c>
      <c r="G71" s="71"/>
      <c r="H71" s="14">
        <f>G71*F71</f>
        <v>0</v>
      </c>
    </row>
    <row r="72" spans="1:10" x14ac:dyDescent="0.25">
      <c r="A72" s="11"/>
      <c r="B72" s="27" t="s">
        <v>81</v>
      </c>
      <c r="C72" s="75" t="s">
        <v>82</v>
      </c>
      <c r="D72" s="13" t="s">
        <v>44</v>
      </c>
      <c r="E72" s="13">
        <v>2</v>
      </c>
      <c r="F72" s="14">
        <f>E72*F68</f>
        <v>430</v>
      </c>
      <c r="G72" s="71"/>
      <c r="H72" s="14">
        <f>G72*F72</f>
        <v>0</v>
      </c>
    </row>
    <row r="73" spans="1:10" x14ac:dyDescent="0.25">
      <c r="A73" s="11"/>
      <c r="B73" s="39" t="s">
        <v>4</v>
      </c>
      <c r="C73" s="13" t="s">
        <v>32</v>
      </c>
      <c r="D73" s="13" t="s">
        <v>8</v>
      </c>
      <c r="E73" s="13">
        <v>5.5999999999999999E-3</v>
      </c>
      <c r="F73" s="14">
        <f>F68*E73</f>
        <v>1.204</v>
      </c>
      <c r="G73" s="13"/>
      <c r="H73" s="14">
        <f>G73*F73</f>
        <v>0</v>
      </c>
    </row>
    <row r="74" spans="1:10" x14ac:dyDescent="0.25">
      <c r="A74" s="76"/>
      <c r="B74" s="76"/>
      <c r="C74" s="77" t="s">
        <v>83</v>
      </c>
      <c r="D74" s="76"/>
      <c r="E74" s="78"/>
      <c r="F74" s="78"/>
      <c r="G74" s="78"/>
      <c r="H74" s="97">
        <f>H68+H62+H54+H49+H44+H37+H33+H28+H20+H15+H13+H10+H6</f>
        <v>0</v>
      </c>
      <c r="J74" s="80"/>
    </row>
    <row r="75" spans="1:10" x14ac:dyDescent="0.25">
      <c r="A75" s="76"/>
      <c r="B75" s="76"/>
      <c r="C75" s="77" t="s">
        <v>84</v>
      </c>
      <c r="D75" s="76"/>
      <c r="E75" s="79">
        <v>0.1</v>
      </c>
      <c r="F75" s="78"/>
      <c r="G75" s="78"/>
      <c r="H75" s="97">
        <f>H74*E75</f>
        <v>0</v>
      </c>
      <c r="J75" s="80"/>
    </row>
    <row r="76" spans="1:10" x14ac:dyDescent="0.25">
      <c r="A76" s="76"/>
      <c r="B76" s="76"/>
      <c r="C76" s="77" t="s">
        <v>83</v>
      </c>
      <c r="D76" s="76"/>
      <c r="E76" s="78"/>
      <c r="F76" s="78"/>
      <c r="G76" s="78"/>
      <c r="H76" s="97">
        <f>SUM(H74:H75)</f>
        <v>0</v>
      </c>
      <c r="J76" s="80"/>
    </row>
    <row r="77" spans="1:10" x14ac:dyDescent="0.25">
      <c r="A77" s="76"/>
      <c r="B77" s="76"/>
      <c r="C77" s="77" t="s">
        <v>85</v>
      </c>
      <c r="D77" s="76"/>
      <c r="E77" s="79">
        <v>0.08</v>
      </c>
      <c r="F77" s="78"/>
      <c r="G77" s="78"/>
      <c r="H77" s="97">
        <f>H76*E77</f>
        <v>0</v>
      </c>
      <c r="J77" s="80"/>
    </row>
    <row r="78" spans="1:10" x14ac:dyDescent="0.25">
      <c r="A78" s="76"/>
      <c r="B78" s="76"/>
      <c r="C78" s="77" t="s">
        <v>83</v>
      </c>
      <c r="D78" s="76"/>
      <c r="E78" s="78"/>
      <c r="F78" s="78"/>
      <c r="G78" s="78"/>
      <c r="H78" s="97">
        <f>SUM(H76:H77)</f>
        <v>0</v>
      </c>
      <c r="J78" s="80"/>
    </row>
    <row r="79" spans="1:10" x14ac:dyDescent="0.25">
      <c r="A79" s="76"/>
      <c r="B79" s="76"/>
      <c r="C79" s="77" t="s">
        <v>86</v>
      </c>
      <c r="D79" s="76"/>
      <c r="E79" s="79">
        <v>0.05</v>
      </c>
      <c r="F79" s="78"/>
      <c r="G79" s="78"/>
      <c r="H79" s="97">
        <f>H78*E79</f>
        <v>0</v>
      </c>
      <c r="J79" s="80"/>
    </row>
    <row r="80" spans="1:10" x14ac:dyDescent="0.25">
      <c r="A80" s="76"/>
      <c r="B80" s="76"/>
      <c r="C80" s="77" t="s">
        <v>83</v>
      </c>
      <c r="D80" s="76"/>
      <c r="E80" s="78"/>
      <c r="F80" s="78"/>
      <c r="G80" s="78"/>
      <c r="H80" s="97">
        <f>SUM(H78:H79)</f>
        <v>0</v>
      </c>
      <c r="J80" s="80"/>
    </row>
    <row r="81" spans="1:11" x14ac:dyDescent="0.25">
      <c r="A81" s="76"/>
      <c r="B81" s="76"/>
      <c r="C81" s="77" t="s">
        <v>87</v>
      </c>
      <c r="D81" s="76"/>
      <c r="E81" s="79">
        <v>0.18</v>
      </c>
      <c r="F81" s="78"/>
      <c r="G81" s="78"/>
      <c r="H81" s="97">
        <f>H80*E81</f>
        <v>0</v>
      </c>
      <c r="J81" s="80"/>
    </row>
    <row r="82" spans="1:11" ht="55.5" customHeight="1" x14ac:dyDescent="0.3">
      <c r="A82" s="108" t="s">
        <v>108</v>
      </c>
      <c r="B82" s="106"/>
      <c r="C82" s="106"/>
      <c r="D82" s="106"/>
      <c r="E82" s="107"/>
      <c r="F82" s="78"/>
      <c r="G82" s="78"/>
      <c r="H82" s="97">
        <f>SUM(H80:H81)</f>
        <v>0</v>
      </c>
      <c r="J82" s="80"/>
      <c r="K82" s="105"/>
    </row>
    <row r="85" spans="1:11" ht="39" customHeight="1" x14ac:dyDescent="0.25">
      <c r="A85" s="104"/>
      <c r="B85" s="104"/>
      <c r="C85" s="104"/>
      <c r="D85" s="104"/>
      <c r="E85" s="104"/>
      <c r="F85" s="104"/>
      <c r="G85" s="104"/>
      <c r="H85" s="104"/>
    </row>
    <row r="86" spans="1:11" x14ac:dyDescent="0.25">
      <c r="A86" s="98"/>
      <c r="B86" s="98"/>
      <c r="C86" s="98"/>
      <c r="D86" s="98"/>
      <c r="E86" s="98"/>
      <c r="F86" s="98"/>
      <c r="G86" s="98"/>
      <c r="H86" s="98"/>
    </row>
    <row r="87" spans="1:11" x14ac:dyDescent="0.25">
      <c r="A87" s="100"/>
      <c r="B87" s="100"/>
      <c r="C87" s="100"/>
      <c r="D87" s="98"/>
      <c r="E87" s="98"/>
      <c r="F87" s="98"/>
      <c r="G87" s="98"/>
      <c r="H87" s="98"/>
    </row>
    <row r="88" spans="1:11" x14ac:dyDescent="0.25">
      <c r="A88" s="99"/>
      <c r="B88" s="99"/>
      <c r="C88" s="99"/>
      <c r="D88" s="98"/>
      <c r="E88" s="98"/>
      <c r="F88" s="98"/>
      <c r="G88" s="98"/>
      <c r="H88" s="98"/>
    </row>
    <row r="89" spans="1:11" x14ac:dyDescent="0.25">
      <c r="A89" s="99"/>
      <c r="B89" s="99"/>
      <c r="C89" s="99"/>
      <c r="D89" s="98"/>
      <c r="E89" s="98"/>
      <c r="F89" s="98"/>
      <c r="G89" s="98"/>
      <c r="H89" s="98"/>
    </row>
    <row r="90" spans="1:11" x14ac:dyDescent="0.25">
      <c r="A90" s="100"/>
      <c r="B90" s="100"/>
      <c r="C90" s="100"/>
      <c r="D90" s="98"/>
      <c r="E90" s="98"/>
      <c r="F90" s="98"/>
      <c r="G90" s="98"/>
      <c r="H90" s="98"/>
    </row>
  </sheetData>
  <mergeCells count="8">
    <mergeCell ref="A87:C87"/>
    <mergeCell ref="A90:C90"/>
    <mergeCell ref="A1:H1"/>
    <mergeCell ref="A2:H2"/>
    <mergeCell ref="A3:H3"/>
    <mergeCell ref="A4:H4"/>
    <mergeCell ref="A85:H85"/>
    <mergeCell ref="A82:E8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2020-06-22T13:27:37Z</dcterms:modified>
</cp:coreProperties>
</file>