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858" firstSheet="1" activeTab="1"/>
  </bookViews>
  <sheets>
    <sheet name="satendero" sheetId="1" state="hidden" r:id="rId1"/>
    <sheet name="გარე განათება" sheetId="2" r:id="rId2"/>
    <sheet name="Sheet1" sheetId="3" r:id="rId3"/>
  </sheets>
  <externalReferences>
    <externalReference r:id="rId6"/>
    <externalReference r:id="rId7"/>
  </externalReferences>
  <definedNames>
    <definedName name="ffff5">'[1]x#1'!$F$47</definedName>
    <definedName name="hgh55">#REF!</definedName>
    <definedName name="hhhh74">'[2]Лист1'!$F$45</definedName>
    <definedName name="_xlnm.Print_Titles" localSheetId="1">'გარე განათება'!$6:$6</definedName>
  </definedNames>
  <calcPr fullCalcOnLoad="1"/>
</workbook>
</file>

<file path=xl/sharedStrings.xml><?xml version="1.0" encoding="utf-8"?>
<sst xmlns="http://schemas.openxmlformats.org/spreadsheetml/2006/main" count="1068" uniqueCount="434">
  <si>
    <t>lokalur-resursuli xarjTaRricxva #1/1</t>
  </si>
  <si>
    <t>samSeneblo samuSaoebi</t>
  </si>
  <si>
    <t xml:space="preserve">saxarjTaRricxvo Rirebuleba </t>
  </si>
  <si>
    <t>saxarjTaRricxvo xelfasi</t>
  </si>
  <si>
    <t>normatiuli Sromatevadoba</t>
  </si>
  <si>
    <t>#</t>
  </si>
  <si>
    <t>safuZveli</t>
  </si>
  <si>
    <t>samuSaoTa dasaxeleba</t>
  </si>
  <si>
    <t>ganz. erT.</t>
  </si>
  <si>
    <t>raodenoba</t>
  </si>
  <si>
    <t>ganz. erTeulze</t>
  </si>
  <si>
    <t>saproeqto monacemze</t>
  </si>
  <si>
    <t>1</t>
  </si>
  <si>
    <t>s.n. da w.        IV-2-82 t-8 cx.46-15-2</t>
  </si>
  <si>
    <t>100 kvm</t>
  </si>
  <si>
    <t xml:space="preserve"> SromiTi danaxarji 1,15*18,6</t>
  </si>
  <si>
    <t>kac/sT</t>
  </si>
  <si>
    <t xml:space="preserve"> manqanebi 1,15*0,16</t>
  </si>
  <si>
    <t>3</t>
  </si>
  <si>
    <t>kubm</t>
  </si>
  <si>
    <t>4</t>
  </si>
  <si>
    <t>s.n. da                          w. IV-2-82                              t-8                cx.46-23-5</t>
  </si>
  <si>
    <t>kub.m.</t>
  </si>
  <si>
    <t xml:space="preserve"> SromiTi danaxarji 1,15*4,8</t>
  </si>
  <si>
    <t xml:space="preserve"> manqanebi 1,15*1,1</t>
  </si>
  <si>
    <t>5</t>
  </si>
  <si>
    <t>6</t>
  </si>
  <si>
    <t>7</t>
  </si>
  <si>
    <t>tona</t>
  </si>
  <si>
    <t>8</t>
  </si>
  <si>
    <t>9</t>
  </si>
  <si>
    <t>kg</t>
  </si>
  <si>
    <t>kvm</t>
  </si>
  <si>
    <t xml:space="preserve"> sxva masala</t>
  </si>
  <si>
    <t>10</t>
  </si>
  <si>
    <t>100 g/m</t>
  </si>
  <si>
    <t>cali</t>
  </si>
  <si>
    <t>g/m</t>
  </si>
  <si>
    <t>s.n. da w.  IV-2-82 t-2 cx.8-16-4</t>
  </si>
  <si>
    <t xml:space="preserve"> SromiTi danaxarji 1,15*7,91</t>
  </si>
  <si>
    <t xml:space="preserve"> manqanebi 1,15*0,69</t>
  </si>
  <si>
    <t xml:space="preserve"> Zelaki</t>
  </si>
  <si>
    <t>sabazro saxelSekrulebo</t>
  </si>
  <si>
    <t>kv.m.</t>
  </si>
  <si>
    <t xml:space="preserve"> manqanebi 1,15*0,02</t>
  </si>
  <si>
    <t>karisa da fanjris ferdoebis SebaTqaSeba</t>
  </si>
  <si>
    <t>s.n. da w.  IV-2-82 t-2 cx.11-8-1(2)</t>
  </si>
  <si>
    <t>iatakebze cementis mWimis mowyoba sisqiT 35 mm</t>
  </si>
  <si>
    <t xml:space="preserve"> SromiTi danaxarji 1,15*(18,8+3*0,34)</t>
  </si>
  <si>
    <t xml:space="preserve"> manqanebi 1,15*(0,95+3*0,23)</t>
  </si>
  <si>
    <t>lari</t>
  </si>
  <si>
    <t>s.n. da w.  IV-2-82 t-2 cx.11-20-3</t>
  </si>
  <si>
    <t xml:space="preserve"> SromiTi danaxarji 1,15*108</t>
  </si>
  <si>
    <t xml:space="preserve"> manqanebi 1,15*4,52</t>
  </si>
  <si>
    <t xml:space="preserve"> sxva manqanebi 1,15*2,7</t>
  </si>
  <si>
    <t xml:space="preserve"> bade sabaTqaSo</t>
  </si>
  <si>
    <t>s.n. da w.   IV-2-82 t-2   cx.15-15-3</t>
  </si>
  <si>
    <t xml:space="preserve"> SromiTi danaxarji 1,15*219</t>
  </si>
  <si>
    <t xml:space="preserve"> manqanebi 1,15*2</t>
  </si>
  <si>
    <t xml:space="preserve"> kafeli</t>
  </si>
  <si>
    <t>s.n. da w.  IV-2-82 t-2 cx.15-52-1</t>
  </si>
  <si>
    <t xml:space="preserve"> SromiTi danaxarji 1,15*93</t>
  </si>
  <si>
    <t xml:space="preserve"> sxva manqanebi 1,15*2,6</t>
  </si>
  <si>
    <t>gare kedlebis maRalxarisxovani SeRebva wyalmedegi saRebaviT</t>
  </si>
  <si>
    <t xml:space="preserve"> saRebavi wyalmedegi</t>
  </si>
  <si>
    <t>samSeneblo nagvis gatana 5 km manZilze</t>
  </si>
  <si>
    <t>samSeneblo nagvis transportireba</t>
  </si>
  <si>
    <t>lokalur-resursuli uwyisis jami</t>
  </si>
  <si>
    <t>manqanebi da materialuri resursebi</t>
  </si>
  <si>
    <t>j a m i</t>
  </si>
  <si>
    <t>sul xarjTaRricxviT</t>
  </si>
  <si>
    <t>s.n. da w.        IV-2-82 t-8 cx.46-30-5</t>
  </si>
  <si>
    <t>SromiTi danaxarji 1,15*38,8</t>
  </si>
  <si>
    <t>svel wertilebSi Werze plastikatis profilebis akvra xis karkasze</t>
  </si>
  <si>
    <t>Zelaki</t>
  </si>
  <si>
    <t>WanWiki qanCiT da sayeluriT</t>
  </si>
  <si>
    <t>cecxlgamZle xsnari</t>
  </si>
  <si>
    <t>plastmasis kuTxovana</t>
  </si>
  <si>
    <t>sxva masala (1,69+0,74)</t>
  </si>
  <si>
    <t xml:space="preserve"> SromiTi resursi</t>
  </si>
  <si>
    <t>Rirebuleba (lari)</t>
  </si>
  <si>
    <t>plastmasis Weris profili siganiT 28 sm</t>
  </si>
  <si>
    <t>aTasi lari</t>
  </si>
  <si>
    <t>kac.saaTi</t>
  </si>
  <si>
    <t xml:space="preserve"> duRabi mosapirkeTebeli</t>
  </si>
  <si>
    <t>Siga kedlebidan dazianebuli baTqaSis Camoyra</t>
  </si>
  <si>
    <t xml:space="preserve"> duRabi wyobis</t>
  </si>
  <si>
    <t>duRabi mosapirkeTebeli</t>
  </si>
  <si>
    <t>s.n. da w.  IV-2-82 t-2 cx.15-52-4</t>
  </si>
  <si>
    <t xml:space="preserve"> SromiTi danaxarji 1,15*30</t>
  </si>
  <si>
    <t xml:space="preserve"> sxva manqanebi 1,15*1,1</t>
  </si>
  <si>
    <t xml:space="preserve"> duRabi mosapirkeTebeli (2,04+3*0,51)</t>
  </si>
  <si>
    <t>Siga zedapirebis maRalxarisxovani SebaTqaSeba</t>
  </si>
  <si>
    <t xml:space="preserve"> SromiTi danaxarji 1,15*(101+106)/2</t>
  </si>
  <si>
    <t>duRabi mosapirkeTebeli (2,38+2,44)/2</t>
  </si>
  <si>
    <t xml:space="preserve"> manqanebi 1,15*(1,5+0,24)</t>
  </si>
  <si>
    <t xml:space="preserve">sn da w IV-2-82 t-5 cx.34-59-8;  cx 34-61-11              </t>
  </si>
  <si>
    <t xml:space="preserve"> SromiTi danaxarji 1,15*[(65,8+85,6)/2+(11,5+15,8)/2]</t>
  </si>
  <si>
    <t>s.n. da w.  IV-2-82 t-2 cx.15-168-7(8); cx.15-161-5(6)</t>
  </si>
  <si>
    <t xml:space="preserve">Siga kedlebisa da Werebis damuSaveba da maRalxarisxovani SeRebva </t>
  </si>
  <si>
    <t xml:space="preserve"> manqanebi 1,15*[(1+1,2)/2+(0,02+0,02)/2]</t>
  </si>
  <si>
    <t xml:space="preserve"> saRebavi (63+63)/2</t>
  </si>
  <si>
    <t xml:space="preserve"> fiTxi [(79+92)/2+(29+32)/2]</t>
  </si>
  <si>
    <t xml:space="preserve"> sxva masala [(1,6+1,8)/2+(0,42+0,42)/2</t>
  </si>
  <si>
    <t>s.n. da w.  IV-2-82 t-2 cx.15-168-7 cx.15-161-5</t>
  </si>
  <si>
    <t xml:space="preserve"> SromiTi danaxarji 1,15*(65,8+11,5)</t>
  </si>
  <si>
    <t xml:space="preserve"> manqanebi 1,15*(1,00+0,02)</t>
  </si>
  <si>
    <t xml:space="preserve"> fiTxi wyalmedegi (79+29)</t>
  </si>
  <si>
    <t xml:space="preserve"> sxva masala (1,6+0,42)</t>
  </si>
  <si>
    <t xml:space="preserve"> wvrili sakedle bloki sisqiT 10 sm 0,91/(0,39*0,1*0,188)</t>
  </si>
  <si>
    <t>sn da w                                           IV-2-82 t-8 cx. 46-32-2</t>
  </si>
  <si>
    <t xml:space="preserve">kar - fanjrebis demontaJi </t>
  </si>
  <si>
    <t xml:space="preserve"> SromiTi danaxarji 1,15*156</t>
  </si>
  <si>
    <t xml:space="preserve"> manqanebi 1,15*9,84</t>
  </si>
  <si>
    <t>lokalur-resursuli xarjTaRricxva #1/2</t>
  </si>
  <si>
    <t>s.n. da w.        IV-2-82 t-3 cx.16-7-3</t>
  </si>
  <si>
    <t>wyalmomaragebis milebis gayvana diametriT - 40 mm-de</t>
  </si>
  <si>
    <t>gr.m</t>
  </si>
  <si>
    <t xml:space="preserve"> SromiTi danaxarji 1,15*0,37</t>
  </si>
  <si>
    <t xml:space="preserve"> manqanebi 1,15*0,0136</t>
  </si>
  <si>
    <r>
      <t xml:space="preserve">mili plastmas-aluminis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</si>
  <si>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r>
      <t xml:space="preserve">mili plastmas-aluminis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</si>
  <si>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r>
      <t xml:space="preserve">mili plastmas-aluminis </t>
    </r>
    <r>
      <rPr>
        <sz val="10"/>
        <rFont val="Calibri"/>
        <family val="2"/>
      </rPr>
      <t xml:space="preserve">ф32 </t>
    </r>
    <r>
      <rPr>
        <sz val="10"/>
        <rFont val="AcadNusx"/>
        <family val="0"/>
      </rPr>
      <t>mm</t>
    </r>
  </si>
  <si>
    <r>
      <t xml:space="preserve">finingi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20-32 mm</t>
    </r>
  </si>
  <si>
    <t xml:space="preserve"> sxvadasxva masala</t>
  </si>
  <si>
    <t>2</t>
  </si>
  <si>
    <t>milsadenebze Camketi armaturis dayeneba</t>
  </si>
  <si>
    <t>s.n. da w.        IV-2-82 t-3 cx.16-12-1</t>
  </si>
  <si>
    <t xml:space="preserve"> SromiTi danaxarji 1,15*1,51</t>
  </si>
  <si>
    <t xml:space="preserve"> manqanebi 1,15*0,13</t>
  </si>
  <si>
    <r>
      <t xml:space="preserve">ventili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</si>
  <si>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Calibri"/>
        <family val="2"/>
      </rPr>
      <t xml:space="preserve">ф32 </t>
    </r>
    <r>
      <rPr>
        <sz val="10"/>
        <rFont val="AcadNusx"/>
        <family val="0"/>
      </rPr>
      <t>mm</t>
    </r>
  </si>
  <si>
    <t>ventili 3/8"</t>
  </si>
  <si>
    <t>onkanis da Semrevis dayeneba</t>
  </si>
  <si>
    <t>s.n. da w.        IV-2-82 t-3 cx.17-3-3</t>
  </si>
  <si>
    <t xml:space="preserve"> SromiTi danaxarji 1,15*0,82</t>
  </si>
  <si>
    <t xml:space="preserve"> manqanebi 1,15*0,01</t>
  </si>
  <si>
    <t>Semrevi xelsabanis</t>
  </si>
  <si>
    <t>milsadenebis hidravlikuri gamocda</t>
  </si>
  <si>
    <t>s.n. da w.        IV-2-82 t-3 cx.16-22</t>
  </si>
  <si>
    <t xml:space="preserve"> SromiTi danaxarji 1,15*0,0516</t>
  </si>
  <si>
    <t>wyali</t>
  </si>
  <si>
    <t>lokalur-resursuli xarjTaRricxva #1/3</t>
  </si>
  <si>
    <t>s.n. da w.        IV-2-82 t-3 cx.16-6-1</t>
  </si>
  <si>
    <t xml:space="preserve"> SromiTi danaxarji 1,15*0,609</t>
  </si>
  <si>
    <t xml:space="preserve"> manqanebi 1,15*0,0021</t>
  </si>
  <si>
    <t>fasonuri nawilebi</t>
  </si>
  <si>
    <t>samagri detalebi</t>
  </si>
  <si>
    <r>
      <t xml:space="preserve">sakanalizacio plastmasis mili  </t>
    </r>
    <r>
      <rPr>
        <sz val="10"/>
        <rFont val="Calibri"/>
        <family val="2"/>
      </rPr>
      <t xml:space="preserve">ф50 </t>
    </r>
    <r>
      <rPr>
        <sz val="10"/>
        <rFont val="AcadNusx"/>
        <family val="0"/>
      </rPr>
      <t>mm</t>
    </r>
  </si>
  <si>
    <t>s.n. da w.        IV-2-82 t-3 cx.16-6-2</t>
  </si>
  <si>
    <t>plastmasis sakanalizacio milis gayvana _ diametriT 50 mm</t>
  </si>
  <si>
    <t>igive _ diametriT 100 mm</t>
  </si>
  <si>
    <t xml:space="preserve"> SromiTi danaxarji 1,15*0,583</t>
  </si>
  <si>
    <t xml:space="preserve"> manqanebi 1,15*0,0046</t>
  </si>
  <si>
    <r>
      <t xml:space="preserve">sakanalizacio plastmasis mili </t>
    </r>
    <r>
      <rPr>
        <sz val="10"/>
        <rFont val="Calibri"/>
        <family val="2"/>
      </rPr>
      <t xml:space="preserve">ф100 </t>
    </r>
    <r>
      <rPr>
        <sz val="10"/>
        <rFont val="AcadNusx"/>
        <family val="0"/>
      </rPr>
      <t>mm</t>
    </r>
  </si>
  <si>
    <t>s.n. da w.        IV-2-82 t-3 cx.17-1-3</t>
  </si>
  <si>
    <t>xelsabanis dayeneba</t>
  </si>
  <si>
    <t>komp.</t>
  </si>
  <si>
    <t xml:space="preserve"> SromiTi danaxarji 1,15*1,56</t>
  </si>
  <si>
    <t xml:space="preserve"> manqanebi 1,15*0,06</t>
  </si>
  <si>
    <t xml:space="preserve">xelsabani  </t>
  </si>
  <si>
    <t>s.n. da w.        IV-2-82 t-3 cx.17-4-4</t>
  </si>
  <si>
    <t xml:space="preserve"> SromiTi danaxarji 1,15*3,66</t>
  </si>
  <si>
    <t xml:space="preserve"> manqanebi 1,15*0,28</t>
  </si>
  <si>
    <t xml:space="preserve"> SromiTi danaxarji 1,15*0,46</t>
  </si>
  <si>
    <t>lokalur-resursuli xarjTaRricxva #1/4</t>
  </si>
  <si>
    <t>s.n. da w.        IV-2-82 t-3 cx.16-7-1</t>
  </si>
  <si>
    <t xml:space="preserve"> SromiTi danaxarji 1,15*0,345</t>
  </si>
  <si>
    <t xml:space="preserve"> manqanebi 1,15*0,0129</t>
  </si>
  <si>
    <t>paneluri radiatoris dayeneba</t>
  </si>
  <si>
    <t>s.n. da w.        IV-2-82 t-3 cx.18-5-3</t>
  </si>
  <si>
    <t xml:space="preserve"> SromiTi danaxarji 1,15*1,41</t>
  </si>
  <si>
    <t xml:space="preserve"> manqanebi 1,15*0,161</t>
  </si>
  <si>
    <t>kronSteini</t>
  </si>
  <si>
    <t>ventili radiatoris</t>
  </si>
  <si>
    <t>uku ventili radiatoris</t>
  </si>
  <si>
    <t>s.n. da w.        IV-2-82 t-8 cx.46-19-3</t>
  </si>
  <si>
    <t xml:space="preserve">milsadenebisTvis xvrelebis gatexva </t>
  </si>
  <si>
    <t>100 cali</t>
  </si>
  <si>
    <t xml:space="preserve"> SromiTi danaxarji 1,15*100,2</t>
  </si>
  <si>
    <t xml:space="preserve"> manqanebi 1,15*49,34</t>
  </si>
  <si>
    <r>
      <t xml:space="preserve">ventili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</si>
  <si>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t>11</t>
  </si>
  <si>
    <t>arsebuli kedlebis, tixrebis daSla da Riobebis gamotexva</t>
  </si>
  <si>
    <t>gare kedlebidan dazianebuli baTqaSis Camoyra</t>
  </si>
  <si>
    <t>iatakebidan fenilis ayra</t>
  </si>
  <si>
    <t>sabazro</t>
  </si>
  <si>
    <t xml:space="preserve">SromiTi danaxarji </t>
  </si>
  <si>
    <t>ventili ф25 mm</t>
  </si>
  <si>
    <t>s.n. da w.        IV-2-82 t-3 cx.22-16-1</t>
  </si>
  <si>
    <t xml:space="preserve"> SromiTi danaxarji 1,15*0,0861</t>
  </si>
  <si>
    <t xml:space="preserve"> manqanebi 1,15*0,0394</t>
  </si>
  <si>
    <r>
      <t xml:space="preserve">Rrubelis izolacia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</si>
  <si>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t>komp</t>
  </si>
  <si>
    <t>lokalur-resursuli xarjTaRricxva #1/5</t>
  </si>
  <si>
    <t>eleqtrosamontaJo samuSaoebi</t>
  </si>
  <si>
    <t>s.n. da w.        IV-2-82 t-8 cx.46-17-2</t>
  </si>
  <si>
    <t>eleqtro farebisTvis kedlebSi niSebis mowyoba</t>
  </si>
  <si>
    <t xml:space="preserve"> SromiTi danaxarji 1,15*4,84</t>
  </si>
  <si>
    <t xml:space="preserve"> manqanebi 1,15*1,67</t>
  </si>
  <si>
    <t>s.n. da w.        IV-2-82 t-8 cx.46-20-1</t>
  </si>
  <si>
    <t>eleqtro sadenebisTvis kedlebSi arxebis mowyoba</t>
  </si>
  <si>
    <t xml:space="preserve"> SromiTi danaxarji 1,15*0,137</t>
  </si>
  <si>
    <t xml:space="preserve"> manqanebi 1,15*0,059</t>
  </si>
  <si>
    <t>s.n. da w.        IV-2-82 t-8 cx.46-18-3</t>
  </si>
  <si>
    <t>eleqtro sadenebisTvis kedlebSi naxvretebis mowyoba</t>
  </si>
  <si>
    <t xml:space="preserve"> SromiTi danaxarji 1,15*0,66</t>
  </si>
  <si>
    <t xml:space="preserve"> manqanebi 1,15*0,4</t>
  </si>
  <si>
    <t>s.n. da w.        IV-2-82 t-3 cx.21-7</t>
  </si>
  <si>
    <t>mTavari Semyvan-gamanawilebeli karadis, samfaza mricxveliT, dayeneba da momzadeba CarTvisaTvis</t>
  </si>
  <si>
    <t xml:space="preserve"> SromiTi danaxarji 1,15*7,24</t>
  </si>
  <si>
    <t>Semyvan-gamanawilebeli karada samfaza mricxveliTa da CamrTvel-amomrTveliT</t>
  </si>
  <si>
    <t>s.n. da w.        IV-2-82 t-3 cx.21-18-1</t>
  </si>
  <si>
    <t>eleqtro sadenebis gayvana daxuruli el.gayvanilobisTvis</t>
  </si>
  <si>
    <t xml:space="preserve"> SromiTi danaxarji 1,15*0,139</t>
  </si>
  <si>
    <r>
      <t>orZarRva spilenZis sadeni 2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</si>
  <si>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r>
      <t>samZarRva spilenZis sadeni 3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</si>
  <si>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gamanawilebeli kolofi</t>
  </si>
  <si>
    <t>s.n. da w.        IV-2-82 t-3 cx.21-23-2</t>
  </si>
  <si>
    <t>Cafluli tipis CamrTvelis dayeneba</t>
  </si>
  <si>
    <t xml:space="preserve"> SromiTi danaxarji 1,15*0,192</t>
  </si>
  <si>
    <t>erTpolusa CamrTveli samontaJo kolofiT</t>
  </si>
  <si>
    <t>orpolusa CamrTveli samontaJo kolofiT</t>
  </si>
  <si>
    <t>s.n. da w.        IV-2-82 t-3 cx.21-23-7</t>
  </si>
  <si>
    <t>Cafluli tipis Stefseluri rozetis dayeneba</t>
  </si>
  <si>
    <t>Stefseluri rozeti damiwebis kontaqtiTa da samontaJo kolofiT</t>
  </si>
  <si>
    <t>s.n. da w.        IV-2-82 t-3 cx.21-25-1</t>
  </si>
  <si>
    <t>sanaTuris dayeneba varvarebis naTuriT</t>
  </si>
  <si>
    <t xml:space="preserve"> SromiTi danaxarji 1,15*0,604</t>
  </si>
  <si>
    <t>hermetuli Weris sanaTi varvarebis naTuriT</t>
  </si>
  <si>
    <t>s.n. da w.        IV-2-82 t-3 cx.21-25-5</t>
  </si>
  <si>
    <t xml:space="preserve"> SromiTi danaxarji 1,15*0,566</t>
  </si>
  <si>
    <t>zednadebi xarjebi 75% (SromiTi resursebidan)</t>
  </si>
  <si>
    <t xml:space="preserve">s.n. da w.  IV-2-82 t-2 cx.15-55-9(10) </t>
  </si>
  <si>
    <t>jami: I samSeneblo samuSaoebi</t>
  </si>
  <si>
    <t xml:space="preserve">II inventari </t>
  </si>
  <si>
    <t>jami: II inventari</t>
  </si>
  <si>
    <t>sul xarjTaRricxviT (I+II)</t>
  </si>
  <si>
    <t xml:space="preserve">saxarjTaRricxvo Rirebuleba sul: </t>
  </si>
  <si>
    <t>maT Soris samSeneblo samuSaoebi</t>
  </si>
  <si>
    <t>inventari</t>
  </si>
  <si>
    <t>I samSeneblo samuSaoebi</t>
  </si>
  <si>
    <t xml:space="preserve">kedlebze kafelis filebis akvra svel wertilebSi </t>
  </si>
  <si>
    <t>s.n. da w. IV-2-82 t-2 cx.15-12-1</t>
  </si>
  <si>
    <t xml:space="preserve">100 kvm </t>
  </si>
  <si>
    <t xml:space="preserve"> SromiTi danaxarji 1,15*575</t>
  </si>
  <si>
    <t xml:space="preserve"> manqanebi 1,15*3,4</t>
  </si>
  <si>
    <t>duRabi</t>
  </si>
  <si>
    <t xml:space="preserve"> sxva masala </t>
  </si>
  <si>
    <t>zednadebi xarjebi 10%</t>
  </si>
  <si>
    <t>gegmiuri dagroveba 7%</t>
  </si>
  <si>
    <t>Sedgenilia 2012 wlis I kvartlis fasebSi</t>
  </si>
  <si>
    <t>Siga wyalmomarageba da kanalizacia</t>
  </si>
  <si>
    <t>gaTboba, kondicireba da ventilacia</t>
  </si>
  <si>
    <t>susti denebis  qseli</t>
  </si>
  <si>
    <t>gare kedlebisa  maRalxarisxovani SebaTqaSeba</t>
  </si>
  <si>
    <t xml:space="preserve">mTavari gare kibis safexurebis mopirkeTeba granitis filebiT </t>
  </si>
  <si>
    <t>granitis filebi (safexuri, Subli)</t>
  </si>
  <si>
    <t xml:space="preserve">q. baTumSi, zviad gamsaxurdias q. #1/5-Si fotogalereas mowyobis samuSaoebi  </t>
  </si>
  <si>
    <t xml:space="preserve"> 4 mm-iani minapaketiT Seminuli metalo-plastikis vitraJi (montaJiT)</t>
  </si>
  <si>
    <r>
      <t>Q</t>
    </r>
    <r>
      <rPr>
        <b/>
        <sz val="10"/>
        <rFont val="Calibri"/>
        <family val="2"/>
      </rPr>
      <t xml:space="preserve"> MDF</t>
    </r>
    <r>
      <rPr>
        <b/>
        <sz val="10"/>
        <rFont val="AcadNusx"/>
        <family val="0"/>
      </rPr>
      <t xml:space="preserve">-is  karebis Casma </t>
    </r>
  </si>
  <si>
    <t xml:space="preserve"> teqnogranitis iatakis mowyoba  </t>
  </si>
  <si>
    <t xml:space="preserve"> teqnogranitis fila </t>
  </si>
  <si>
    <t>penoplastis dekoratiuli karnizis mowyoba</t>
  </si>
  <si>
    <t xml:space="preserve">kv.m
</t>
  </si>
  <si>
    <t xml:space="preserve">srf
</t>
  </si>
  <si>
    <t xml:space="preserve">SromiTi danaxarji
</t>
  </si>
  <si>
    <t xml:space="preserve">kac.sT
</t>
  </si>
  <si>
    <t xml:space="preserve">manqanebi
</t>
  </si>
  <si>
    <t xml:space="preserve">lari
</t>
  </si>
  <si>
    <t xml:space="preserve">sn da w  IV-
2-82 t-8 cx.46
31-1
</t>
  </si>
  <si>
    <t xml:space="preserve">kedlebidan kafelis filebis Camoyra
</t>
  </si>
  <si>
    <t xml:space="preserve">Sida zedapirebidan arsebuli saRebavis mocileba
</t>
  </si>
  <si>
    <t xml:space="preserve">SromiTi danaxarji 1,15*0,16
</t>
  </si>
  <si>
    <t xml:space="preserve">duRabi
</t>
  </si>
  <si>
    <t xml:space="preserve">kubm
</t>
  </si>
  <si>
    <t xml:space="preserve">sxvadasxva masalebi
</t>
  </si>
  <si>
    <t xml:space="preserve">kvm
</t>
  </si>
  <si>
    <t xml:space="preserve">materialuri da SromiTi resursebi
</t>
  </si>
  <si>
    <t xml:space="preserve">metaloplastikis karis Casma
</t>
  </si>
  <si>
    <t xml:space="preserve">grZ.m
</t>
  </si>
  <si>
    <t xml:space="preserve">maRali cveTamedegobis laminirebuli parketis dageba Rrubelis safuZvelze, plinTusebiT
</t>
  </si>
  <si>
    <t xml:space="preserve">laminirebuli parketi plinTusiT da
Rrubelis safuZveliT
</t>
  </si>
  <si>
    <t xml:space="preserve">sn da w  IV-
2-82 t-2 cx.11-
20-3
</t>
  </si>
  <si>
    <t xml:space="preserve">meTlaxis fila
</t>
  </si>
  <si>
    <t xml:space="preserve">sn da w  IV-
2-82 t-2 cx.11-
11-8
</t>
  </si>
  <si>
    <t xml:space="preserve">sxvadasxva saxeobis iatakebis Sepirapirebis adgilebSi dekoratiuli liTonis profilis mowyoba
</t>
  </si>
  <si>
    <t xml:space="preserve">dekoratiuli liTonis profili
</t>
  </si>
  <si>
    <t xml:space="preserve">grm
</t>
  </si>
  <si>
    <t xml:space="preserve">silikoni
</t>
  </si>
  <si>
    <t xml:space="preserve">tub
</t>
  </si>
  <si>
    <t xml:space="preserve">sabazro saxelS.
</t>
  </si>
  <si>
    <t xml:space="preserve">Werze nestgamZle muyao-TabaSiris filebis
Sekiduli Weris mowyoba liTonis karkasiT
</t>
  </si>
  <si>
    <t xml:space="preserve">materialuri resursebi
</t>
  </si>
  <si>
    <t xml:space="preserve">ВЗЕР  №14 cx. #14-801
</t>
  </si>
  <si>
    <t>4 mm-iani minapaketiT Seminuli metaloplastikis vitraJebis da vitraJis kariT Casma</t>
  </si>
  <si>
    <t xml:space="preserve">xisagan damzadebuli bari </t>
  </si>
  <si>
    <t>daxuruli darabebis  muyaoTabaSiris filiT xis karkasze mowyoba metaloplastmasis fanjrebze fotogalereas darbazSi</t>
  </si>
  <si>
    <t>daxuruli darabebi  muyaoTabaSiris filiT xis karkasze (montaJiT)</t>
  </si>
  <si>
    <t>sarecxi niJaris  dayeneba</t>
  </si>
  <si>
    <t xml:space="preserve">sarecxi niJara </t>
  </si>
  <si>
    <t>unitazis  dayeneba</t>
  </si>
  <si>
    <t>unitazi  avziT</t>
  </si>
  <si>
    <t>asakeci saCrdiloblebis mowyoba
Ria kafis Tavze</t>
  </si>
  <si>
    <t>tixrebis wyoba wvrili sakedle blokebiT mm.</t>
  </si>
  <si>
    <t xml:space="preserve">kedlis mowyoba  nestgamZle muyaoTabaSiris filiT (sakanalizacio milebs dasafarad)
</t>
  </si>
  <si>
    <t xml:space="preserve"> kvm</t>
  </si>
  <si>
    <t>saizolacio panelebi</t>
  </si>
  <si>
    <t>kv.m</t>
  </si>
  <si>
    <t>grZ.m</t>
  </si>
  <si>
    <t>iatakqveSa gaTbobis sistemis  montaJi</t>
  </si>
  <si>
    <t>20mm mili (polipropileni armirebuli)</t>
  </si>
  <si>
    <t>20 mm mili (polipropileni armirebuli)</t>
  </si>
  <si>
    <r>
      <t xml:space="preserve">finingi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 mm</t>
    </r>
  </si>
  <si>
    <t>milebze izolaciis mowyoba _ diametriT 20 mm</t>
  </si>
  <si>
    <t>dasakidi gazis qvabis montaJi (daxuruli kameriT, 24000kkal)</t>
  </si>
  <si>
    <t>kompleqti</t>
  </si>
  <si>
    <t>sxva masalebi</t>
  </si>
  <si>
    <t>gamanawilebeli blokis montaJi</t>
  </si>
  <si>
    <t>gamanawilebeli bloki</t>
  </si>
  <si>
    <t>gaTbobis milebis gayvana diametriT - 20 mm</t>
  </si>
  <si>
    <t>kompl.</t>
  </si>
  <si>
    <t>gamwovi ventilatoris montaJi</t>
  </si>
  <si>
    <t>gamwovi ventilatori</t>
  </si>
  <si>
    <t>Jaluzi</t>
  </si>
  <si>
    <t>saventilacio arxi</t>
  </si>
  <si>
    <t>WaRis  dayeneba</t>
  </si>
  <si>
    <t xml:space="preserve">WaRi  </t>
  </si>
  <si>
    <t>28</t>
  </si>
  <si>
    <t>12</t>
  </si>
  <si>
    <t>kompiuteris rozetis montaJi</t>
  </si>
  <si>
    <t>satelefono rozetis montaJi</t>
  </si>
  <si>
    <t>kompiuteris rozeti</t>
  </si>
  <si>
    <t>satelefono rozeti</t>
  </si>
  <si>
    <t>kom.</t>
  </si>
  <si>
    <t>m</t>
  </si>
  <si>
    <t>kvamlis deteqtoris  montaJi</t>
  </si>
  <si>
    <t xml:space="preserve">kvamlis deteqtori </t>
  </si>
  <si>
    <t>saxanZro signalizaciis panelis (kvebis blokiT da sireniT) montaJi</t>
  </si>
  <si>
    <t xml:space="preserve">saxanZro signalizaciis paneli (kvebis blokiT da sireniT) </t>
  </si>
  <si>
    <t>kompiuteruli qselis kabelis  montaJi</t>
  </si>
  <si>
    <t>kompiuteruli qselis kabeli</t>
  </si>
  <si>
    <t>satelefono qselis kabelis  montaJi</t>
  </si>
  <si>
    <t xml:space="preserve"> satelefono qselis kabeli</t>
  </si>
  <si>
    <t>sul:</t>
  </si>
  <si>
    <t>dRg 18%</t>
  </si>
  <si>
    <t xml:space="preserve">sn da w  IV-
2-82 t-2 cx.11-
27-4
misadagebiT
</t>
  </si>
  <si>
    <r>
      <rPr>
        <sz val="10"/>
        <rFont val="Calibri"/>
        <family val="2"/>
      </rPr>
      <t>MDF</t>
    </r>
    <r>
      <rPr>
        <sz val="10"/>
        <rFont val="AcadNusx"/>
        <family val="0"/>
      </rPr>
      <t>-is karebi mowyobilobiT (montaJiT)</t>
    </r>
  </si>
  <si>
    <r>
      <t>radiatori paneluri</t>
    </r>
    <r>
      <rPr>
        <sz val="10"/>
        <rFont val="Calibri"/>
        <family val="2"/>
      </rPr>
      <t xml:space="preserve"> PKKP </t>
    </r>
    <r>
      <rPr>
        <sz val="10"/>
        <rFont val="AcadNusx"/>
        <family val="0"/>
      </rPr>
      <t>foladis simaRliT 60 sm (2X0,8 2X1,0)</t>
    </r>
  </si>
  <si>
    <r>
      <t>armireba (bade 100X100</t>
    </r>
    <r>
      <rPr>
        <sz val="10"/>
        <rFont val="Calibri"/>
        <family val="2"/>
      </rPr>
      <t xml:space="preserve"> A</t>
    </r>
    <r>
      <rPr>
        <sz val="10"/>
        <rFont val="AcadNusx"/>
        <family val="0"/>
      </rPr>
      <t>-1 4mm</t>
    </r>
  </si>
  <si>
    <r>
      <rPr>
        <b/>
        <sz val="10"/>
        <rFont val="Calibri"/>
        <family val="2"/>
      </rPr>
      <t>SPLIT</t>
    </r>
    <r>
      <rPr>
        <b/>
        <sz val="10"/>
        <rFont val="AcadNusx"/>
        <family val="0"/>
      </rPr>
      <t xml:space="preserve"> sistemis kondicioneris  montaJi 12000</t>
    </r>
    <r>
      <rPr>
        <b/>
        <sz val="10"/>
        <rFont val="Calibri"/>
        <family val="2"/>
      </rPr>
      <t>btu/h</t>
    </r>
  </si>
  <si>
    <r>
      <rPr>
        <sz val="10"/>
        <rFont val="Calibri"/>
        <family val="2"/>
      </rPr>
      <t>SPLIT</t>
    </r>
    <r>
      <rPr>
        <sz val="10"/>
        <rFont val="AcadNusx"/>
        <family val="0"/>
      </rPr>
      <t xml:space="preserve"> sistemis kondicioneri  12000</t>
    </r>
    <r>
      <rPr>
        <sz val="10"/>
        <rFont val="Calibri"/>
        <family val="2"/>
      </rPr>
      <t>btu/h</t>
    </r>
  </si>
  <si>
    <r>
      <rPr>
        <b/>
        <sz val="10"/>
        <rFont val="Calibri"/>
        <family val="2"/>
      </rPr>
      <t>SPLIT</t>
    </r>
    <r>
      <rPr>
        <b/>
        <sz val="10"/>
        <rFont val="AcadNusx"/>
        <family val="0"/>
      </rPr>
      <t xml:space="preserve"> sistemis kondicioneris  montaJi 9000</t>
    </r>
    <r>
      <rPr>
        <b/>
        <sz val="10"/>
        <rFont val="Calibri"/>
        <family val="2"/>
      </rPr>
      <t>btu/h</t>
    </r>
  </si>
  <si>
    <r>
      <rPr>
        <sz val="10"/>
        <rFont val="Calibri"/>
        <family val="2"/>
      </rPr>
      <t>SPLIT</t>
    </r>
    <r>
      <rPr>
        <sz val="10"/>
        <rFont val="AcadNusx"/>
        <family val="0"/>
      </rPr>
      <t xml:space="preserve"> sistemis kondicioneri  9000</t>
    </r>
    <r>
      <rPr>
        <sz val="10"/>
        <rFont val="Calibri"/>
        <family val="2"/>
      </rPr>
      <t>btu/h</t>
    </r>
  </si>
  <si>
    <t>iatakze xaoiani zedapiris metlaxis filebis dageba (sankvanZebSi)</t>
  </si>
  <si>
    <t xml:space="preserve">daba CoxataurSi Ria sportuli moednis reabilitacia  </t>
  </si>
  <si>
    <t>ჯამი</t>
  </si>
  <si>
    <t>№</t>
  </si>
  <si>
    <t>სამუშაოს დასახელება</t>
  </si>
  <si>
    <t>რაოდენობა</t>
  </si>
  <si>
    <t>მასალა</t>
  </si>
  <si>
    <t>ხელფასი</t>
  </si>
  <si>
    <t>მანქანა-მექანიზმები</t>
  </si>
  <si>
    <t xml:space="preserve"> ჯამი  (ლარი)</t>
  </si>
  <si>
    <t>სულ</t>
  </si>
  <si>
    <t>ცალი</t>
  </si>
  <si>
    <t>ნორმ.  ერთ.</t>
  </si>
  <si>
    <t>LED 30 ვტ IP65 გარე განათების სანათი</t>
  </si>
  <si>
    <t>სანათიდან შეერთების წერტილამდე NYM-J 3*1,5 კაბელის მონტაჟი</t>
  </si>
  <si>
    <t>მაგნიტური გამშვები 9/3 ა</t>
  </si>
  <si>
    <t xml:space="preserve">ლოკალურ-რესურსული ხარჯთაღრიცხვა </t>
  </si>
  <si>
    <t xml:space="preserve">8-370-2    </t>
  </si>
  <si>
    <t xml:space="preserve">Sromis danaxarjebi </t>
  </si>
  <si>
    <t>masala:</t>
  </si>
  <si>
    <t>c</t>
  </si>
  <si>
    <t>sxva masala</t>
  </si>
  <si>
    <t>8-149-1</t>
  </si>
  <si>
    <t>manqanebi</t>
  </si>
  <si>
    <t>8-363-1</t>
  </si>
  <si>
    <t>kronSteini sanaTis dasamagreblad</t>
  </si>
  <si>
    <t>kac.-sT</t>
  </si>
  <si>
    <t>cecxlgamZle plastmasis milis montaJi d=16 mm</t>
  </si>
  <si>
    <t>cecxlgamZle plastmasis mili d=16mm</t>
  </si>
  <si>
    <t xml:space="preserve"> 8-574-58</t>
  </si>
  <si>
    <t>fotorele</t>
  </si>
  <si>
    <t>Sromis danaxarjebi</t>
  </si>
  <si>
    <t>fotoreles montaJi</t>
  </si>
  <si>
    <t>8-531-4</t>
  </si>
  <si>
    <t>kac-sT</t>
  </si>
  <si>
    <t>magnituri gamSvebis montaJi, 9/3 a</t>
  </si>
  <si>
    <t xml:space="preserve">masalebis transporti masalebis Rirebulebidan </t>
  </si>
  <si>
    <t>jami</t>
  </si>
  <si>
    <t>mogeba</t>
  </si>
  <si>
    <t>gauTvaliswinebeli xarjebis rezervi</t>
  </si>
  <si>
    <t>d R g</t>
  </si>
  <si>
    <t>mTlianad</t>
  </si>
  <si>
    <t>LED 30 ვტ IP65 გარე განათების სანათის მონტაჟი</t>
  </si>
  <si>
    <t>zednadebi xarjebi xelfasidan</t>
  </si>
  <si>
    <t>სპილენძისძარღვიანი ორმაგიზოლაციანი კაბელი NYM-J 3*1,5</t>
  </si>
  <si>
    <t>განზ. ერთ.</t>
  </si>
  <si>
    <t>საფუძველი</t>
  </si>
  <si>
    <t>8-417-9</t>
  </si>
  <si>
    <t>ერთ. ფასი</t>
  </si>
  <si>
    <t>ფოლაdis kronSteiniს montaJi sanaTis dasamagreblad</t>
  </si>
  <si>
    <t>33-251-6</t>
  </si>
  <si>
    <t xml:space="preserve">avtoamwe saburRi mowyobilobiT </t>
  </si>
  <si>
    <t xml:space="preserve">amwe saavtomobilo 16t </t>
  </si>
  <si>
    <t>manq.-sT</t>
  </si>
  <si>
    <t>1. samSeneblo samuSaoebi</t>
  </si>
  <si>
    <t>2. eleqtrosamontaJo samuSaoebi</t>
  </si>
  <si>
    <t xml:space="preserve">jami </t>
  </si>
  <si>
    <t xml:space="preserve">zednadebi xarjebi </t>
  </si>
  <si>
    <t xml:space="preserve">mogeba </t>
  </si>
  <si>
    <t>jami 1</t>
  </si>
  <si>
    <t>jami 2</t>
  </si>
  <si>
    <t>jami 1+2</t>
  </si>
  <si>
    <t>teqpiroba</t>
  </si>
  <si>
    <t>15-164-7</t>
  </si>
  <si>
    <t>olifa</t>
  </si>
  <si>
    <t xml:space="preserve">foladis milis antikoroziuli SeRebva </t>
  </si>
  <si>
    <t>33-303-4</t>
  </si>
  <si>
    <t>kub.m</t>
  </si>
  <si>
    <t>m3</t>
  </si>
  <si>
    <r>
      <t xml:space="preserve">betoni </t>
    </r>
    <r>
      <rPr>
        <sz val="10"/>
        <rFont val="Times New Roman"/>
        <family val="1"/>
      </rPr>
      <t>B15</t>
    </r>
  </si>
  <si>
    <r>
      <t xml:space="preserve">foladis boZis dabetoneba </t>
    </r>
    <r>
      <rPr>
        <sz val="10"/>
        <rFont val="Times New Roman"/>
        <family val="1"/>
      </rPr>
      <t>B15</t>
    </r>
    <r>
      <rPr>
        <sz val="10"/>
        <rFont val="AcadNusx"/>
        <family val="0"/>
      </rPr>
      <t xml:space="preserve"> betoniT</t>
    </r>
  </si>
  <si>
    <t>antikoroziuli zeTovani saRebavi</t>
  </si>
  <si>
    <r>
      <t xml:space="preserve">foladis boZis montaJi, simaRliT 6 m (Sedgenili - 4 metris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 xml:space="preserve">102X4 mm, xolo 2 metri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>76X3 mm) ormoebis daburRvis gaTvaliswinebiT</t>
    </r>
  </si>
  <si>
    <r>
      <t xml:space="preserve">foladis boZi Sedgenili - 4 metris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 xml:space="preserve">102X4 mm, xolo 2 metri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>76X3 mm)</t>
    </r>
  </si>
  <si>
    <t>8-368-7</t>
  </si>
  <si>
    <r>
      <t xml:space="preserve">klemniki (CamWeri) </t>
    </r>
    <r>
      <rPr>
        <sz val="10"/>
        <rFont val="Times New Roman"/>
        <family val="1"/>
      </rPr>
      <t>PC 1</t>
    </r>
  </si>
  <si>
    <r>
      <t xml:space="preserve">klemniki (sakidi) </t>
    </r>
    <r>
      <rPr>
        <sz val="10"/>
        <rFont val="Times New Roman"/>
        <family val="1"/>
      </rPr>
      <t>SIP PL</t>
    </r>
  </si>
  <si>
    <r>
      <rPr>
        <sz val="10"/>
        <rFont val="Times New Roman"/>
        <family val="1"/>
      </rPr>
      <t>SIP</t>
    </r>
    <r>
      <rPr>
        <sz val="10"/>
        <rFont val="Sylfaen"/>
        <family val="1"/>
      </rPr>
      <t xml:space="preserve">  2X16 ალუმინის საჰაერო კაბელის მოწყობა  სანათების მონტაჟისთვის </t>
    </r>
  </si>
  <si>
    <r>
      <t xml:space="preserve">საჰაერო თვითმზიდი ალუმინის კაბელი  </t>
    </r>
    <r>
      <rPr>
        <sz val="10"/>
        <rFont val="Times New Roman"/>
        <family val="1"/>
      </rPr>
      <t>SIP</t>
    </r>
    <r>
      <rPr>
        <sz val="10"/>
        <rFont val="Sylfaen"/>
        <family val="1"/>
      </rPr>
      <t xml:space="preserve">   2X16</t>
    </r>
  </si>
  <si>
    <t>ტყიბულის  მუნიციპალიტეტის სოფელ გელათის გარე განათების მოწყობის სამუშაოები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</si>
</sst>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_-* #,##0_-;\-* #,##0_-;_-* &quot;-&quot;_-;_-@_-"/>
    <numFmt numFmtId="181" formatCode="_-* #,##0.00_-;\-* #,##0.00_-;_-* &quot;-&quot;??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00"/>
    <numFmt numFmtId="191" formatCode="0.0"/>
    <numFmt numFmtId="192" formatCode="0.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);\-#,##0"/>
    <numFmt numFmtId="200" formatCode="#,##0.0_);\-#,##0.0"/>
    <numFmt numFmtId="201" formatCode="#,##0.00_);\-#,##0.00"/>
    <numFmt numFmtId="202" formatCode="#,##0.000_);\-#,##0.000"/>
    <numFmt numFmtId="203" formatCode="#,##0.0000_);\-#,##0.0000"/>
    <numFmt numFmtId="204" formatCode="#,##0.00000_);\-#,##0.00000"/>
    <numFmt numFmtId="205" formatCode="[$-FC19]d\ mmmm\ yyyy\ &quot;г.&quot;"/>
    <numFmt numFmtId="206" formatCode="#,##0.0000"/>
    <numFmt numFmtId="207" formatCode="#,##0.000"/>
    <numFmt numFmtId="208" formatCode="#,##0.00;[Red]#,##0.00"/>
    <numFmt numFmtId="209" formatCode="#,##0.00000"/>
    <numFmt numFmtId="210" formatCode="#,##0.0"/>
    <numFmt numFmtId="211" formatCode="#,##0.000;[Red]#,##0.000"/>
    <numFmt numFmtId="212" formatCode="#,##0.0000;[Red]#,##0.0000"/>
    <numFmt numFmtId="213" formatCode="#,##0;[Red]#,##0"/>
    <numFmt numFmtId="214" formatCode="#,##0.00000;[Red]#,##0.00000"/>
    <numFmt numFmtId="215" formatCode="0.0000000"/>
    <numFmt numFmtId="216" formatCode="#,##0.000000;[Red]#,##0.000000"/>
    <numFmt numFmtId="217" formatCode="[$-437]dddd\,\ dd\ mmmm\,\ yyyy"/>
  </numFmts>
  <fonts count="62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b/>
      <sz val="10"/>
      <name val="Academiuri Nuskhuri"/>
      <family val="0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cadNusx"/>
      <family val="0"/>
    </font>
    <font>
      <b/>
      <sz val="10"/>
      <name val="Calibri"/>
      <family val="2"/>
    </font>
    <font>
      <b/>
      <sz val="10"/>
      <color indexed="8"/>
      <name val="AcadNusx"/>
      <family val="0"/>
    </font>
    <font>
      <sz val="10"/>
      <name val="Sylfaen"/>
      <family val="1"/>
    </font>
    <font>
      <sz val="10"/>
      <name val="Arial Cyr"/>
      <family val="2"/>
    </font>
    <font>
      <sz val="8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AcadNusx"/>
      <family val="0"/>
    </font>
    <font>
      <b/>
      <sz val="10"/>
      <name val="Arial Cyr"/>
      <family val="0"/>
    </font>
    <font>
      <sz val="10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cadNusx"/>
      <family val="0"/>
    </font>
    <font>
      <b/>
      <sz val="10"/>
      <color indexed="10"/>
      <name val="AcadNusx"/>
      <family val="0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cadNusx"/>
      <family val="0"/>
    </font>
    <font>
      <sz val="10"/>
      <color theme="3"/>
      <name val="AcadNusx"/>
      <family val="0"/>
    </font>
    <font>
      <b/>
      <sz val="10"/>
      <color rgb="FFFF0000"/>
      <name val="AcadNusx"/>
      <family val="0"/>
    </font>
    <font>
      <sz val="10"/>
      <color rgb="FFFF0000"/>
      <name val="Sylfae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171" fontId="4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8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30" borderId="10" xfId="0" applyNumberFormat="1" applyFont="1" applyFill="1" applyBorder="1" applyAlignment="1">
      <alignment horizontal="center" vertical="center" wrapText="1"/>
    </xf>
    <xf numFmtId="1" fontId="2" fillId="31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" fontId="3" fillId="3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200" fontId="58" fillId="33" borderId="11" xfId="0" applyNumberFormat="1" applyFont="1" applyFill="1" applyBorder="1" applyAlignment="1">
      <alignment horizontal="center" vertical="center" wrapText="1"/>
    </xf>
    <xf numFmtId="2" fontId="58" fillId="33" borderId="11" xfId="0" applyNumberFormat="1" applyFont="1" applyFill="1" applyBorder="1" applyAlignment="1">
      <alignment horizontal="center" vertical="center" wrapText="1"/>
    </xf>
    <xf numFmtId="201" fontId="59" fillId="33" borderId="11" xfId="0" applyNumberFormat="1" applyFont="1" applyFill="1" applyBorder="1" applyAlignment="1">
      <alignment horizontal="center" vertical="center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01" fontId="9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00" fontId="9" fillId="33" borderId="11" xfId="0" applyNumberFormat="1" applyFont="1" applyFill="1" applyBorder="1" applyAlignment="1">
      <alignment horizontal="center" vertical="center" wrapText="1"/>
    </xf>
    <xf numFmtId="199" fontId="58" fillId="33" borderId="11" xfId="0" applyNumberFormat="1" applyFont="1" applyFill="1" applyBorder="1" applyAlignment="1">
      <alignment horizontal="center" vertical="center" wrapText="1"/>
    </xf>
    <xf numFmtId="199" fontId="2" fillId="33" borderId="11" xfId="0" applyNumberFormat="1" applyFont="1" applyFill="1" applyBorder="1" applyAlignment="1">
      <alignment horizontal="center" vertical="center" wrapText="1"/>
    </xf>
    <xf numFmtId="199" fontId="11" fillId="33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1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1" fillId="30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1" fontId="1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2" fillId="0" borderId="0" xfId="62" applyFont="1" applyFill="1" applyAlignment="1">
      <alignment horizontal="center" vertical="center" wrapText="1"/>
      <protection/>
    </xf>
    <xf numFmtId="0" fontId="12" fillId="0" borderId="0" xfId="62" applyFont="1" applyFill="1" applyBorder="1" applyAlignment="1">
      <alignment horizontal="left" vertical="center" wrapText="1"/>
      <protection/>
    </xf>
    <xf numFmtId="0" fontId="12" fillId="0" borderId="12" xfId="62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49" fontId="14" fillId="0" borderId="0" xfId="62" applyNumberFormat="1" applyFont="1" applyFill="1" applyAlignment="1">
      <alignment horizontal="center" vertical="center" wrapText="1"/>
      <protection/>
    </xf>
    <xf numFmtId="0" fontId="14" fillId="0" borderId="0" xfId="0" applyFont="1" applyFill="1" applyAlignment="1">
      <alignment/>
    </xf>
    <xf numFmtId="0" fontId="14" fillId="0" borderId="0" xfId="62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3" xfId="0" applyFont="1" applyFill="1" applyBorder="1" applyAlignment="1" quotePrefix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 quotePrefix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quotePrefix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0" fontId="1" fillId="0" borderId="13" xfId="0" applyFont="1" applyFill="1" applyBorder="1" applyAlignment="1" quotePrefix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2" fillId="0" borderId="16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7" fillId="0" borderId="12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2" xfId="39" applyFont="1" applyFill="1" applyBorder="1" applyAlignment="1" applyProtection="1">
      <alignment horizontal="center" vertical="top" wrapText="1"/>
      <protection/>
    </xf>
    <xf numFmtId="171" fontId="1" fillId="0" borderId="12" xfId="70" applyNumberFormat="1" applyFont="1" applyFill="1" applyBorder="1" applyAlignment="1" applyProtection="1">
      <alignment vertical="top" wrapText="1"/>
      <protection/>
    </xf>
    <xf numFmtId="0" fontId="20" fillId="0" borderId="0" xfId="0" applyFont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7" fillId="0" borderId="13" xfId="0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171" fontId="1" fillId="0" borderId="13" xfId="70" applyNumberFormat="1" applyFont="1" applyFill="1" applyBorder="1" applyAlignment="1" applyProtection="1">
      <alignment vertical="center" wrapText="1"/>
      <protection/>
    </xf>
    <xf numFmtId="0" fontId="1" fillId="0" borderId="13" xfId="39" applyFont="1" applyFill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13" xfId="39" applyFont="1" applyFill="1" applyBorder="1" applyAlignment="1" applyProtection="1">
      <alignment horizontal="center" vertical="top" wrapText="1"/>
      <protection/>
    </xf>
    <xf numFmtId="0" fontId="12" fillId="0" borderId="10" xfId="62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" fillId="0" borderId="13" xfId="0" applyFont="1" applyBorder="1" applyAlignment="1" quotePrefix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10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9" fontId="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39" applyFont="1" applyFill="1" applyBorder="1" applyAlignment="1">
      <alignment horizontal="center"/>
      <protection/>
    </xf>
    <xf numFmtId="0" fontId="1" fillId="0" borderId="10" xfId="36" applyFont="1" applyFill="1" applyBorder="1" applyAlignment="1">
      <alignment horizontal="left" vertical="center" wrapText="1"/>
      <protection/>
    </xf>
    <xf numFmtId="181" fontId="1" fillId="0" borderId="10" xfId="33" applyNumberFormat="1" applyFont="1" applyFill="1" applyBorder="1" applyAlignment="1">
      <alignment horizontal="center"/>
    </xf>
    <xf numFmtId="171" fontId="1" fillId="0" borderId="10" xfId="34" applyFont="1" applyFill="1" applyBorder="1" applyAlignment="1">
      <alignment vertical="center"/>
    </xf>
    <xf numFmtId="4" fontId="1" fillId="0" borderId="10" xfId="34" applyNumberFormat="1" applyFont="1" applyFill="1" applyBorder="1" applyAlignment="1">
      <alignment horizontal="center" vertical="center" wrapText="1"/>
    </xf>
    <xf numFmtId="0" fontId="1" fillId="0" borderId="0" xfId="36" applyFont="1" applyFill="1" applyAlignment="1">
      <alignment horizontal="center"/>
      <protection/>
    </xf>
    <xf numFmtId="0" fontId="2" fillId="0" borderId="10" xfId="39" applyFont="1" applyFill="1" applyBorder="1" applyAlignment="1">
      <alignment horizontal="center"/>
      <protection/>
    </xf>
    <xf numFmtId="0" fontId="2" fillId="0" borderId="10" xfId="36" applyFont="1" applyFill="1" applyBorder="1" applyAlignment="1">
      <alignment horizontal="right" wrapText="1"/>
      <protection/>
    </xf>
    <xf numFmtId="9" fontId="2" fillId="0" borderId="10" xfId="0" applyNumberFormat="1" applyFont="1" applyFill="1" applyBorder="1" applyAlignment="1">
      <alignment horizontal="center" vertical="top" wrapText="1"/>
    </xf>
    <xf numFmtId="181" fontId="2" fillId="0" borderId="10" xfId="33" applyNumberFormat="1" applyFont="1" applyFill="1" applyBorder="1" applyAlignment="1">
      <alignment horizontal="center"/>
    </xf>
    <xf numFmtId="171" fontId="2" fillId="0" borderId="10" xfId="34" applyFont="1" applyFill="1" applyBorder="1" applyAlignment="1">
      <alignment vertical="center"/>
    </xf>
    <xf numFmtId="4" fontId="2" fillId="0" borderId="10" xfId="34" applyNumberFormat="1" applyFont="1" applyFill="1" applyBorder="1" applyAlignment="1">
      <alignment horizontal="center" vertical="center" wrapText="1"/>
    </xf>
    <xf numFmtId="0" fontId="1" fillId="0" borderId="10" xfId="36" applyFont="1" applyFill="1" applyBorder="1" applyAlignment="1">
      <alignment horizontal="left" wrapText="1"/>
      <protection/>
    </xf>
    <xf numFmtId="0" fontId="2" fillId="0" borderId="10" xfId="36" applyFont="1" applyFill="1" applyBorder="1" applyAlignment="1">
      <alignment horizontal="right"/>
      <protection/>
    </xf>
    <xf numFmtId="0" fontId="2" fillId="0" borderId="10" xfId="36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 vertical="center" wrapText="1"/>
    </xf>
    <xf numFmtId="0" fontId="60" fillId="36" borderId="10" xfId="36" applyFont="1" applyFill="1" applyBorder="1" applyAlignment="1">
      <alignment horizontal="left" wrapText="1"/>
      <protection/>
    </xf>
    <xf numFmtId="4" fontId="60" fillId="36" borderId="10" xfId="34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 applyProtection="1" quotePrefix="1">
      <alignment horizontal="center" vertical="top" wrapText="1"/>
      <protection/>
    </xf>
    <xf numFmtId="171" fontId="1" fillId="0" borderId="12" xfId="34" applyFont="1" applyFill="1" applyBorder="1" applyAlignment="1" applyProtection="1">
      <alignment horizontal="center" vertical="top" wrapText="1"/>
      <protection/>
    </xf>
    <xf numFmtId="171" fontId="1" fillId="0" borderId="12" xfId="34" applyFont="1" applyFill="1" applyBorder="1" applyAlignment="1" applyProtection="1">
      <alignment vertical="top" wrapText="1"/>
      <protection/>
    </xf>
    <xf numFmtId="0" fontId="17" fillId="0" borderId="0" xfId="0" applyFont="1" applyFill="1" applyAlignment="1" applyProtection="1">
      <alignment/>
      <protection/>
    </xf>
    <xf numFmtId="171" fontId="2" fillId="36" borderId="10" xfId="34" applyFont="1" applyFill="1" applyBorder="1" applyAlignment="1">
      <alignment vertical="center"/>
    </xf>
    <xf numFmtId="4" fontId="12" fillId="0" borderId="0" xfId="62" applyNumberFormat="1" applyFont="1" applyFill="1" applyBorder="1" applyAlignment="1">
      <alignment horizontal="left" vertical="center" wrapText="1"/>
      <protection/>
    </xf>
    <xf numFmtId="4" fontId="12" fillId="0" borderId="0" xfId="0" applyNumberFormat="1" applyFont="1" applyFill="1" applyAlignment="1">
      <alignment/>
    </xf>
    <xf numFmtId="2" fontId="17" fillId="0" borderId="0" xfId="0" applyNumberFormat="1" applyFont="1" applyAlignment="1">
      <alignment/>
    </xf>
    <xf numFmtId="191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9" fontId="1" fillId="36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9" fontId="1" fillId="36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12" fillId="0" borderId="19" xfId="62" applyFont="1" applyFill="1" applyBorder="1" applyAlignment="1">
      <alignment horizontal="center" vertical="center" wrapText="1"/>
      <protection/>
    </xf>
    <xf numFmtId="0" fontId="12" fillId="0" borderId="20" xfId="62" applyFont="1" applyFill="1" applyBorder="1" applyAlignment="1">
      <alignment horizontal="center" vertical="center" wrapText="1"/>
      <protection/>
    </xf>
    <xf numFmtId="0" fontId="12" fillId="0" borderId="21" xfId="62" applyFont="1" applyFill="1" applyBorder="1" applyAlignment="1">
      <alignment horizontal="center" vertical="center" wrapText="1"/>
      <protection/>
    </xf>
    <xf numFmtId="0" fontId="15" fillId="0" borderId="0" xfId="62" applyFont="1" applyFill="1" applyBorder="1" applyAlignment="1">
      <alignment horizontal="center" vertical="center" wrapText="1"/>
      <protection/>
    </xf>
    <xf numFmtId="0" fontId="12" fillId="0" borderId="22" xfId="62" applyFont="1" applyFill="1" applyBorder="1" applyAlignment="1">
      <alignment horizontal="center" vertical="center" wrapText="1"/>
      <protection/>
    </xf>
    <xf numFmtId="0" fontId="12" fillId="0" borderId="23" xfId="62" applyFont="1" applyFill="1" applyBorder="1" applyAlignment="1">
      <alignment horizontal="center" vertical="center" wrapText="1"/>
      <protection/>
    </xf>
    <xf numFmtId="49" fontId="12" fillId="0" borderId="19" xfId="62" applyNumberFormat="1" applyFont="1" applyFill="1" applyBorder="1" applyAlignment="1">
      <alignment horizontal="center" vertical="center" wrapText="1"/>
      <protection/>
    </xf>
    <xf numFmtId="49" fontId="12" fillId="0" borderId="12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horizontal="center" vertical="center" wrapText="1"/>
      <protection/>
    </xf>
    <xf numFmtId="0" fontId="12" fillId="0" borderId="24" xfId="62" applyFont="1" applyFill="1" applyBorder="1" applyAlignment="1">
      <alignment horizontal="center" vertical="center" wrapText="1"/>
      <protection/>
    </xf>
    <xf numFmtId="0" fontId="12" fillId="0" borderId="25" xfId="62" applyFont="1" applyFill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3" xfId="33"/>
    <cellStyle name="Comma 6" xfId="34"/>
    <cellStyle name="Comma 7" xfId="35"/>
    <cellStyle name="Normal 10" xfId="36"/>
    <cellStyle name="Normal 2" xfId="37"/>
    <cellStyle name="Normal 3" xfId="38"/>
    <cellStyle name="Normal 3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hota\Desktop\2005Roena\minimoedani%20awariswyalze.S.%20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evan\Desktop\kord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4)"/>
      <sheetName val="1"/>
      <sheetName val="1 (4)"/>
      <sheetName val="1 (3)"/>
      <sheetName val="1 (2)"/>
      <sheetName val="22"/>
      <sheetName val="x1"/>
      <sheetName val="x#1"/>
      <sheetName val="x2,3"/>
      <sheetName val="x r  (3)"/>
      <sheetName val="x r "/>
    </sheetNames>
    <sheetDataSet>
      <sheetData sheetId="9">
        <row r="47">
          <cell r="F47">
            <v>19.08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">
          <cell r="F45">
            <v>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0"/>
  <sheetViews>
    <sheetView workbookViewId="0" topLeftCell="A1">
      <selection activeCell="K12" sqref="K12"/>
    </sheetView>
  </sheetViews>
  <sheetFormatPr defaultColWidth="9.57421875" defaultRowHeight="12.75"/>
  <cols>
    <col min="1" max="1" width="3.8515625" style="47" customWidth="1"/>
    <col min="2" max="2" width="12.7109375" style="47" customWidth="1"/>
    <col min="3" max="3" width="30.421875" style="47" customWidth="1"/>
    <col min="4" max="4" width="9.28125" style="47" customWidth="1"/>
    <col min="5" max="5" width="8.00390625" style="47" customWidth="1"/>
    <col min="6" max="6" width="8.28125" style="47" customWidth="1"/>
    <col min="7" max="7" width="8.140625" style="47" customWidth="1"/>
    <col min="8" max="8" width="8.7109375" style="47" customWidth="1"/>
    <col min="9" max="16384" width="9.57421875" style="47" customWidth="1"/>
  </cols>
  <sheetData>
    <row r="1" spans="1:8" ht="13.5">
      <c r="A1" s="199" t="s">
        <v>0</v>
      </c>
      <c r="B1" s="199"/>
      <c r="C1" s="199"/>
      <c r="D1" s="199"/>
      <c r="E1" s="199"/>
      <c r="F1" s="199"/>
      <c r="G1" s="199"/>
      <c r="H1" s="199"/>
    </row>
    <row r="2" spans="1:8" ht="13.5">
      <c r="A2" s="199" t="s">
        <v>355</v>
      </c>
      <c r="B2" s="199"/>
      <c r="C2" s="199"/>
      <c r="D2" s="199"/>
      <c r="E2" s="199"/>
      <c r="F2" s="199"/>
      <c r="G2" s="199"/>
      <c r="H2" s="199"/>
    </row>
    <row r="3" spans="1:8" ht="13.5">
      <c r="A3" s="199" t="s">
        <v>1</v>
      </c>
      <c r="B3" s="199"/>
      <c r="C3" s="199"/>
      <c r="D3" s="199"/>
      <c r="E3" s="199"/>
      <c r="F3" s="199"/>
      <c r="G3" s="199"/>
      <c r="H3" s="199"/>
    </row>
    <row r="4" spans="1:8" ht="13.5">
      <c r="A4" s="200" t="s">
        <v>238</v>
      </c>
      <c r="B4" s="200"/>
      <c r="C4" s="200"/>
      <c r="D4" s="200"/>
      <c r="E4" s="200"/>
      <c r="F4" s="13"/>
      <c r="G4" s="189" t="s">
        <v>82</v>
      </c>
      <c r="H4" s="189"/>
    </row>
    <row r="5" spans="1:8" ht="13.5">
      <c r="A5" s="188" t="s">
        <v>239</v>
      </c>
      <c r="B5" s="188"/>
      <c r="C5" s="188"/>
      <c r="D5" s="188"/>
      <c r="E5" s="188"/>
      <c r="F5" s="13"/>
      <c r="G5" s="189" t="s">
        <v>82</v>
      </c>
      <c r="H5" s="189"/>
    </row>
    <row r="6" spans="1:8" ht="13.5">
      <c r="A6" s="188" t="s">
        <v>240</v>
      </c>
      <c r="B6" s="188"/>
      <c r="C6" s="188"/>
      <c r="D6" s="188"/>
      <c r="E6" s="188"/>
      <c r="F6" s="13"/>
      <c r="G6" s="189" t="s">
        <v>82</v>
      </c>
      <c r="H6" s="189"/>
    </row>
    <row r="7" spans="1:8" ht="13.5">
      <c r="A7" s="188" t="s">
        <v>3</v>
      </c>
      <c r="B7" s="188"/>
      <c r="C7" s="188"/>
      <c r="D7" s="188"/>
      <c r="E7" s="188"/>
      <c r="F7" s="13"/>
      <c r="G7" s="189" t="s">
        <v>82</v>
      </c>
      <c r="H7" s="189"/>
    </row>
    <row r="8" spans="1:8" ht="13.5">
      <c r="A8" s="188" t="s">
        <v>4</v>
      </c>
      <c r="B8" s="188"/>
      <c r="C8" s="188"/>
      <c r="D8" s="188"/>
      <c r="E8" s="188"/>
      <c r="F8" s="48"/>
      <c r="G8" s="189" t="s">
        <v>83</v>
      </c>
      <c r="H8" s="189"/>
    </row>
    <row r="9" spans="1:8" ht="13.5">
      <c r="A9" s="49"/>
      <c r="B9" s="50"/>
      <c r="C9" s="49"/>
      <c r="D9" s="49"/>
      <c r="E9" s="49"/>
      <c r="F9" s="49"/>
      <c r="G9" s="49"/>
      <c r="H9" s="49"/>
    </row>
    <row r="10" spans="1:8" ht="13.5">
      <c r="A10" s="190" t="s">
        <v>251</v>
      </c>
      <c r="B10" s="190"/>
      <c r="C10" s="190"/>
      <c r="D10" s="190"/>
      <c r="E10" s="190"/>
      <c r="F10" s="190"/>
      <c r="G10" s="190"/>
      <c r="H10" s="190"/>
    </row>
    <row r="11" spans="1:8" ht="33" customHeight="1">
      <c r="A11" s="191" t="s">
        <v>5</v>
      </c>
      <c r="B11" s="193" t="s">
        <v>6</v>
      </c>
      <c r="C11" s="195" t="s">
        <v>7</v>
      </c>
      <c r="D11" s="195" t="s">
        <v>8</v>
      </c>
      <c r="E11" s="197" t="s">
        <v>9</v>
      </c>
      <c r="F11" s="198"/>
      <c r="G11" s="197" t="s">
        <v>80</v>
      </c>
      <c r="H11" s="198"/>
    </row>
    <row r="12" spans="1:8" ht="60.75" customHeight="1">
      <c r="A12" s="192"/>
      <c r="B12" s="194"/>
      <c r="C12" s="196"/>
      <c r="D12" s="196"/>
      <c r="E12" s="51" t="s">
        <v>10</v>
      </c>
      <c r="F12" s="51" t="s">
        <v>11</v>
      </c>
      <c r="G12" s="51" t="s">
        <v>10</v>
      </c>
      <c r="H12" s="52" t="s">
        <v>11</v>
      </c>
    </row>
    <row r="13" spans="1:8" ht="13.5">
      <c r="A13" s="12" t="s">
        <v>12</v>
      </c>
      <c r="B13" s="14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7">
        <v>8</v>
      </c>
    </row>
    <row r="14" spans="1:8" ht="13.5">
      <c r="A14" s="14"/>
      <c r="B14" s="14"/>
      <c r="C14" s="2" t="s">
        <v>241</v>
      </c>
      <c r="D14" s="5"/>
      <c r="E14" s="6"/>
      <c r="F14" s="6"/>
      <c r="G14" s="6"/>
      <c r="H14" s="6"/>
    </row>
    <row r="15" spans="1:8" ht="40.5">
      <c r="A15" s="10">
        <v>1</v>
      </c>
      <c r="B15" s="17" t="s">
        <v>13</v>
      </c>
      <c r="C15" s="29" t="s">
        <v>85</v>
      </c>
      <c r="D15" s="2" t="s">
        <v>14</v>
      </c>
      <c r="E15" s="3"/>
      <c r="F15" s="3">
        <v>0.24</v>
      </c>
      <c r="G15" s="3"/>
      <c r="H15" s="41"/>
    </row>
    <row r="16" spans="1:8" ht="13.5">
      <c r="A16" s="7"/>
      <c r="B16" s="14"/>
      <c r="C16" s="4" t="s">
        <v>15</v>
      </c>
      <c r="D16" s="5" t="s">
        <v>16</v>
      </c>
      <c r="E16" s="6">
        <v>21.39</v>
      </c>
      <c r="F16" s="6">
        <f>F15*E16</f>
        <v>5.1336</v>
      </c>
      <c r="G16" s="6"/>
      <c r="H16" s="42"/>
    </row>
    <row r="17" spans="1:8" ht="13.5">
      <c r="A17" s="7"/>
      <c r="B17" s="14"/>
      <c r="C17" s="4" t="s">
        <v>17</v>
      </c>
      <c r="D17" s="5" t="s">
        <v>50</v>
      </c>
      <c r="E17" s="6">
        <v>0.184</v>
      </c>
      <c r="F17" s="6">
        <f>F15*E17</f>
        <v>0.04416</v>
      </c>
      <c r="G17" s="6"/>
      <c r="H17" s="6"/>
    </row>
    <row r="18" spans="1:8" ht="54">
      <c r="A18" s="10">
        <v>2</v>
      </c>
      <c r="B18" s="17" t="s">
        <v>21</v>
      </c>
      <c r="C18" s="2" t="s">
        <v>183</v>
      </c>
      <c r="D18" s="2" t="s">
        <v>22</v>
      </c>
      <c r="E18" s="3"/>
      <c r="F18" s="3">
        <v>10.56</v>
      </c>
      <c r="G18" s="3"/>
      <c r="H18" s="41"/>
    </row>
    <row r="19" spans="1:8" ht="13.5">
      <c r="A19" s="7"/>
      <c r="B19" s="14"/>
      <c r="C19" s="4" t="s">
        <v>23</v>
      </c>
      <c r="D19" s="5" t="s">
        <v>16</v>
      </c>
      <c r="E19" s="6">
        <v>5.52</v>
      </c>
      <c r="F19" s="6">
        <f>E19*F18</f>
        <v>58.291199999999996</v>
      </c>
      <c r="G19" s="6"/>
      <c r="H19" s="42"/>
    </row>
    <row r="20" spans="1:8" ht="13.5">
      <c r="A20" s="7"/>
      <c r="B20" s="14"/>
      <c r="C20" s="4" t="s">
        <v>24</v>
      </c>
      <c r="D20" s="5" t="s">
        <v>50</v>
      </c>
      <c r="E20" s="6">
        <v>1.27</v>
      </c>
      <c r="F20" s="6">
        <f>E20*F18</f>
        <v>13.411200000000001</v>
      </c>
      <c r="G20" s="6"/>
      <c r="H20" s="6"/>
    </row>
    <row r="21" spans="1:8" ht="40.5">
      <c r="A21" s="10">
        <v>3</v>
      </c>
      <c r="B21" s="17" t="s">
        <v>13</v>
      </c>
      <c r="C21" s="29" t="s">
        <v>184</v>
      </c>
      <c r="D21" s="2" t="s">
        <v>14</v>
      </c>
      <c r="E21" s="3"/>
      <c r="F21" s="3">
        <v>0.04</v>
      </c>
      <c r="G21" s="3"/>
      <c r="H21" s="41"/>
    </row>
    <row r="22" spans="1:8" ht="13.5">
      <c r="A22" s="7"/>
      <c r="B22" s="14"/>
      <c r="C22" s="4" t="s">
        <v>15</v>
      </c>
      <c r="D22" s="5" t="s">
        <v>16</v>
      </c>
      <c r="E22" s="6">
        <v>21.39</v>
      </c>
      <c r="F22" s="6">
        <f>F21*E22</f>
        <v>0.8556</v>
      </c>
      <c r="G22" s="6"/>
      <c r="H22" s="42"/>
    </row>
    <row r="23" spans="1:8" ht="13.5">
      <c r="A23" s="7"/>
      <c r="B23" s="14"/>
      <c r="C23" s="4" t="s">
        <v>17</v>
      </c>
      <c r="D23" s="5" t="s">
        <v>50</v>
      </c>
      <c r="E23" s="6">
        <v>0.184</v>
      </c>
      <c r="F23" s="6">
        <f>F21*E23</f>
        <v>0.00736</v>
      </c>
      <c r="G23" s="6"/>
      <c r="H23" s="6"/>
    </row>
    <row r="24" spans="1:8" ht="40.5">
      <c r="A24" s="10">
        <v>4</v>
      </c>
      <c r="B24" s="17" t="s">
        <v>71</v>
      </c>
      <c r="C24" s="2" t="s">
        <v>185</v>
      </c>
      <c r="D24" s="2" t="s">
        <v>14</v>
      </c>
      <c r="E24" s="3"/>
      <c r="F24" s="3">
        <v>1.58</v>
      </c>
      <c r="G24" s="3"/>
      <c r="H24" s="41"/>
    </row>
    <row r="25" spans="1:8" ht="13.5">
      <c r="A25" s="7"/>
      <c r="B25" s="14"/>
      <c r="C25" s="4" t="s">
        <v>72</v>
      </c>
      <c r="D25" s="5" t="s">
        <v>16</v>
      </c>
      <c r="E25" s="6">
        <v>44.62</v>
      </c>
      <c r="F25" s="6">
        <f>E25*F24</f>
        <v>70.4996</v>
      </c>
      <c r="G25" s="6"/>
      <c r="H25" s="42"/>
    </row>
    <row r="26" spans="1:8" ht="51.75" customHeight="1">
      <c r="A26" s="38">
        <v>5</v>
      </c>
      <c r="B26" s="39" t="s">
        <v>270</v>
      </c>
      <c r="C26" s="39" t="s">
        <v>271</v>
      </c>
      <c r="D26" s="39" t="s">
        <v>264</v>
      </c>
      <c r="E26" s="43"/>
      <c r="F26" s="43">
        <v>21.6</v>
      </c>
      <c r="G26" s="43"/>
      <c r="H26" s="40"/>
    </row>
    <row r="27" spans="1:8" ht="27">
      <c r="A27" s="30"/>
      <c r="B27" s="30"/>
      <c r="C27" s="30" t="s">
        <v>266</v>
      </c>
      <c r="D27" s="30" t="s">
        <v>267</v>
      </c>
      <c r="E27" s="31">
        <v>0.323</v>
      </c>
      <c r="F27" s="31">
        <f>E27*F26</f>
        <v>6.976800000000001</v>
      </c>
      <c r="G27" s="31"/>
      <c r="H27" s="31"/>
    </row>
    <row r="28" spans="1:8" ht="27">
      <c r="A28" s="32"/>
      <c r="B28" s="32"/>
      <c r="C28" s="32" t="s">
        <v>268</v>
      </c>
      <c r="D28" s="32" t="s">
        <v>269</v>
      </c>
      <c r="E28" s="33">
        <v>0.0215</v>
      </c>
      <c r="F28" s="33">
        <f>E28*F26</f>
        <v>0.4644</v>
      </c>
      <c r="G28" s="33"/>
      <c r="H28" s="33"/>
    </row>
    <row r="29" spans="1:8" ht="54">
      <c r="A29" s="38">
        <v>6</v>
      </c>
      <c r="B29" s="39" t="s">
        <v>294</v>
      </c>
      <c r="C29" s="39" t="s">
        <v>272</v>
      </c>
      <c r="D29" s="39" t="s">
        <v>264</v>
      </c>
      <c r="E29" s="43"/>
      <c r="F29" s="43">
        <v>229.8</v>
      </c>
      <c r="G29" s="43"/>
      <c r="H29" s="40"/>
    </row>
    <row r="30" spans="1:8" ht="27">
      <c r="A30" s="30"/>
      <c r="B30" s="30"/>
      <c r="C30" s="30" t="s">
        <v>273</v>
      </c>
      <c r="D30" s="30" t="s">
        <v>267</v>
      </c>
      <c r="E30" s="31">
        <v>0.184</v>
      </c>
      <c r="F30" s="31">
        <f>E30*F29</f>
        <v>42.2832</v>
      </c>
      <c r="G30" s="31"/>
      <c r="H30" s="31"/>
    </row>
    <row r="31" spans="1:8" ht="40.5">
      <c r="A31" s="17" t="s">
        <v>27</v>
      </c>
      <c r="B31" s="17" t="s">
        <v>110</v>
      </c>
      <c r="C31" s="2" t="s">
        <v>111</v>
      </c>
      <c r="D31" s="2" t="s">
        <v>14</v>
      </c>
      <c r="E31" s="3"/>
      <c r="F31" s="3">
        <v>0.23</v>
      </c>
      <c r="G31" s="3"/>
      <c r="H31" s="41"/>
    </row>
    <row r="32" spans="1:8" ht="13.5">
      <c r="A32" s="17"/>
      <c r="B32" s="14"/>
      <c r="C32" s="4" t="s">
        <v>112</v>
      </c>
      <c r="D32" s="5" t="s">
        <v>16</v>
      </c>
      <c r="E32" s="6">
        <v>179.4</v>
      </c>
      <c r="F32" s="6">
        <f>E32*F31</f>
        <v>41.262</v>
      </c>
      <c r="G32" s="6"/>
      <c r="H32" s="42"/>
    </row>
    <row r="33" spans="1:8" ht="13.5">
      <c r="A33" s="17"/>
      <c r="B33" s="14"/>
      <c r="C33" s="4" t="s">
        <v>113</v>
      </c>
      <c r="D33" s="5" t="s">
        <v>50</v>
      </c>
      <c r="E33" s="6">
        <v>11.32</v>
      </c>
      <c r="F33" s="6">
        <f>E33*F31</f>
        <v>2.6036</v>
      </c>
      <c r="G33" s="6"/>
      <c r="H33" s="6"/>
    </row>
    <row r="34" spans="1:8" ht="40.5">
      <c r="A34" s="10">
        <v>8</v>
      </c>
      <c r="B34" s="17" t="s">
        <v>38</v>
      </c>
      <c r="C34" s="2" t="s">
        <v>304</v>
      </c>
      <c r="D34" s="2" t="s">
        <v>19</v>
      </c>
      <c r="E34" s="3"/>
      <c r="F34" s="3">
        <v>4.05</v>
      </c>
      <c r="G34" s="3"/>
      <c r="H34" s="41"/>
    </row>
    <row r="35" spans="1:8" ht="13.5">
      <c r="A35" s="7"/>
      <c r="B35" s="14"/>
      <c r="C35" s="4" t="s">
        <v>39</v>
      </c>
      <c r="D35" s="5" t="s">
        <v>16</v>
      </c>
      <c r="E35" s="6">
        <v>9.1</v>
      </c>
      <c r="F35" s="6">
        <f>E35*F34</f>
        <v>36.855</v>
      </c>
      <c r="G35" s="6"/>
      <c r="H35" s="42"/>
    </row>
    <row r="36" spans="1:8" ht="13.5">
      <c r="A36" s="7"/>
      <c r="B36" s="14"/>
      <c r="C36" s="4" t="s">
        <v>40</v>
      </c>
      <c r="D36" s="5" t="s">
        <v>50</v>
      </c>
      <c r="E36" s="6">
        <v>0.79</v>
      </c>
      <c r="F36" s="6">
        <f>E36*F34</f>
        <v>3.1995</v>
      </c>
      <c r="G36" s="6"/>
      <c r="H36" s="6"/>
    </row>
    <row r="37" spans="1:8" ht="13.5">
      <c r="A37" s="7"/>
      <c r="B37" s="14"/>
      <c r="C37" s="4" t="s">
        <v>86</v>
      </c>
      <c r="D37" s="5" t="s">
        <v>19</v>
      </c>
      <c r="E37" s="6">
        <v>0.06</v>
      </c>
      <c r="F37" s="6">
        <f>E37*F34</f>
        <v>0.243</v>
      </c>
      <c r="G37" s="6"/>
      <c r="H37" s="6"/>
    </row>
    <row r="38" spans="1:8" ht="27">
      <c r="A38" s="7"/>
      <c r="B38" s="14"/>
      <c r="C38" s="4" t="s">
        <v>109</v>
      </c>
      <c r="D38" s="5" t="s">
        <v>36</v>
      </c>
      <c r="E38" s="6">
        <f>0.91/(0.39*0.1*0.188)</f>
        <v>124.11347517730493</v>
      </c>
      <c r="F38" s="6">
        <f>E38*F34</f>
        <v>502.65957446808494</v>
      </c>
      <c r="G38" s="6"/>
      <c r="H38" s="6"/>
    </row>
    <row r="39" spans="1:8" ht="13.5">
      <c r="A39" s="7"/>
      <c r="B39" s="14"/>
      <c r="C39" s="4" t="s">
        <v>41</v>
      </c>
      <c r="D39" s="5" t="s">
        <v>19</v>
      </c>
      <c r="E39" s="6">
        <v>0.06</v>
      </c>
      <c r="F39" s="6">
        <f>E39*F34</f>
        <v>0.243</v>
      </c>
      <c r="G39" s="6"/>
      <c r="H39" s="6"/>
    </row>
    <row r="40" spans="1:8" ht="13.5">
      <c r="A40" s="7"/>
      <c r="B40" s="14"/>
      <c r="C40" s="4" t="s">
        <v>33</v>
      </c>
      <c r="D40" s="5" t="s">
        <v>50</v>
      </c>
      <c r="E40" s="6">
        <v>0.12</v>
      </c>
      <c r="F40" s="6">
        <f>E40*F34</f>
        <v>0.486</v>
      </c>
      <c r="G40" s="6"/>
      <c r="H40" s="6"/>
    </row>
    <row r="41" spans="1:8" ht="81">
      <c r="A41" s="38">
        <v>9</v>
      </c>
      <c r="B41" s="39" t="s">
        <v>291</v>
      </c>
      <c r="C41" s="39" t="s">
        <v>305</v>
      </c>
      <c r="D41" s="39" t="s">
        <v>264</v>
      </c>
      <c r="E41" s="43"/>
      <c r="F41" s="43">
        <v>11.7</v>
      </c>
      <c r="G41" s="43"/>
      <c r="H41" s="40"/>
    </row>
    <row r="42" spans="1:8" ht="27">
      <c r="A42" s="37"/>
      <c r="B42" s="37"/>
      <c r="C42" s="37" t="s">
        <v>266</v>
      </c>
      <c r="D42" s="37" t="s">
        <v>277</v>
      </c>
      <c r="E42" s="31">
        <v>3.5</v>
      </c>
      <c r="F42" s="31">
        <f>E42*F41</f>
        <v>40.949999999999996</v>
      </c>
      <c r="G42" s="31"/>
      <c r="H42" s="31"/>
    </row>
    <row r="43" spans="1:8" ht="27">
      <c r="A43" s="34"/>
      <c r="B43" s="34"/>
      <c r="C43" s="34" t="s">
        <v>293</v>
      </c>
      <c r="D43" s="34" t="s">
        <v>277</v>
      </c>
      <c r="E43" s="35">
        <v>1</v>
      </c>
      <c r="F43" s="35">
        <f>E43*F41</f>
        <v>11.7</v>
      </c>
      <c r="G43" s="35"/>
      <c r="H43" s="35"/>
    </row>
    <row r="44" spans="1:8" ht="67.5">
      <c r="A44" s="38">
        <v>10</v>
      </c>
      <c r="B44" s="39" t="s">
        <v>291</v>
      </c>
      <c r="C44" s="39" t="s">
        <v>292</v>
      </c>
      <c r="D44" s="39" t="s">
        <v>264</v>
      </c>
      <c r="E44" s="43"/>
      <c r="F44" s="43">
        <v>153.94</v>
      </c>
      <c r="G44" s="43"/>
      <c r="H44" s="40"/>
    </row>
    <row r="45" spans="1:8" ht="27">
      <c r="A45" s="37"/>
      <c r="B45" s="37"/>
      <c r="C45" s="37" t="s">
        <v>266</v>
      </c>
      <c r="D45" s="37" t="s">
        <v>277</v>
      </c>
      <c r="E45" s="31">
        <v>3.5</v>
      </c>
      <c r="F45" s="31">
        <f>E45*F44</f>
        <v>538.79</v>
      </c>
      <c r="G45" s="31"/>
      <c r="H45" s="31"/>
    </row>
    <row r="46" spans="1:8" ht="27">
      <c r="A46" s="34"/>
      <c r="B46" s="34"/>
      <c r="C46" s="34" t="s">
        <v>293</v>
      </c>
      <c r="D46" s="34" t="s">
        <v>277</v>
      </c>
      <c r="E46" s="35">
        <v>1</v>
      </c>
      <c r="F46" s="35">
        <f>E46*F44</f>
        <v>153.94</v>
      </c>
      <c r="G46" s="35"/>
      <c r="H46" s="35"/>
    </row>
    <row r="47" spans="1:8" ht="40.5">
      <c r="A47" s="38">
        <v>11</v>
      </c>
      <c r="B47" s="39" t="s">
        <v>291</v>
      </c>
      <c r="C47" s="39" t="s">
        <v>263</v>
      </c>
      <c r="D47" s="39" t="s">
        <v>264</v>
      </c>
      <c r="E47" s="43"/>
      <c r="F47" s="43">
        <v>133.11</v>
      </c>
      <c r="G47" s="43"/>
      <c r="H47" s="40"/>
    </row>
    <row r="48" spans="1:8" ht="27">
      <c r="A48" s="37"/>
      <c r="B48" s="37"/>
      <c r="C48" s="37" t="s">
        <v>266</v>
      </c>
      <c r="D48" s="37" t="s">
        <v>277</v>
      </c>
      <c r="E48" s="31">
        <v>0.26</v>
      </c>
      <c r="F48" s="31">
        <f>E48*F47</f>
        <v>34.6086</v>
      </c>
      <c r="G48" s="31"/>
      <c r="H48" s="31"/>
    </row>
    <row r="49" spans="1:8" ht="27">
      <c r="A49" s="34"/>
      <c r="B49" s="34"/>
      <c r="C49" s="34" t="s">
        <v>293</v>
      </c>
      <c r="D49" s="34" t="s">
        <v>277</v>
      </c>
      <c r="E49" s="35">
        <v>1</v>
      </c>
      <c r="F49" s="35">
        <f>E49*F47</f>
        <v>133.11</v>
      </c>
      <c r="G49" s="35"/>
      <c r="H49" s="35"/>
    </row>
    <row r="50" spans="1:8" ht="67.5">
      <c r="A50" s="10">
        <v>12</v>
      </c>
      <c r="B50" s="17" t="s">
        <v>42</v>
      </c>
      <c r="C50" s="2" t="s">
        <v>295</v>
      </c>
      <c r="D50" s="2" t="s">
        <v>32</v>
      </c>
      <c r="E50" s="3"/>
      <c r="F50" s="3">
        <v>20.89</v>
      </c>
      <c r="G50" s="3"/>
      <c r="H50" s="41"/>
    </row>
    <row r="51" spans="1:8" ht="40.5">
      <c r="A51" s="7"/>
      <c r="B51" s="14"/>
      <c r="C51" s="4" t="s">
        <v>259</v>
      </c>
      <c r="D51" s="5" t="s">
        <v>43</v>
      </c>
      <c r="E51" s="6">
        <v>1</v>
      </c>
      <c r="F51" s="6">
        <f>E51*F50</f>
        <v>20.89</v>
      </c>
      <c r="G51" s="6"/>
      <c r="H51" s="6"/>
    </row>
    <row r="52" spans="1:8" ht="40.5">
      <c r="A52" s="38">
        <v>13</v>
      </c>
      <c r="B52" s="39" t="s">
        <v>265</v>
      </c>
      <c r="C52" s="39" t="s">
        <v>279</v>
      </c>
      <c r="D52" s="39" t="s">
        <v>264</v>
      </c>
      <c r="E52" s="43"/>
      <c r="F52" s="43">
        <f>L51+M52</f>
        <v>0</v>
      </c>
      <c r="G52" s="43"/>
      <c r="H52" s="40"/>
    </row>
    <row r="53" spans="1:8" ht="40.5">
      <c r="A53" s="36"/>
      <c r="B53" s="36"/>
      <c r="C53" s="36" t="s">
        <v>278</v>
      </c>
      <c r="D53" s="36" t="s">
        <v>264</v>
      </c>
      <c r="E53" s="35">
        <v>1</v>
      </c>
      <c r="F53" s="35">
        <f>E53*F52</f>
        <v>0</v>
      </c>
      <c r="G53" s="35"/>
      <c r="H53" s="35"/>
    </row>
    <row r="54" spans="1:8" ht="40.5">
      <c r="A54" s="10">
        <v>14</v>
      </c>
      <c r="B54" s="17" t="s">
        <v>42</v>
      </c>
      <c r="C54" s="2" t="s">
        <v>260</v>
      </c>
      <c r="D54" s="2" t="s">
        <v>306</v>
      </c>
      <c r="E54" s="3"/>
      <c r="F54" s="3">
        <f>M54</f>
        <v>0</v>
      </c>
      <c r="G54" s="3"/>
      <c r="H54" s="41"/>
    </row>
    <row r="55" spans="1:8" ht="27">
      <c r="A55" s="10"/>
      <c r="B55" s="14"/>
      <c r="C55" s="4" t="s">
        <v>347</v>
      </c>
      <c r="D55" s="5" t="s">
        <v>43</v>
      </c>
      <c r="E55" s="6">
        <v>1</v>
      </c>
      <c r="F55" s="6">
        <f>E55*F54</f>
        <v>0</v>
      </c>
      <c r="G55" s="6"/>
      <c r="H55" s="44"/>
    </row>
    <row r="56" spans="1:8" ht="40.5">
      <c r="A56" s="10">
        <v>15</v>
      </c>
      <c r="B56" s="17" t="s">
        <v>88</v>
      </c>
      <c r="C56" s="2" t="s">
        <v>45</v>
      </c>
      <c r="D56" s="2" t="s">
        <v>35</v>
      </c>
      <c r="E56" s="3"/>
      <c r="F56" s="3">
        <v>0.48</v>
      </c>
      <c r="G56" s="3"/>
      <c r="H56" s="41"/>
    </row>
    <row r="57" spans="1:8" ht="13.5">
      <c r="A57" s="7"/>
      <c r="B57" s="14"/>
      <c r="C57" s="4" t="s">
        <v>89</v>
      </c>
      <c r="D57" s="5" t="s">
        <v>16</v>
      </c>
      <c r="E57" s="6">
        <v>34.5</v>
      </c>
      <c r="F57" s="6">
        <f>E57*F56</f>
        <v>16.56</v>
      </c>
      <c r="G57" s="6"/>
      <c r="H57" s="42"/>
    </row>
    <row r="58" spans="1:8" ht="13.5">
      <c r="A58" s="7"/>
      <c r="B58" s="14"/>
      <c r="C58" s="4" t="s">
        <v>90</v>
      </c>
      <c r="D58" s="5" t="s">
        <v>50</v>
      </c>
      <c r="E58" s="6">
        <v>1.27</v>
      </c>
      <c r="F58" s="6">
        <f>E58*F56</f>
        <v>0.6096</v>
      </c>
      <c r="G58" s="6"/>
      <c r="H58" s="6"/>
    </row>
    <row r="59" spans="1:8" ht="13.5">
      <c r="A59" s="7"/>
      <c r="B59" s="14"/>
      <c r="C59" s="4" t="s">
        <v>87</v>
      </c>
      <c r="D59" s="5" t="s">
        <v>19</v>
      </c>
      <c r="E59" s="6">
        <v>0.67</v>
      </c>
      <c r="F59" s="6">
        <f>E59*F56</f>
        <v>0.3216</v>
      </c>
      <c r="G59" s="6"/>
      <c r="H59" s="6"/>
    </row>
    <row r="60" spans="1:8" ht="13.5">
      <c r="A60" s="7"/>
      <c r="B60" s="14"/>
      <c r="C60" s="4" t="s">
        <v>33</v>
      </c>
      <c r="D60" s="5" t="s">
        <v>50</v>
      </c>
      <c r="E60" s="6">
        <v>0.2</v>
      </c>
      <c r="F60" s="6">
        <f>E60*F55</f>
        <v>0</v>
      </c>
      <c r="G60" s="6"/>
      <c r="H60" s="6"/>
    </row>
    <row r="61" spans="1:8" ht="81">
      <c r="A61" s="10">
        <v>16</v>
      </c>
      <c r="B61" s="17" t="s">
        <v>42</v>
      </c>
      <c r="C61" s="2" t="s">
        <v>297</v>
      </c>
      <c r="D61" s="2" t="s">
        <v>32</v>
      </c>
      <c r="E61" s="3"/>
      <c r="F61" s="3">
        <f>2.57*1.84*2</f>
        <v>9.4576</v>
      </c>
      <c r="G61" s="3"/>
      <c r="H61" s="41"/>
    </row>
    <row r="62" spans="1:8" ht="40.5">
      <c r="A62" s="7"/>
      <c r="B62" s="14"/>
      <c r="C62" s="4" t="s">
        <v>298</v>
      </c>
      <c r="D62" s="5" t="s">
        <v>43</v>
      </c>
      <c r="E62" s="6">
        <v>1</v>
      </c>
      <c r="F62" s="6">
        <f>E62*F61</f>
        <v>9.4576</v>
      </c>
      <c r="G62" s="6"/>
      <c r="H62" s="6"/>
    </row>
    <row r="63" spans="1:8" ht="40.5">
      <c r="A63" s="10">
        <v>17</v>
      </c>
      <c r="B63" s="17" t="s">
        <v>46</v>
      </c>
      <c r="C63" s="2" t="s">
        <v>47</v>
      </c>
      <c r="D63" s="2" t="s">
        <v>14</v>
      </c>
      <c r="E63" s="3"/>
      <c r="F63" s="3">
        <f>1.5394</f>
        <v>1.5394</v>
      </c>
      <c r="G63" s="3"/>
      <c r="H63" s="41"/>
    </row>
    <row r="64" spans="1:8" ht="27">
      <c r="A64" s="7"/>
      <c r="B64" s="14"/>
      <c r="C64" s="4" t="s">
        <v>48</v>
      </c>
      <c r="D64" s="5" t="s">
        <v>16</v>
      </c>
      <c r="E64" s="6">
        <v>22.79</v>
      </c>
      <c r="F64" s="6">
        <f>E64*F63</f>
        <v>35.082926</v>
      </c>
      <c r="G64" s="6"/>
      <c r="H64" s="42"/>
    </row>
    <row r="65" spans="1:8" ht="13.5">
      <c r="A65" s="7"/>
      <c r="B65" s="14"/>
      <c r="C65" s="4" t="s">
        <v>49</v>
      </c>
      <c r="D65" s="5" t="s">
        <v>50</v>
      </c>
      <c r="E65" s="6">
        <v>1.89</v>
      </c>
      <c r="F65" s="6">
        <f>E65*F63</f>
        <v>2.909466</v>
      </c>
      <c r="G65" s="6"/>
      <c r="H65" s="6"/>
    </row>
    <row r="66" spans="1:8" ht="27">
      <c r="A66" s="7"/>
      <c r="B66" s="14"/>
      <c r="C66" s="4" t="s">
        <v>91</v>
      </c>
      <c r="D66" s="5" t="s">
        <v>19</v>
      </c>
      <c r="E66" s="6">
        <v>3.57</v>
      </c>
      <c r="F66" s="6">
        <f>E66*F63</f>
        <v>5.495658</v>
      </c>
      <c r="G66" s="6"/>
      <c r="H66" s="6"/>
    </row>
    <row r="67" spans="1:8" ht="13.5">
      <c r="A67" s="7"/>
      <c r="B67" s="14"/>
      <c r="C67" s="4" t="s">
        <v>33</v>
      </c>
      <c r="D67" s="5" t="s">
        <v>50</v>
      </c>
      <c r="E67" s="6">
        <v>6.36</v>
      </c>
      <c r="F67" s="6">
        <f>E67*F63</f>
        <v>9.790584</v>
      </c>
      <c r="G67" s="6"/>
      <c r="H67" s="6"/>
    </row>
    <row r="68" spans="1:8" ht="108">
      <c r="A68" s="38">
        <v>18</v>
      </c>
      <c r="B68" s="39" t="s">
        <v>346</v>
      </c>
      <c r="C68" s="39" t="s">
        <v>281</v>
      </c>
      <c r="D68" s="39" t="s">
        <v>264</v>
      </c>
      <c r="E68" s="43"/>
      <c r="F68" s="43">
        <f>30.57+23.83</f>
        <v>54.4</v>
      </c>
      <c r="G68" s="43"/>
      <c r="H68" s="40"/>
    </row>
    <row r="69" spans="1:8" ht="27">
      <c r="A69" s="30"/>
      <c r="B69" s="30"/>
      <c r="C69" s="30" t="s">
        <v>266</v>
      </c>
      <c r="D69" s="30" t="s">
        <v>267</v>
      </c>
      <c r="E69" s="31">
        <v>0.536</v>
      </c>
      <c r="F69" s="31">
        <f>E69*F68</f>
        <v>29.1584</v>
      </c>
      <c r="G69" s="31"/>
      <c r="H69" s="31"/>
    </row>
    <row r="70" spans="1:8" ht="27">
      <c r="A70" s="32"/>
      <c r="B70" s="32"/>
      <c r="C70" s="32" t="s">
        <v>268</v>
      </c>
      <c r="D70" s="32" t="s">
        <v>269</v>
      </c>
      <c r="E70" s="33">
        <v>0.0365</v>
      </c>
      <c r="F70" s="33">
        <f>E70*F68</f>
        <v>1.9855999999999998</v>
      </c>
      <c r="G70" s="33"/>
      <c r="H70" s="33"/>
    </row>
    <row r="71" spans="1:8" ht="54">
      <c r="A71" s="34"/>
      <c r="B71" s="34"/>
      <c r="C71" s="34" t="s">
        <v>282</v>
      </c>
      <c r="D71" s="34" t="s">
        <v>277</v>
      </c>
      <c r="E71" s="35">
        <v>1.02</v>
      </c>
      <c r="F71" s="35">
        <f>E71*F68</f>
        <v>55.488</v>
      </c>
      <c r="G71" s="35"/>
      <c r="H71" s="35"/>
    </row>
    <row r="72" spans="1:8" ht="27">
      <c r="A72" s="34"/>
      <c r="B72" s="34"/>
      <c r="C72" s="34" t="s">
        <v>276</v>
      </c>
      <c r="D72" s="34" t="s">
        <v>269</v>
      </c>
      <c r="E72" s="35">
        <v>0.107</v>
      </c>
      <c r="F72" s="35">
        <f>E72*F68</f>
        <v>5.820799999999999</v>
      </c>
      <c r="G72" s="35"/>
      <c r="H72" s="35"/>
    </row>
    <row r="73" spans="1:8" ht="63.75" customHeight="1">
      <c r="A73" s="38">
        <v>19</v>
      </c>
      <c r="B73" s="39" t="s">
        <v>283</v>
      </c>
      <c r="C73" s="39" t="s">
        <v>354</v>
      </c>
      <c r="D73" s="39" t="s">
        <v>264</v>
      </c>
      <c r="E73" s="43"/>
      <c r="F73" s="43">
        <v>10.2</v>
      </c>
      <c r="G73" s="43"/>
      <c r="H73" s="40"/>
    </row>
    <row r="74" spans="1:8" ht="27">
      <c r="A74" s="30"/>
      <c r="B74" s="30"/>
      <c r="C74" s="30" t="s">
        <v>266</v>
      </c>
      <c r="D74" s="30" t="s">
        <v>267</v>
      </c>
      <c r="E74" s="31">
        <v>1.08</v>
      </c>
      <c r="F74" s="31">
        <f>E74*F73</f>
        <v>11.016</v>
      </c>
      <c r="G74" s="31"/>
      <c r="H74" s="31"/>
    </row>
    <row r="75" spans="1:8" ht="27">
      <c r="A75" s="32"/>
      <c r="B75" s="32"/>
      <c r="C75" s="32" t="s">
        <v>268</v>
      </c>
      <c r="D75" s="32" t="s">
        <v>269</v>
      </c>
      <c r="E75" s="33">
        <v>0.0452</v>
      </c>
      <c r="F75" s="33">
        <f>E75*F73</f>
        <v>0.46103999999999995</v>
      </c>
      <c r="G75" s="33"/>
      <c r="H75" s="33"/>
    </row>
    <row r="76" spans="1:8" ht="27">
      <c r="A76" s="34"/>
      <c r="B76" s="34"/>
      <c r="C76" s="34" t="s">
        <v>284</v>
      </c>
      <c r="D76" s="34" t="s">
        <v>277</v>
      </c>
      <c r="E76" s="35">
        <v>1.02</v>
      </c>
      <c r="F76" s="35">
        <f>E76*F73</f>
        <v>10.404</v>
      </c>
      <c r="G76" s="35"/>
      <c r="H76" s="35"/>
    </row>
    <row r="77" spans="1:8" ht="27">
      <c r="A77" s="34"/>
      <c r="B77" s="34"/>
      <c r="C77" s="34" t="s">
        <v>274</v>
      </c>
      <c r="D77" s="34" t="s">
        <v>275</v>
      </c>
      <c r="E77" s="35">
        <v>0.0223</v>
      </c>
      <c r="F77" s="35">
        <f>E77*F73</f>
        <v>0.22746</v>
      </c>
      <c r="G77" s="35"/>
      <c r="H77" s="35"/>
    </row>
    <row r="78" spans="1:8" ht="27">
      <c r="A78" s="34"/>
      <c r="B78" s="34"/>
      <c r="C78" s="34" t="s">
        <v>276</v>
      </c>
      <c r="D78" s="34" t="s">
        <v>269</v>
      </c>
      <c r="E78" s="35">
        <v>0.0466</v>
      </c>
      <c r="F78" s="35">
        <f>E78*F73</f>
        <v>0.47532</v>
      </c>
      <c r="G78" s="35"/>
      <c r="H78" s="35"/>
    </row>
    <row r="79" spans="1:8" ht="71.25" customHeight="1">
      <c r="A79" s="38">
        <v>20</v>
      </c>
      <c r="B79" s="39" t="s">
        <v>285</v>
      </c>
      <c r="C79" s="39" t="s">
        <v>286</v>
      </c>
      <c r="D79" s="39" t="s">
        <v>280</v>
      </c>
      <c r="E79" s="43"/>
      <c r="F79" s="43">
        <v>2.3</v>
      </c>
      <c r="G79" s="43"/>
      <c r="H79" s="40"/>
    </row>
    <row r="80" spans="1:8" ht="27">
      <c r="A80" s="37"/>
      <c r="B80" s="37"/>
      <c r="C80" s="37" t="s">
        <v>266</v>
      </c>
      <c r="D80" s="37" t="s">
        <v>267</v>
      </c>
      <c r="E80" s="31">
        <v>0.206</v>
      </c>
      <c r="F80" s="31">
        <f>E80*F79</f>
        <v>0.47379999999999994</v>
      </c>
      <c r="G80" s="31"/>
      <c r="H80" s="31"/>
    </row>
    <row r="81" spans="1:8" ht="40.5">
      <c r="A81" s="34"/>
      <c r="B81" s="34"/>
      <c r="C81" s="34" t="s">
        <v>287</v>
      </c>
      <c r="D81" s="34" t="s">
        <v>288</v>
      </c>
      <c r="E81" s="35">
        <v>1.1</v>
      </c>
      <c r="F81" s="35">
        <f>E81*F79</f>
        <v>2.53</v>
      </c>
      <c r="G81" s="35"/>
      <c r="H81" s="35"/>
    </row>
    <row r="82" spans="1:8" ht="27">
      <c r="A82" s="34"/>
      <c r="B82" s="34"/>
      <c r="C82" s="34" t="s">
        <v>289</v>
      </c>
      <c r="D82" s="34" t="s">
        <v>290</v>
      </c>
      <c r="E82" s="35">
        <v>0.1</v>
      </c>
      <c r="F82" s="35">
        <f>E82*F79</f>
        <v>0.22999999999999998</v>
      </c>
      <c r="G82" s="35"/>
      <c r="H82" s="35"/>
    </row>
    <row r="83" spans="1:8" ht="40.5">
      <c r="A83" s="10">
        <v>21</v>
      </c>
      <c r="B83" s="17" t="s">
        <v>51</v>
      </c>
      <c r="C83" s="2" t="s">
        <v>261</v>
      </c>
      <c r="D83" s="2" t="s">
        <v>14</v>
      </c>
      <c r="E83" s="3"/>
      <c r="F83" s="3">
        <f>(30.45+31.5+36.85)/100</f>
        <v>0.9880000000000001</v>
      </c>
      <c r="G83" s="3"/>
      <c r="H83" s="41"/>
    </row>
    <row r="84" spans="1:8" ht="13.5">
      <c r="A84" s="7"/>
      <c r="B84" s="14"/>
      <c r="C84" s="4" t="s">
        <v>52</v>
      </c>
      <c r="D84" s="5" t="s">
        <v>16</v>
      </c>
      <c r="E84" s="6">
        <v>124.2</v>
      </c>
      <c r="F84" s="6">
        <f>E84*F83</f>
        <v>122.70960000000001</v>
      </c>
      <c r="G84" s="6"/>
      <c r="H84" s="42"/>
    </row>
    <row r="85" spans="1:8" ht="13.5">
      <c r="A85" s="7"/>
      <c r="B85" s="14"/>
      <c r="C85" s="4" t="s">
        <v>53</v>
      </c>
      <c r="D85" s="5" t="s">
        <v>50</v>
      </c>
      <c r="E85" s="6">
        <v>5.2</v>
      </c>
      <c r="F85" s="6">
        <f>E85*F83</f>
        <v>5.137600000000001</v>
      </c>
      <c r="G85" s="6"/>
      <c r="H85" s="6"/>
    </row>
    <row r="86" spans="1:8" ht="13.5">
      <c r="A86" s="7"/>
      <c r="B86" s="14"/>
      <c r="C86" s="4" t="s">
        <v>262</v>
      </c>
      <c r="D86" s="5" t="s">
        <v>32</v>
      </c>
      <c r="E86" s="6">
        <v>102</v>
      </c>
      <c r="F86" s="6">
        <f>E86*F83</f>
        <v>100.77600000000001</v>
      </c>
      <c r="G86" s="6"/>
      <c r="H86" s="6"/>
    </row>
    <row r="87" spans="1:8" ht="13.5">
      <c r="A87" s="7"/>
      <c r="B87" s="14"/>
      <c r="C87" s="4" t="s">
        <v>87</v>
      </c>
      <c r="D87" s="5" t="s">
        <v>19</v>
      </c>
      <c r="E87" s="6">
        <v>2.23</v>
      </c>
      <c r="F87" s="6">
        <f>E87*F83</f>
        <v>2.20324</v>
      </c>
      <c r="G87" s="6"/>
      <c r="H87" s="6"/>
    </row>
    <row r="88" spans="1:8" ht="13.5">
      <c r="A88" s="7"/>
      <c r="B88" s="14"/>
      <c r="C88" s="4" t="s">
        <v>33</v>
      </c>
      <c r="D88" s="5" t="s">
        <v>50</v>
      </c>
      <c r="E88" s="6">
        <v>4.66</v>
      </c>
      <c r="F88" s="6">
        <f>E88*F83</f>
        <v>4.604080000000001</v>
      </c>
      <c r="G88" s="6"/>
      <c r="H88" s="6"/>
    </row>
    <row r="89" spans="1:8" ht="54">
      <c r="A89" s="10">
        <v>22</v>
      </c>
      <c r="B89" s="17" t="s">
        <v>233</v>
      </c>
      <c r="C89" s="2" t="s">
        <v>92</v>
      </c>
      <c r="D89" s="2" t="s">
        <v>14</v>
      </c>
      <c r="E89" s="3"/>
      <c r="F89" s="3">
        <f>(0.4+1.4+1.4+8+8)*3.5/100</f>
        <v>0.672</v>
      </c>
      <c r="G89" s="3"/>
      <c r="H89" s="41"/>
    </row>
    <row r="90" spans="1:8" ht="27">
      <c r="A90" s="7"/>
      <c r="B90" s="14"/>
      <c r="C90" s="4" t="s">
        <v>93</v>
      </c>
      <c r="D90" s="5" t="s">
        <v>16</v>
      </c>
      <c r="E90" s="6">
        <v>119.03</v>
      </c>
      <c r="F90" s="6">
        <f>E90*F89</f>
        <v>79.98816000000001</v>
      </c>
      <c r="G90" s="6"/>
      <c r="H90" s="42"/>
    </row>
    <row r="91" spans="1:8" ht="13.5">
      <c r="A91" s="7"/>
      <c r="B91" s="14"/>
      <c r="C91" s="4" t="s">
        <v>54</v>
      </c>
      <c r="D91" s="5" t="s">
        <v>50</v>
      </c>
      <c r="E91" s="6">
        <v>3.11</v>
      </c>
      <c r="F91" s="6">
        <f>E91*F89</f>
        <v>2.08992</v>
      </c>
      <c r="G91" s="6"/>
      <c r="H91" s="6"/>
    </row>
    <row r="92" spans="1:8" ht="27">
      <c r="A92" s="7"/>
      <c r="B92" s="14"/>
      <c r="C92" s="4" t="s">
        <v>94</v>
      </c>
      <c r="D92" s="5" t="s">
        <v>19</v>
      </c>
      <c r="E92" s="6">
        <v>2.41</v>
      </c>
      <c r="F92" s="6">
        <f>E92*F89</f>
        <v>1.6195200000000003</v>
      </c>
      <c r="G92" s="6"/>
      <c r="H92" s="6"/>
    </row>
    <row r="93" spans="1:8" ht="13.5">
      <c r="A93" s="7"/>
      <c r="B93" s="14"/>
      <c r="C93" s="4" t="s">
        <v>55</v>
      </c>
      <c r="D93" s="5" t="s">
        <v>32</v>
      </c>
      <c r="E93" s="6">
        <v>5.28</v>
      </c>
      <c r="F93" s="6">
        <f>E93*F89</f>
        <v>3.54816</v>
      </c>
      <c r="G93" s="6"/>
      <c r="H93" s="6"/>
    </row>
    <row r="94" spans="1:8" ht="13.5">
      <c r="A94" s="7"/>
      <c r="B94" s="14"/>
      <c r="C94" s="4" t="s">
        <v>33</v>
      </c>
      <c r="D94" s="5" t="s">
        <v>50</v>
      </c>
      <c r="E94" s="6">
        <v>0.2</v>
      </c>
      <c r="F94" s="6">
        <f>E94*F89</f>
        <v>0.13440000000000002</v>
      </c>
      <c r="G94" s="6"/>
      <c r="H94" s="6"/>
    </row>
    <row r="95" spans="1:8" ht="40.5">
      <c r="A95" s="10">
        <v>23</v>
      </c>
      <c r="B95" s="17" t="s">
        <v>56</v>
      </c>
      <c r="C95" s="2" t="s">
        <v>242</v>
      </c>
      <c r="D95" s="2" t="s">
        <v>14</v>
      </c>
      <c r="E95" s="3"/>
      <c r="F95" s="3">
        <f>(10.54+10.54)*2.2/100</f>
        <v>0.46375999999999995</v>
      </c>
      <c r="G95" s="3"/>
      <c r="H95" s="41"/>
    </row>
    <row r="96" spans="1:8" ht="13.5">
      <c r="A96" s="7"/>
      <c r="B96" s="14"/>
      <c r="C96" s="4" t="s">
        <v>57</v>
      </c>
      <c r="D96" s="5" t="s">
        <v>16</v>
      </c>
      <c r="E96" s="6">
        <v>251.85</v>
      </c>
      <c r="F96" s="6">
        <f>E96*F95</f>
        <v>116.79795599999999</v>
      </c>
      <c r="G96" s="6"/>
      <c r="H96" s="42"/>
    </row>
    <row r="97" spans="1:8" ht="13.5">
      <c r="A97" s="7"/>
      <c r="B97" s="14"/>
      <c r="C97" s="4" t="s">
        <v>58</v>
      </c>
      <c r="D97" s="5" t="s">
        <v>50</v>
      </c>
      <c r="E97" s="6">
        <v>2.3</v>
      </c>
      <c r="F97" s="6">
        <f>E97*F95</f>
        <v>1.0666479999999998</v>
      </c>
      <c r="G97" s="6"/>
      <c r="H97" s="6"/>
    </row>
    <row r="98" spans="1:8" ht="13.5">
      <c r="A98" s="7"/>
      <c r="B98" s="14"/>
      <c r="C98" s="4" t="s">
        <v>87</v>
      </c>
      <c r="D98" s="5" t="s">
        <v>19</v>
      </c>
      <c r="E98" s="6">
        <v>1.5</v>
      </c>
      <c r="F98" s="6">
        <f>E98*F95</f>
        <v>0.6956399999999999</v>
      </c>
      <c r="G98" s="6"/>
      <c r="H98" s="6"/>
    </row>
    <row r="99" spans="1:8" ht="13.5">
      <c r="A99" s="7"/>
      <c r="B99" s="14"/>
      <c r="C99" s="4" t="s">
        <v>59</v>
      </c>
      <c r="D99" s="5" t="s">
        <v>32</v>
      </c>
      <c r="E99" s="6">
        <v>103</v>
      </c>
      <c r="F99" s="6">
        <f>E99*F95</f>
        <v>47.76727999999999</v>
      </c>
      <c r="G99" s="6"/>
      <c r="H99" s="6"/>
    </row>
    <row r="100" spans="1:8" ht="13.5">
      <c r="A100" s="7"/>
      <c r="B100" s="14"/>
      <c r="C100" s="4" t="s">
        <v>33</v>
      </c>
      <c r="D100" s="5" t="s">
        <v>50</v>
      </c>
      <c r="E100" s="6">
        <v>0.7</v>
      </c>
      <c r="F100" s="6">
        <f>E100*F95</f>
        <v>0.3246319999999999</v>
      </c>
      <c r="G100" s="6"/>
      <c r="H100" s="6"/>
    </row>
    <row r="101" spans="1:8" ht="54">
      <c r="A101" s="10">
        <v>24</v>
      </c>
      <c r="B101" s="17" t="s">
        <v>96</v>
      </c>
      <c r="C101" s="2" t="s">
        <v>73</v>
      </c>
      <c r="D101" s="2" t="s">
        <v>14</v>
      </c>
      <c r="E101" s="3"/>
      <c r="F101" s="3">
        <f>10.54*2/100</f>
        <v>0.2108</v>
      </c>
      <c r="G101" s="3"/>
      <c r="H101" s="41"/>
    </row>
    <row r="102" spans="1:8" ht="13.5">
      <c r="A102" s="7"/>
      <c r="B102" s="14" t="s">
        <v>186</v>
      </c>
      <c r="C102" s="4" t="s">
        <v>187</v>
      </c>
      <c r="D102" s="5" t="s">
        <v>16</v>
      </c>
      <c r="E102" s="6">
        <v>184.75</v>
      </c>
      <c r="F102" s="6">
        <f>E102*F101</f>
        <v>38.945299999999996</v>
      </c>
      <c r="G102" s="6"/>
      <c r="H102" s="42"/>
    </row>
    <row r="103" spans="1:8" ht="13.5">
      <c r="A103" s="7"/>
      <c r="B103" s="14"/>
      <c r="C103" s="4" t="s">
        <v>95</v>
      </c>
      <c r="D103" s="5" t="s">
        <v>50</v>
      </c>
      <c r="E103" s="6">
        <v>2</v>
      </c>
      <c r="F103" s="6">
        <f>E103*F101</f>
        <v>0.4216</v>
      </c>
      <c r="G103" s="6"/>
      <c r="H103" s="6"/>
    </row>
    <row r="104" spans="1:8" ht="13.5">
      <c r="A104" s="7"/>
      <c r="B104" s="14"/>
      <c r="C104" s="4" t="s">
        <v>74</v>
      </c>
      <c r="D104" s="5" t="s">
        <v>19</v>
      </c>
      <c r="E104" s="6">
        <v>1.05</v>
      </c>
      <c r="F104" s="6">
        <f>E104*F101</f>
        <v>0.22134</v>
      </c>
      <c r="G104" s="6"/>
      <c r="H104" s="6"/>
    </row>
    <row r="105" spans="1:8" ht="13.5">
      <c r="A105" s="7"/>
      <c r="B105" s="14"/>
      <c r="C105" s="4" t="s">
        <v>75</v>
      </c>
      <c r="D105" s="5" t="s">
        <v>31</v>
      </c>
      <c r="E105" s="6">
        <v>52.1</v>
      </c>
      <c r="F105" s="6">
        <f>E105*F101</f>
        <v>10.98268</v>
      </c>
      <c r="G105" s="6"/>
      <c r="H105" s="6"/>
    </row>
    <row r="106" spans="1:8" ht="13.5">
      <c r="A106" s="7"/>
      <c r="B106" s="14"/>
      <c r="C106" s="4" t="s">
        <v>76</v>
      </c>
      <c r="D106" s="5" t="s">
        <v>31</v>
      </c>
      <c r="E106" s="6">
        <v>52</v>
      </c>
      <c r="F106" s="6">
        <f>E106*F101</f>
        <v>10.961599999999999</v>
      </c>
      <c r="G106" s="6"/>
      <c r="H106" s="6"/>
    </row>
    <row r="107" spans="1:8" ht="27">
      <c r="A107" s="7"/>
      <c r="B107" s="14"/>
      <c r="C107" s="4" t="s">
        <v>81</v>
      </c>
      <c r="D107" s="5" t="s">
        <v>32</v>
      </c>
      <c r="E107" s="6">
        <v>103</v>
      </c>
      <c r="F107" s="6">
        <f>E107*F101</f>
        <v>21.7124</v>
      </c>
      <c r="G107" s="6"/>
      <c r="H107" s="6"/>
    </row>
    <row r="108" spans="1:8" ht="13.5">
      <c r="A108" s="7"/>
      <c r="B108" s="14"/>
      <c r="C108" s="4" t="s">
        <v>77</v>
      </c>
      <c r="D108" s="5" t="s">
        <v>37</v>
      </c>
      <c r="E108" s="6">
        <v>107</v>
      </c>
      <c r="F108" s="6">
        <f>E108*F101</f>
        <v>22.5556</v>
      </c>
      <c r="G108" s="6"/>
      <c r="H108" s="6"/>
    </row>
    <row r="109" spans="1:8" ht="13.5">
      <c r="A109" s="7"/>
      <c r="B109" s="14"/>
      <c r="C109" s="4" t="s">
        <v>78</v>
      </c>
      <c r="D109" s="5" t="s">
        <v>50</v>
      </c>
      <c r="E109" s="6">
        <v>2.43</v>
      </c>
      <c r="F109" s="6">
        <f>E109*F101</f>
        <v>0.512244</v>
      </c>
      <c r="G109" s="6"/>
      <c r="H109" s="6"/>
    </row>
    <row r="110" spans="1:8" ht="67.5">
      <c r="A110" s="10">
        <v>25</v>
      </c>
      <c r="B110" s="17" t="s">
        <v>98</v>
      </c>
      <c r="C110" s="2" t="s">
        <v>99</v>
      </c>
      <c r="D110" s="2" t="s">
        <v>14</v>
      </c>
      <c r="E110" s="3"/>
      <c r="F110" s="3">
        <f>N110/100</f>
        <v>0</v>
      </c>
      <c r="G110" s="3"/>
      <c r="H110" s="41"/>
    </row>
    <row r="111" spans="1:8" ht="27">
      <c r="A111" s="7"/>
      <c r="B111" s="14"/>
      <c r="C111" s="5" t="s">
        <v>97</v>
      </c>
      <c r="D111" s="5" t="s">
        <v>16</v>
      </c>
      <c r="E111" s="6">
        <v>102.75</v>
      </c>
      <c r="F111" s="6">
        <f>E111*F110</f>
        <v>0</v>
      </c>
      <c r="G111" s="6"/>
      <c r="H111" s="42"/>
    </row>
    <row r="112" spans="1:8" ht="27">
      <c r="A112" s="7"/>
      <c r="B112" s="14"/>
      <c r="C112" s="4" t="s">
        <v>100</v>
      </c>
      <c r="D112" s="5" t="s">
        <v>50</v>
      </c>
      <c r="E112" s="6">
        <v>1.29</v>
      </c>
      <c r="F112" s="6">
        <f>E112*F110</f>
        <v>0</v>
      </c>
      <c r="G112" s="6"/>
      <c r="H112" s="6"/>
    </row>
    <row r="113" spans="1:8" ht="13.5">
      <c r="A113" s="7"/>
      <c r="B113" s="14"/>
      <c r="C113" s="4" t="s">
        <v>101</v>
      </c>
      <c r="D113" s="5" t="s">
        <v>31</v>
      </c>
      <c r="E113" s="6">
        <v>63</v>
      </c>
      <c r="F113" s="6">
        <f>E113*F110</f>
        <v>0</v>
      </c>
      <c r="G113" s="6"/>
      <c r="H113" s="6"/>
    </row>
    <row r="114" spans="1:8" ht="13.5">
      <c r="A114" s="7"/>
      <c r="B114" s="14"/>
      <c r="C114" s="4" t="s">
        <v>102</v>
      </c>
      <c r="D114" s="5" t="s">
        <v>31</v>
      </c>
      <c r="E114" s="6">
        <v>116</v>
      </c>
      <c r="F114" s="6">
        <f>E114*F110</f>
        <v>0</v>
      </c>
      <c r="G114" s="6"/>
      <c r="H114" s="6"/>
    </row>
    <row r="115" spans="1:8" ht="27">
      <c r="A115" s="7"/>
      <c r="B115" s="14"/>
      <c r="C115" s="4" t="s">
        <v>103</v>
      </c>
      <c r="D115" s="5" t="s">
        <v>50</v>
      </c>
      <c r="E115" s="6">
        <v>2.12</v>
      </c>
      <c r="F115" s="6">
        <f>E115*F110</f>
        <v>0</v>
      </c>
      <c r="G115" s="6"/>
      <c r="H115" s="6"/>
    </row>
    <row r="116" spans="1:8" ht="40.5">
      <c r="A116" s="10">
        <v>26</v>
      </c>
      <c r="B116" s="17" t="s">
        <v>60</v>
      </c>
      <c r="C116" s="2" t="s">
        <v>255</v>
      </c>
      <c r="D116" s="2" t="s">
        <v>14</v>
      </c>
      <c r="E116" s="3"/>
      <c r="F116" s="3">
        <v>0.04</v>
      </c>
      <c r="G116" s="3"/>
      <c r="H116" s="41"/>
    </row>
    <row r="117" spans="1:8" ht="13.5">
      <c r="A117" s="7"/>
      <c r="B117" s="14"/>
      <c r="C117" s="4" t="s">
        <v>61</v>
      </c>
      <c r="D117" s="5" t="s">
        <v>16</v>
      </c>
      <c r="E117" s="6">
        <v>106.95</v>
      </c>
      <c r="F117" s="6">
        <f>E117*F116</f>
        <v>4.2780000000000005</v>
      </c>
      <c r="G117" s="6"/>
      <c r="H117" s="42"/>
    </row>
    <row r="118" spans="1:8" ht="13.5">
      <c r="A118" s="7"/>
      <c r="B118" s="14"/>
      <c r="C118" s="4" t="s">
        <v>33</v>
      </c>
      <c r="D118" s="5" t="s">
        <v>50</v>
      </c>
      <c r="E118" s="6">
        <v>0.2</v>
      </c>
      <c r="F118" s="6">
        <f>E118*F116</f>
        <v>0.008</v>
      </c>
      <c r="G118" s="6"/>
      <c r="H118" s="6"/>
    </row>
    <row r="119" spans="1:8" ht="13.5">
      <c r="A119" s="7"/>
      <c r="B119" s="14"/>
      <c r="C119" s="4" t="s">
        <v>62</v>
      </c>
      <c r="D119" s="5" t="s">
        <v>50</v>
      </c>
      <c r="E119" s="6">
        <v>2.99</v>
      </c>
      <c r="F119" s="6">
        <f>E119*F116</f>
        <v>0.11960000000000001</v>
      </c>
      <c r="G119" s="6"/>
      <c r="H119" s="6"/>
    </row>
    <row r="120" spans="1:8" ht="13.5">
      <c r="A120" s="7"/>
      <c r="B120" s="14"/>
      <c r="C120" s="4" t="s">
        <v>84</v>
      </c>
      <c r="D120" s="5" t="s">
        <v>19</v>
      </c>
      <c r="E120" s="6">
        <v>2.55</v>
      </c>
      <c r="F120" s="6">
        <f>E120*F116</f>
        <v>0.102</v>
      </c>
      <c r="G120" s="6"/>
      <c r="H120" s="6"/>
    </row>
    <row r="121" spans="1:8" ht="54">
      <c r="A121" s="10">
        <v>27</v>
      </c>
      <c r="B121" s="17" t="s">
        <v>104</v>
      </c>
      <c r="C121" s="2" t="s">
        <v>63</v>
      </c>
      <c r="D121" s="2" t="s">
        <v>14</v>
      </c>
      <c r="E121" s="3"/>
      <c r="F121" s="3">
        <f>(111.6-24.8)/100</f>
        <v>0.868</v>
      </c>
      <c r="G121" s="3"/>
      <c r="H121" s="41"/>
    </row>
    <row r="122" spans="1:8" ht="27">
      <c r="A122" s="7"/>
      <c r="B122" s="14"/>
      <c r="C122" s="4" t="s">
        <v>105</v>
      </c>
      <c r="D122" s="5" t="s">
        <v>16</v>
      </c>
      <c r="E122" s="6">
        <v>88.9</v>
      </c>
      <c r="F122" s="6">
        <f>E122*F121</f>
        <v>77.1652</v>
      </c>
      <c r="G122" s="6"/>
      <c r="H122" s="42"/>
    </row>
    <row r="123" spans="1:8" ht="13.5">
      <c r="A123" s="7"/>
      <c r="B123" s="14"/>
      <c r="C123" s="4" t="s">
        <v>106</v>
      </c>
      <c r="D123" s="5" t="s">
        <v>50</v>
      </c>
      <c r="E123" s="6">
        <v>1.17</v>
      </c>
      <c r="F123" s="6">
        <f>E123*F121</f>
        <v>1.01556</v>
      </c>
      <c r="G123" s="6"/>
      <c r="H123" s="6"/>
    </row>
    <row r="124" spans="1:8" ht="13.5">
      <c r="A124" s="7"/>
      <c r="B124" s="14"/>
      <c r="C124" s="4" t="s">
        <v>64</v>
      </c>
      <c r="D124" s="5" t="s">
        <v>31</v>
      </c>
      <c r="E124" s="6">
        <v>63</v>
      </c>
      <c r="F124" s="6">
        <f>E124*F121</f>
        <v>54.684</v>
      </c>
      <c r="G124" s="6"/>
      <c r="H124" s="6"/>
    </row>
    <row r="125" spans="1:8" ht="13.5">
      <c r="A125" s="7"/>
      <c r="B125" s="14"/>
      <c r="C125" s="4" t="s">
        <v>107</v>
      </c>
      <c r="D125" s="5" t="s">
        <v>31</v>
      </c>
      <c r="E125" s="6">
        <v>108</v>
      </c>
      <c r="F125" s="6">
        <f>E125*F121</f>
        <v>93.744</v>
      </c>
      <c r="G125" s="6"/>
      <c r="H125" s="6"/>
    </row>
    <row r="126" spans="1:8" ht="13.5">
      <c r="A126" s="7"/>
      <c r="B126" s="14"/>
      <c r="C126" s="4" t="s">
        <v>108</v>
      </c>
      <c r="D126" s="5" t="s">
        <v>50</v>
      </c>
      <c r="E126" s="6">
        <v>2.02</v>
      </c>
      <c r="F126" s="6">
        <f>E126*F121</f>
        <v>1.75336</v>
      </c>
      <c r="G126" s="6"/>
      <c r="H126" s="6"/>
    </row>
    <row r="127" spans="1:8" ht="40.5">
      <c r="A127" s="17" t="s">
        <v>328</v>
      </c>
      <c r="B127" s="2" t="s">
        <v>243</v>
      </c>
      <c r="C127" s="2" t="s">
        <v>256</v>
      </c>
      <c r="D127" s="2" t="s">
        <v>244</v>
      </c>
      <c r="E127" s="3"/>
      <c r="F127" s="3">
        <f>0.5*1.4*4/100</f>
        <v>0.027999999999999997</v>
      </c>
      <c r="G127" s="3"/>
      <c r="H127" s="45"/>
    </row>
    <row r="128" spans="1:8" ht="13.5">
      <c r="A128" s="14"/>
      <c r="B128" s="5"/>
      <c r="C128" s="4" t="s">
        <v>245</v>
      </c>
      <c r="D128" s="5" t="s">
        <v>16</v>
      </c>
      <c r="E128" s="6">
        <v>661.25</v>
      </c>
      <c r="F128" s="6">
        <f>E128*F127</f>
        <v>18.514999999999997</v>
      </c>
      <c r="G128" s="6"/>
      <c r="H128" s="42"/>
    </row>
    <row r="129" spans="1:8" ht="13.5">
      <c r="A129" s="14"/>
      <c r="B129" s="5"/>
      <c r="C129" s="4" t="s">
        <v>246</v>
      </c>
      <c r="D129" s="5" t="s">
        <v>50</v>
      </c>
      <c r="E129" s="6">
        <v>3.91</v>
      </c>
      <c r="F129" s="6">
        <f>E129*F127</f>
        <v>0.10948</v>
      </c>
      <c r="G129" s="6"/>
      <c r="H129" s="9"/>
    </row>
    <row r="130" spans="1:8" ht="27">
      <c r="A130" s="14"/>
      <c r="B130" s="5"/>
      <c r="C130" s="4" t="s">
        <v>257</v>
      </c>
      <c r="D130" s="5" t="s">
        <v>32</v>
      </c>
      <c r="E130" s="6">
        <v>101</v>
      </c>
      <c r="F130" s="6">
        <f>F127*E130</f>
        <v>2.828</v>
      </c>
      <c r="G130" s="6"/>
      <c r="H130" s="9"/>
    </row>
    <row r="131" spans="1:8" ht="13.5">
      <c r="A131" s="14"/>
      <c r="B131" s="5"/>
      <c r="C131" s="4" t="s">
        <v>247</v>
      </c>
      <c r="D131" s="5" t="s">
        <v>19</v>
      </c>
      <c r="E131" s="6">
        <v>2</v>
      </c>
      <c r="F131" s="6">
        <f>E131*F127</f>
        <v>0.055999999999999994</v>
      </c>
      <c r="G131" s="6"/>
      <c r="H131" s="9"/>
    </row>
    <row r="132" spans="1:8" ht="13.5">
      <c r="A132" s="14"/>
      <c r="B132" s="5"/>
      <c r="C132" s="4" t="s">
        <v>248</v>
      </c>
      <c r="D132" s="5" t="s">
        <v>50</v>
      </c>
      <c r="E132" s="6">
        <v>24</v>
      </c>
      <c r="F132" s="6">
        <f>F127*E132</f>
        <v>0.6719999999999999</v>
      </c>
      <c r="G132" s="6"/>
      <c r="H132" s="9"/>
    </row>
    <row r="133" spans="1:8" ht="40.5">
      <c r="A133" s="38">
        <v>29</v>
      </c>
      <c r="B133" s="39" t="s">
        <v>291</v>
      </c>
      <c r="C133" s="39" t="s">
        <v>303</v>
      </c>
      <c r="D133" s="39" t="s">
        <v>264</v>
      </c>
      <c r="E133" s="43"/>
      <c r="F133" s="43">
        <v>24</v>
      </c>
      <c r="G133" s="43"/>
      <c r="H133" s="40"/>
    </row>
    <row r="134" spans="1:8" ht="27">
      <c r="A134" s="37"/>
      <c r="B134" s="37"/>
      <c r="C134" s="37" t="s">
        <v>266</v>
      </c>
      <c r="D134" s="37" t="s">
        <v>277</v>
      </c>
      <c r="E134" s="31">
        <v>1</v>
      </c>
      <c r="F134" s="31">
        <f>E134*F133</f>
        <v>24</v>
      </c>
      <c r="G134" s="31"/>
      <c r="H134" s="31"/>
    </row>
    <row r="135" spans="1:8" ht="27">
      <c r="A135" s="34"/>
      <c r="B135" s="34"/>
      <c r="C135" s="34" t="s">
        <v>293</v>
      </c>
      <c r="D135" s="34" t="s">
        <v>277</v>
      </c>
      <c r="E135" s="35">
        <v>1</v>
      </c>
      <c r="F135" s="35">
        <f>E135*F133</f>
        <v>24</v>
      </c>
      <c r="G135" s="35"/>
      <c r="H135" s="35"/>
    </row>
    <row r="136" spans="1:8" ht="27">
      <c r="A136" s="10">
        <v>30</v>
      </c>
      <c r="B136" s="17"/>
      <c r="C136" s="2" t="s">
        <v>65</v>
      </c>
      <c r="D136" s="2" t="s">
        <v>28</v>
      </c>
      <c r="E136" s="3"/>
      <c r="F136" s="3">
        <v>15</v>
      </c>
      <c r="G136" s="3"/>
      <c r="H136" s="41"/>
    </row>
    <row r="137" spans="1:8" ht="27">
      <c r="A137" s="7"/>
      <c r="B137" s="14"/>
      <c r="C137" s="5" t="s">
        <v>66</v>
      </c>
      <c r="D137" s="5" t="s">
        <v>28</v>
      </c>
      <c r="E137" s="6">
        <v>1</v>
      </c>
      <c r="F137" s="6">
        <f>F136*E137</f>
        <v>15</v>
      </c>
      <c r="G137" s="6"/>
      <c r="H137" s="6"/>
    </row>
    <row r="138" spans="1:8" ht="27">
      <c r="A138" s="15"/>
      <c r="B138" s="14"/>
      <c r="C138" s="2" t="s">
        <v>67</v>
      </c>
      <c r="D138" s="5"/>
      <c r="E138" s="6"/>
      <c r="F138" s="6"/>
      <c r="G138" s="6"/>
      <c r="H138" s="3"/>
    </row>
    <row r="139" spans="1:8" ht="13.5">
      <c r="A139" s="15"/>
      <c r="B139" s="14"/>
      <c r="C139" s="4" t="s">
        <v>79</v>
      </c>
      <c r="D139" s="5"/>
      <c r="E139" s="6"/>
      <c r="F139" s="6"/>
      <c r="G139" s="6"/>
      <c r="H139" s="6"/>
    </row>
    <row r="140" spans="1:8" ht="27">
      <c r="A140" s="15"/>
      <c r="B140" s="14"/>
      <c r="C140" s="5" t="s">
        <v>68</v>
      </c>
      <c r="D140" s="5" t="s">
        <v>50</v>
      </c>
      <c r="E140" s="6"/>
      <c r="F140" s="6"/>
      <c r="G140" s="6"/>
      <c r="H140" s="6"/>
    </row>
    <row r="141" spans="1:8" ht="13.5">
      <c r="A141" s="15"/>
      <c r="B141" s="14"/>
      <c r="C141" s="5" t="s">
        <v>69</v>
      </c>
      <c r="D141" s="5" t="s">
        <v>50</v>
      </c>
      <c r="E141" s="6"/>
      <c r="F141" s="6"/>
      <c r="G141" s="6"/>
      <c r="H141" s="6"/>
    </row>
    <row r="142" spans="1:8" ht="13.5">
      <c r="A142" s="15"/>
      <c r="B142" s="14"/>
      <c r="C142" s="5" t="s">
        <v>249</v>
      </c>
      <c r="D142" s="5" t="s">
        <v>50</v>
      </c>
      <c r="E142" s="6"/>
      <c r="F142" s="6"/>
      <c r="G142" s="6"/>
      <c r="H142" s="6"/>
    </row>
    <row r="143" spans="1:8" ht="13.5">
      <c r="A143" s="15"/>
      <c r="B143" s="14"/>
      <c r="C143" s="5" t="s">
        <v>69</v>
      </c>
      <c r="D143" s="5" t="s">
        <v>50</v>
      </c>
      <c r="E143" s="6"/>
      <c r="F143" s="6"/>
      <c r="G143" s="6"/>
      <c r="H143" s="6"/>
    </row>
    <row r="144" spans="1:8" ht="13.5">
      <c r="A144" s="15"/>
      <c r="B144" s="14"/>
      <c r="C144" s="5" t="s">
        <v>250</v>
      </c>
      <c r="D144" s="5" t="s">
        <v>50</v>
      </c>
      <c r="E144" s="6"/>
      <c r="F144" s="6"/>
      <c r="G144" s="6"/>
      <c r="H144" s="6"/>
    </row>
    <row r="145" spans="1:8" ht="27">
      <c r="A145" s="14"/>
      <c r="B145" s="14"/>
      <c r="C145" s="2" t="s">
        <v>234</v>
      </c>
      <c r="D145" s="2" t="s">
        <v>50</v>
      </c>
      <c r="E145" s="6"/>
      <c r="F145" s="6"/>
      <c r="G145" s="6"/>
      <c r="H145" s="3"/>
    </row>
    <row r="146" spans="1:8" ht="13.5">
      <c r="A146" s="14"/>
      <c r="B146" s="14"/>
      <c r="C146" s="2"/>
      <c r="D146" s="5"/>
      <c r="E146" s="6"/>
      <c r="F146" s="6"/>
      <c r="G146" s="6"/>
      <c r="H146" s="6"/>
    </row>
    <row r="147" spans="1:8" ht="13.5">
      <c r="A147" s="14"/>
      <c r="B147" s="14"/>
      <c r="C147" s="2" t="s">
        <v>235</v>
      </c>
      <c r="D147" s="5"/>
      <c r="E147" s="6"/>
      <c r="F147" s="6"/>
      <c r="G147" s="6"/>
      <c r="H147" s="6"/>
    </row>
    <row r="148" spans="1:8" ht="40.5">
      <c r="A148" s="17" t="s">
        <v>12</v>
      </c>
      <c r="B148" s="17" t="s">
        <v>42</v>
      </c>
      <c r="C148" s="2" t="s">
        <v>296</v>
      </c>
      <c r="D148" s="2" t="s">
        <v>193</v>
      </c>
      <c r="E148" s="3"/>
      <c r="F148" s="3">
        <v>1</v>
      </c>
      <c r="G148" s="3"/>
      <c r="H148" s="3"/>
    </row>
    <row r="149" spans="1:8" ht="40.5">
      <c r="A149" s="17" t="s">
        <v>125</v>
      </c>
      <c r="B149" s="17" t="s">
        <v>42</v>
      </c>
      <c r="C149" s="39" t="s">
        <v>303</v>
      </c>
      <c r="D149" s="2" t="s">
        <v>193</v>
      </c>
      <c r="E149" s="3"/>
      <c r="F149" s="3">
        <v>1</v>
      </c>
      <c r="G149" s="3"/>
      <c r="H149" s="3"/>
    </row>
    <row r="150" spans="1:8" ht="13.5">
      <c r="A150" s="14"/>
      <c r="B150" s="14"/>
      <c r="C150" s="2"/>
      <c r="D150" s="5"/>
      <c r="E150" s="6"/>
      <c r="F150" s="6"/>
      <c r="G150" s="6"/>
      <c r="H150" s="6"/>
    </row>
    <row r="151" spans="1:8" ht="13.5">
      <c r="A151" s="17"/>
      <c r="B151" s="17"/>
      <c r="C151" s="2" t="s">
        <v>236</v>
      </c>
      <c r="D151" s="2"/>
      <c r="E151" s="3"/>
      <c r="F151" s="3"/>
      <c r="G151" s="3"/>
      <c r="H151" s="3"/>
    </row>
    <row r="152" spans="1:8" ht="13.5">
      <c r="A152" s="14"/>
      <c r="B152" s="14"/>
      <c r="C152" s="2"/>
      <c r="D152" s="5"/>
      <c r="E152" s="6"/>
      <c r="F152" s="6"/>
      <c r="G152" s="6"/>
      <c r="H152" s="6"/>
    </row>
    <row r="153" spans="1:8" ht="27">
      <c r="A153" s="14"/>
      <c r="B153" s="14"/>
      <c r="C153" s="2" t="s">
        <v>237</v>
      </c>
      <c r="D153" s="5"/>
      <c r="E153" s="6"/>
      <c r="F153" s="6"/>
      <c r="G153" s="6"/>
      <c r="H153" s="3"/>
    </row>
    <row r="154" spans="1:8" ht="13.5">
      <c r="A154" s="14"/>
      <c r="B154" s="14"/>
      <c r="C154" s="2"/>
      <c r="D154" s="5"/>
      <c r="E154" s="6"/>
      <c r="F154" s="6"/>
      <c r="G154" s="6"/>
      <c r="H154" s="6"/>
    </row>
    <row r="156" spans="1:8" ht="13.5">
      <c r="A156" s="199" t="s">
        <v>114</v>
      </c>
      <c r="B156" s="199"/>
      <c r="C156" s="199"/>
      <c r="D156" s="199"/>
      <c r="E156" s="199"/>
      <c r="F156" s="199"/>
      <c r="G156" s="199"/>
      <c r="H156" s="199"/>
    </row>
    <row r="157" spans="1:8" ht="13.5">
      <c r="A157" s="199" t="s">
        <v>258</v>
      </c>
      <c r="B157" s="199"/>
      <c r="C157" s="199"/>
      <c r="D157" s="199"/>
      <c r="E157" s="199"/>
      <c r="F157" s="199"/>
      <c r="G157" s="199"/>
      <c r="H157" s="199"/>
    </row>
    <row r="158" spans="1:8" ht="13.5">
      <c r="A158" s="199" t="s">
        <v>252</v>
      </c>
      <c r="B158" s="199"/>
      <c r="C158" s="199"/>
      <c r="D158" s="199"/>
      <c r="E158" s="199"/>
      <c r="F158" s="199"/>
      <c r="G158" s="199"/>
      <c r="H158" s="199"/>
    </row>
    <row r="159" spans="1:8" ht="13.5">
      <c r="A159" s="8"/>
      <c r="B159" s="11"/>
      <c r="C159" s="8"/>
      <c r="D159" s="8"/>
      <c r="E159" s="8"/>
      <c r="F159" s="8"/>
      <c r="G159" s="8"/>
      <c r="H159" s="8"/>
    </row>
    <row r="160" spans="1:8" ht="13.5">
      <c r="A160" s="188" t="s">
        <v>2</v>
      </c>
      <c r="B160" s="188"/>
      <c r="C160" s="188"/>
      <c r="D160" s="188"/>
      <c r="E160" s="188"/>
      <c r="F160" s="13">
        <f>H228/1000</f>
        <v>0</v>
      </c>
      <c r="G160" s="189" t="s">
        <v>82</v>
      </c>
      <c r="H160" s="189"/>
    </row>
    <row r="161" spans="1:8" ht="13.5">
      <c r="A161" s="188" t="s">
        <v>3</v>
      </c>
      <c r="B161" s="188"/>
      <c r="C161" s="188"/>
      <c r="D161" s="188"/>
      <c r="E161" s="188"/>
      <c r="F161" s="13">
        <f>H222/1000</f>
        <v>0</v>
      </c>
      <c r="G161" s="189" t="s">
        <v>82</v>
      </c>
      <c r="H161" s="189"/>
    </row>
    <row r="162" spans="1:8" ht="13.5">
      <c r="A162" s="188" t="s">
        <v>4</v>
      </c>
      <c r="B162" s="188"/>
      <c r="C162" s="188"/>
      <c r="D162" s="188"/>
      <c r="E162" s="188"/>
      <c r="F162" s="48">
        <f>F161*1000/2.5</f>
        <v>0</v>
      </c>
      <c r="G162" s="189" t="s">
        <v>83</v>
      </c>
      <c r="H162" s="189"/>
    </row>
    <row r="163" spans="1:8" ht="13.5">
      <c r="A163" s="49"/>
      <c r="B163" s="50"/>
      <c r="C163" s="49"/>
      <c r="D163" s="49"/>
      <c r="E163" s="49"/>
      <c r="F163" s="49"/>
      <c r="G163" s="49"/>
      <c r="H163" s="49"/>
    </row>
    <row r="164" spans="1:8" ht="13.5">
      <c r="A164" s="190" t="s">
        <v>251</v>
      </c>
      <c r="B164" s="190"/>
      <c r="C164" s="190"/>
      <c r="D164" s="190"/>
      <c r="E164" s="190"/>
      <c r="F164" s="190"/>
      <c r="G164" s="190"/>
      <c r="H164" s="190"/>
    </row>
    <row r="165" spans="1:8" ht="33" customHeight="1">
      <c r="A165" s="191" t="s">
        <v>5</v>
      </c>
      <c r="B165" s="193" t="s">
        <v>6</v>
      </c>
      <c r="C165" s="195" t="s">
        <v>7</v>
      </c>
      <c r="D165" s="195" t="s">
        <v>8</v>
      </c>
      <c r="E165" s="197" t="s">
        <v>9</v>
      </c>
      <c r="F165" s="198"/>
      <c r="G165" s="197" t="s">
        <v>80</v>
      </c>
      <c r="H165" s="198"/>
    </row>
    <row r="166" spans="1:8" ht="61.5" customHeight="1">
      <c r="A166" s="192"/>
      <c r="B166" s="194"/>
      <c r="C166" s="196"/>
      <c r="D166" s="196"/>
      <c r="E166" s="51" t="s">
        <v>10</v>
      </c>
      <c r="F166" s="51" t="s">
        <v>11</v>
      </c>
      <c r="G166" s="51" t="s">
        <v>10</v>
      </c>
      <c r="H166" s="52" t="s">
        <v>11</v>
      </c>
    </row>
    <row r="167" spans="1:8" ht="13.5">
      <c r="A167" s="12" t="s">
        <v>12</v>
      </c>
      <c r="B167" s="14">
        <v>2</v>
      </c>
      <c r="C167" s="1">
        <v>3</v>
      </c>
      <c r="D167" s="1">
        <v>4</v>
      </c>
      <c r="E167" s="1">
        <v>5</v>
      </c>
      <c r="F167" s="1">
        <v>6</v>
      </c>
      <c r="G167" s="1">
        <v>7</v>
      </c>
      <c r="H167" s="7">
        <v>8</v>
      </c>
    </row>
    <row r="168" spans="1:8" ht="40.5">
      <c r="A168" s="17" t="s">
        <v>12</v>
      </c>
      <c r="B168" s="17" t="s">
        <v>143</v>
      </c>
      <c r="C168" s="2" t="s">
        <v>150</v>
      </c>
      <c r="D168" s="2" t="s">
        <v>117</v>
      </c>
      <c r="E168" s="2"/>
      <c r="F168" s="3">
        <v>14</v>
      </c>
      <c r="G168" s="2"/>
      <c r="H168" s="16"/>
    </row>
    <row r="169" spans="1:8" ht="13.5">
      <c r="A169" s="20"/>
      <c r="B169" s="14"/>
      <c r="C169" s="5" t="s">
        <v>144</v>
      </c>
      <c r="D169" s="5" t="s">
        <v>16</v>
      </c>
      <c r="E169" s="5">
        <v>0.7</v>
      </c>
      <c r="F169" s="46">
        <f>F168*E169</f>
        <v>9.799999999999999</v>
      </c>
      <c r="G169" s="53"/>
      <c r="H169" s="54"/>
    </row>
    <row r="170" spans="1:8" ht="13.5">
      <c r="A170" s="20"/>
      <c r="B170" s="14"/>
      <c r="C170" s="5" t="s">
        <v>145</v>
      </c>
      <c r="D170" s="5" t="s">
        <v>50</v>
      </c>
      <c r="E170" s="27">
        <v>0.0024</v>
      </c>
      <c r="F170" s="46">
        <f>F168*E170</f>
        <v>0.0336</v>
      </c>
      <c r="G170" s="53"/>
      <c r="H170" s="55"/>
    </row>
    <row r="171" spans="1:8" ht="27">
      <c r="A171" s="21"/>
      <c r="B171" s="22"/>
      <c r="C171" s="5" t="s">
        <v>148</v>
      </c>
      <c r="D171" s="5" t="s">
        <v>117</v>
      </c>
      <c r="E171" s="23">
        <v>0.998</v>
      </c>
      <c r="F171" s="25">
        <f>F168*E171</f>
        <v>13.972</v>
      </c>
      <c r="G171" s="23"/>
      <c r="H171" s="55"/>
    </row>
    <row r="172" spans="1:8" ht="13.5">
      <c r="A172" s="21"/>
      <c r="B172" s="22"/>
      <c r="C172" s="5" t="s">
        <v>146</v>
      </c>
      <c r="D172" s="23" t="s">
        <v>36</v>
      </c>
      <c r="E172" s="23"/>
      <c r="F172" s="24">
        <v>12</v>
      </c>
      <c r="G172" s="23"/>
      <c r="H172" s="55"/>
    </row>
    <row r="173" spans="1:8" ht="13.5">
      <c r="A173" s="21"/>
      <c r="B173" s="22"/>
      <c r="C173" s="5" t="s">
        <v>147</v>
      </c>
      <c r="D173" s="5" t="s">
        <v>31</v>
      </c>
      <c r="E173" s="23">
        <v>0.14</v>
      </c>
      <c r="F173" s="25">
        <f>F168*E173</f>
        <v>1.9600000000000002</v>
      </c>
      <c r="G173" s="23"/>
      <c r="H173" s="55"/>
    </row>
    <row r="174" spans="1:8" ht="13.5">
      <c r="A174" s="21"/>
      <c r="B174" s="22"/>
      <c r="C174" s="5" t="s">
        <v>124</v>
      </c>
      <c r="D174" s="5" t="s">
        <v>50</v>
      </c>
      <c r="E174" s="23">
        <v>0.156</v>
      </c>
      <c r="F174" s="25">
        <f>F168*E174</f>
        <v>2.184</v>
      </c>
      <c r="G174" s="23"/>
      <c r="H174" s="55"/>
    </row>
    <row r="175" spans="1:8" ht="40.5">
      <c r="A175" s="17" t="s">
        <v>125</v>
      </c>
      <c r="B175" s="17" t="s">
        <v>149</v>
      </c>
      <c r="C175" s="2" t="s">
        <v>151</v>
      </c>
      <c r="D175" s="2" t="s">
        <v>117</v>
      </c>
      <c r="E175" s="2"/>
      <c r="F175" s="3">
        <v>2</v>
      </c>
      <c r="G175" s="2"/>
      <c r="H175" s="16"/>
    </row>
    <row r="176" spans="1:8" ht="13.5">
      <c r="A176" s="20"/>
      <c r="B176" s="14"/>
      <c r="C176" s="5" t="s">
        <v>152</v>
      </c>
      <c r="D176" s="5" t="s">
        <v>16</v>
      </c>
      <c r="E176" s="5">
        <v>0.67</v>
      </c>
      <c r="F176" s="46">
        <f>F175*E176</f>
        <v>1.34</v>
      </c>
      <c r="G176" s="53"/>
      <c r="H176" s="54"/>
    </row>
    <row r="177" spans="1:8" ht="13.5">
      <c r="A177" s="20"/>
      <c r="B177" s="14"/>
      <c r="C177" s="5" t="s">
        <v>153</v>
      </c>
      <c r="D177" s="5" t="s">
        <v>50</v>
      </c>
      <c r="E177" s="27">
        <v>0.0053</v>
      </c>
      <c r="F177" s="46">
        <f>F175*E177</f>
        <v>0.0106</v>
      </c>
      <c r="G177" s="53"/>
      <c r="H177" s="55"/>
    </row>
    <row r="178" spans="1:8" ht="27">
      <c r="A178" s="21"/>
      <c r="B178" s="22"/>
      <c r="C178" s="5" t="s">
        <v>154</v>
      </c>
      <c r="D178" s="5" t="s">
        <v>117</v>
      </c>
      <c r="E178" s="23">
        <v>0.998</v>
      </c>
      <c r="F178" s="25">
        <f>F175*E178</f>
        <v>1.996</v>
      </c>
      <c r="G178" s="23"/>
      <c r="H178" s="55"/>
    </row>
    <row r="179" spans="1:8" ht="13.5">
      <c r="A179" s="21"/>
      <c r="B179" s="22"/>
      <c r="C179" s="5" t="s">
        <v>146</v>
      </c>
      <c r="D179" s="23" t="s">
        <v>36</v>
      </c>
      <c r="E179" s="23"/>
      <c r="F179" s="24">
        <v>5</v>
      </c>
      <c r="G179" s="23"/>
      <c r="H179" s="55"/>
    </row>
    <row r="180" spans="1:8" ht="13.5">
      <c r="A180" s="21"/>
      <c r="B180" s="22"/>
      <c r="C180" s="5" t="s">
        <v>147</v>
      </c>
      <c r="D180" s="5" t="s">
        <v>31</v>
      </c>
      <c r="E180" s="23">
        <v>0.235</v>
      </c>
      <c r="F180" s="25">
        <f>F175*E180</f>
        <v>0.47</v>
      </c>
      <c r="G180" s="23"/>
      <c r="H180" s="55"/>
    </row>
    <row r="181" spans="1:8" ht="13.5">
      <c r="A181" s="21"/>
      <c r="B181" s="22"/>
      <c r="C181" s="5" t="s">
        <v>124</v>
      </c>
      <c r="D181" s="5" t="s">
        <v>50</v>
      </c>
      <c r="E181" s="23">
        <v>0.208</v>
      </c>
      <c r="F181" s="25">
        <f>F175*E181</f>
        <v>0.416</v>
      </c>
      <c r="G181" s="23"/>
      <c r="H181" s="55"/>
    </row>
    <row r="182" spans="1:8" ht="40.5">
      <c r="A182" s="17" t="s">
        <v>18</v>
      </c>
      <c r="B182" s="17" t="s">
        <v>155</v>
      </c>
      <c r="C182" s="2" t="s">
        <v>156</v>
      </c>
      <c r="D182" s="26" t="s">
        <v>157</v>
      </c>
      <c r="E182" s="2"/>
      <c r="F182" s="10">
        <v>2</v>
      </c>
      <c r="G182" s="2"/>
      <c r="H182" s="16"/>
    </row>
    <row r="183" spans="1:8" ht="13.5">
      <c r="A183" s="20"/>
      <c r="B183" s="14"/>
      <c r="C183" s="5" t="s">
        <v>158</v>
      </c>
      <c r="D183" s="5" t="s">
        <v>16</v>
      </c>
      <c r="E183" s="5">
        <v>1.79</v>
      </c>
      <c r="F183" s="46">
        <f>F182*E183</f>
        <v>3.58</v>
      </c>
      <c r="G183" s="53"/>
      <c r="H183" s="54"/>
    </row>
    <row r="184" spans="1:8" ht="13.5">
      <c r="A184" s="20"/>
      <c r="B184" s="14"/>
      <c r="C184" s="5" t="s">
        <v>159</v>
      </c>
      <c r="D184" s="5" t="s">
        <v>50</v>
      </c>
      <c r="E184" s="6">
        <v>0.07</v>
      </c>
      <c r="F184" s="46">
        <f>F182*E184</f>
        <v>0.14</v>
      </c>
      <c r="G184" s="53"/>
      <c r="H184" s="55"/>
    </row>
    <row r="185" spans="1:8" ht="13.5">
      <c r="A185" s="21"/>
      <c r="B185" s="22"/>
      <c r="C185" s="5" t="s">
        <v>160</v>
      </c>
      <c r="D185" s="23" t="s">
        <v>157</v>
      </c>
      <c r="E185" s="23">
        <v>1</v>
      </c>
      <c r="F185" s="24">
        <f>F182*E185</f>
        <v>2</v>
      </c>
      <c r="G185" s="23"/>
      <c r="H185" s="55"/>
    </row>
    <row r="186" spans="1:8" ht="13.5">
      <c r="A186" s="21"/>
      <c r="B186" s="22"/>
      <c r="C186" s="5" t="s">
        <v>124</v>
      </c>
      <c r="D186" s="5" t="s">
        <v>50</v>
      </c>
      <c r="E186" s="23">
        <v>0.29</v>
      </c>
      <c r="F186" s="25">
        <f>F182*E186</f>
        <v>0.58</v>
      </c>
      <c r="G186" s="23"/>
      <c r="H186" s="55"/>
    </row>
    <row r="187" spans="1:8" ht="40.5">
      <c r="A187" s="17" t="s">
        <v>20</v>
      </c>
      <c r="B187" s="17" t="s">
        <v>155</v>
      </c>
      <c r="C187" s="2" t="s">
        <v>299</v>
      </c>
      <c r="D187" s="26" t="s">
        <v>157</v>
      </c>
      <c r="E187" s="2"/>
      <c r="F187" s="10">
        <v>1</v>
      </c>
      <c r="G187" s="2"/>
      <c r="H187" s="16"/>
    </row>
    <row r="188" spans="1:8" ht="13.5">
      <c r="A188" s="20"/>
      <c r="B188" s="14"/>
      <c r="C188" s="5" t="s">
        <v>158</v>
      </c>
      <c r="D188" s="5" t="s">
        <v>16</v>
      </c>
      <c r="E188" s="5">
        <v>1.79</v>
      </c>
      <c r="F188" s="46">
        <f>F187*E188</f>
        <v>1.79</v>
      </c>
      <c r="G188" s="53"/>
      <c r="H188" s="54"/>
    </row>
    <row r="189" spans="1:8" ht="13.5">
      <c r="A189" s="20"/>
      <c r="B189" s="14"/>
      <c r="C189" s="5" t="s">
        <v>159</v>
      </c>
      <c r="D189" s="5" t="s">
        <v>50</v>
      </c>
      <c r="E189" s="6">
        <v>0.07</v>
      </c>
      <c r="F189" s="46">
        <f>F187*E189</f>
        <v>0.07</v>
      </c>
      <c r="G189" s="53"/>
      <c r="H189" s="55"/>
    </row>
    <row r="190" spans="1:8" ht="13.5">
      <c r="A190" s="21"/>
      <c r="B190" s="22"/>
      <c r="C190" s="5" t="s">
        <v>300</v>
      </c>
      <c r="D190" s="23" t="s">
        <v>157</v>
      </c>
      <c r="E190" s="23">
        <v>1</v>
      </c>
      <c r="F190" s="24">
        <f>F187*E190</f>
        <v>1</v>
      </c>
      <c r="G190" s="23"/>
      <c r="H190" s="55"/>
    </row>
    <row r="191" spans="1:8" ht="13.5">
      <c r="A191" s="21"/>
      <c r="B191" s="22"/>
      <c r="C191" s="5" t="s">
        <v>124</v>
      </c>
      <c r="D191" s="5" t="s">
        <v>50</v>
      </c>
      <c r="E191" s="23">
        <v>0.29</v>
      </c>
      <c r="F191" s="25">
        <f>F187*E191</f>
        <v>0.29</v>
      </c>
      <c r="G191" s="23"/>
      <c r="H191" s="55"/>
    </row>
    <row r="192" spans="1:8" ht="40.5">
      <c r="A192" s="17" t="s">
        <v>25</v>
      </c>
      <c r="B192" s="17" t="s">
        <v>161</v>
      </c>
      <c r="C192" s="2" t="s">
        <v>301</v>
      </c>
      <c r="D192" s="26" t="s">
        <v>157</v>
      </c>
      <c r="E192" s="2"/>
      <c r="F192" s="10">
        <v>2</v>
      </c>
      <c r="G192" s="2"/>
      <c r="H192" s="16"/>
    </row>
    <row r="193" spans="1:8" ht="13.5">
      <c r="A193" s="20"/>
      <c r="B193" s="14"/>
      <c r="C193" s="5" t="s">
        <v>162</v>
      </c>
      <c r="D193" s="5" t="s">
        <v>16</v>
      </c>
      <c r="E193" s="5">
        <v>4.21</v>
      </c>
      <c r="F193" s="46">
        <f>F192*E193</f>
        <v>8.42</v>
      </c>
      <c r="G193" s="53"/>
      <c r="H193" s="54"/>
    </row>
    <row r="194" spans="1:8" ht="13.5">
      <c r="A194" s="20"/>
      <c r="B194" s="14"/>
      <c r="C194" s="5" t="s">
        <v>163</v>
      </c>
      <c r="D194" s="5" t="s">
        <v>50</v>
      </c>
      <c r="E194" s="6">
        <v>0.32</v>
      </c>
      <c r="F194" s="46">
        <f>F192*E194</f>
        <v>0.64</v>
      </c>
      <c r="G194" s="53"/>
      <c r="H194" s="55"/>
    </row>
    <row r="195" spans="1:8" ht="13.5">
      <c r="A195" s="21"/>
      <c r="B195" s="22"/>
      <c r="C195" s="5" t="s">
        <v>302</v>
      </c>
      <c r="D195" s="23" t="s">
        <v>157</v>
      </c>
      <c r="E195" s="23">
        <v>1</v>
      </c>
      <c r="F195" s="24">
        <f>F192*E195</f>
        <v>2</v>
      </c>
      <c r="G195" s="23"/>
      <c r="H195" s="55"/>
    </row>
    <row r="196" spans="1:8" ht="13.5">
      <c r="A196" s="21"/>
      <c r="B196" s="22"/>
      <c r="C196" s="5" t="s">
        <v>124</v>
      </c>
      <c r="D196" s="5" t="s">
        <v>50</v>
      </c>
      <c r="E196" s="23">
        <v>1.24</v>
      </c>
      <c r="F196" s="25">
        <f>F192*E196</f>
        <v>2.48</v>
      </c>
      <c r="G196" s="23"/>
      <c r="H196" s="55"/>
    </row>
    <row r="197" spans="1:8" ht="40.5">
      <c r="A197" s="17" t="s">
        <v>26</v>
      </c>
      <c r="B197" s="17" t="s">
        <v>115</v>
      </c>
      <c r="C197" s="2" t="s">
        <v>116</v>
      </c>
      <c r="D197" s="2" t="s">
        <v>117</v>
      </c>
      <c r="E197" s="2"/>
      <c r="F197" s="3">
        <v>24</v>
      </c>
      <c r="G197" s="2"/>
      <c r="H197" s="16"/>
    </row>
    <row r="198" spans="1:8" ht="13.5">
      <c r="A198" s="20"/>
      <c r="B198" s="14"/>
      <c r="C198" s="5" t="s">
        <v>118</v>
      </c>
      <c r="D198" s="5" t="s">
        <v>16</v>
      </c>
      <c r="E198" s="5">
        <v>0.43</v>
      </c>
      <c r="F198" s="46">
        <f>F197*E198</f>
        <v>10.32</v>
      </c>
      <c r="G198" s="53"/>
      <c r="H198" s="54"/>
    </row>
    <row r="199" spans="1:8" ht="13.5">
      <c r="A199" s="20"/>
      <c r="B199" s="14"/>
      <c r="C199" s="5" t="s">
        <v>119</v>
      </c>
      <c r="D199" s="5" t="s">
        <v>50</v>
      </c>
      <c r="E199" s="6">
        <v>0.02</v>
      </c>
      <c r="F199" s="46">
        <f>F197*E199</f>
        <v>0.48</v>
      </c>
      <c r="G199" s="53"/>
      <c r="H199" s="55"/>
    </row>
    <row r="200" spans="1:8" ht="27">
      <c r="A200" s="21"/>
      <c r="B200" s="22"/>
      <c r="C200" s="5" t="s">
        <v>120</v>
      </c>
      <c r="D200" s="5" t="s">
        <v>117</v>
      </c>
      <c r="E200" s="23"/>
      <c r="F200" s="25">
        <v>20</v>
      </c>
      <c r="G200" s="23"/>
      <c r="H200" s="55"/>
    </row>
    <row r="201" spans="1:8" ht="27">
      <c r="A201" s="21"/>
      <c r="B201" s="22"/>
      <c r="C201" s="5" t="s">
        <v>121</v>
      </c>
      <c r="D201" s="5" t="s">
        <v>117</v>
      </c>
      <c r="E201" s="23"/>
      <c r="F201" s="25">
        <v>2</v>
      </c>
      <c r="G201" s="23"/>
      <c r="H201" s="55"/>
    </row>
    <row r="202" spans="1:8" ht="27">
      <c r="A202" s="21"/>
      <c r="B202" s="22"/>
      <c r="C202" s="5" t="s">
        <v>122</v>
      </c>
      <c r="D202" s="5" t="s">
        <v>117</v>
      </c>
      <c r="E202" s="23"/>
      <c r="F202" s="25">
        <v>2</v>
      </c>
      <c r="G202" s="23"/>
      <c r="H202" s="55"/>
    </row>
    <row r="203" spans="1:8" ht="13.5">
      <c r="A203" s="21"/>
      <c r="B203" s="22"/>
      <c r="C203" s="5" t="s">
        <v>123</v>
      </c>
      <c r="D203" s="23" t="s">
        <v>36</v>
      </c>
      <c r="E203" s="23"/>
      <c r="F203" s="25">
        <v>64</v>
      </c>
      <c r="G203" s="23"/>
      <c r="H203" s="55"/>
    </row>
    <row r="204" spans="1:8" ht="13.5">
      <c r="A204" s="21"/>
      <c r="B204" s="22"/>
      <c r="C204" s="5" t="s">
        <v>124</v>
      </c>
      <c r="D204" s="5" t="s">
        <v>50</v>
      </c>
      <c r="E204" s="23">
        <v>0.0163</v>
      </c>
      <c r="F204" s="25">
        <f>F197*E204</f>
        <v>0.3912</v>
      </c>
      <c r="G204" s="23"/>
      <c r="H204" s="55"/>
    </row>
    <row r="205" spans="1:8" ht="40.5">
      <c r="A205" s="17" t="s">
        <v>27</v>
      </c>
      <c r="B205" s="17" t="s">
        <v>127</v>
      </c>
      <c r="C205" s="2" t="s">
        <v>126</v>
      </c>
      <c r="D205" s="26" t="s">
        <v>36</v>
      </c>
      <c r="E205" s="2"/>
      <c r="F205" s="10">
        <f>F208+F209+F210</f>
        <v>8</v>
      </c>
      <c r="G205" s="2"/>
      <c r="H205" s="16"/>
    </row>
    <row r="206" spans="1:8" ht="13.5">
      <c r="A206" s="20"/>
      <c r="B206" s="14"/>
      <c r="C206" s="5" t="s">
        <v>128</v>
      </c>
      <c r="D206" s="5" t="s">
        <v>16</v>
      </c>
      <c r="E206" s="5">
        <v>1.74</v>
      </c>
      <c r="F206" s="46">
        <f>F205*E206</f>
        <v>13.92</v>
      </c>
      <c r="G206" s="53"/>
      <c r="H206" s="54"/>
    </row>
    <row r="207" spans="1:8" ht="13.5">
      <c r="A207" s="20"/>
      <c r="B207" s="14"/>
      <c r="C207" s="5" t="s">
        <v>129</v>
      </c>
      <c r="D207" s="5" t="s">
        <v>50</v>
      </c>
      <c r="E207" s="6">
        <v>0.15</v>
      </c>
      <c r="F207" s="46">
        <f>F205*E207</f>
        <v>1.2</v>
      </c>
      <c r="G207" s="53"/>
      <c r="H207" s="55"/>
    </row>
    <row r="208" spans="1:8" ht="13.5">
      <c r="A208" s="21"/>
      <c r="B208" s="22"/>
      <c r="C208" s="5" t="s">
        <v>130</v>
      </c>
      <c r="D208" s="23" t="s">
        <v>36</v>
      </c>
      <c r="E208" s="23"/>
      <c r="F208" s="24">
        <v>1</v>
      </c>
      <c r="G208" s="23"/>
      <c r="H208" s="55"/>
    </row>
    <row r="209" spans="1:8" ht="13.5">
      <c r="A209" s="21"/>
      <c r="B209" s="22"/>
      <c r="C209" s="5" t="s">
        <v>131</v>
      </c>
      <c r="D209" s="23" t="s">
        <v>36</v>
      </c>
      <c r="E209" s="23"/>
      <c r="F209" s="24">
        <v>1</v>
      </c>
      <c r="G209" s="23"/>
      <c r="H209" s="55"/>
    </row>
    <row r="210" spans="1:8" ht="13.5">
      <c r="A210" s="21"/>
      <c r="B210" s="22"/>
      <c r="C210" s="5" t="s">
        <v>132</v>
      </c>
      <c r="D210" s="23" t="s">
        <v>36</v>
      </c>
      <c r="E210" s="23"/>
      <c r="F210" s="24">
        <v>6</v>
      </c>
      <c r="G210" s="23"/>
      <c r="H210" s="55"/>
    </row>
    <row r="211" spans="1:8" ht="13.5">
      <c r="A211" s="21"/>
      <c r="B211" s="22"/>
      <c r="C211" s="5" t="s">
        <v>124</v>
      </c>
      <c r="D211" s="5" t="s">
        <v>50</v>
      </c>
      <c r="E211" s="23">
        <v>0.07</v>
      </c>
      <c r="F211" s="25">
        <f>F205*E211</f>
        <v>0.56</v>
      </c>
      <c r="G211" s="23"/>
      <c r="H211" s="55"/>
    </row>
    <row r="212" spans="1:8" ht="40.5">
      <c r="A212" s="17" t="s">
        <v>29</v>
      </c>
      <c r="B212" s="17" t="s">
        <v>134</v>
      </c>
      <c r="C212" s="2" t="s">
        <v>133</v>
      </c>
      <c r="D212" s="26" t="s">
        <v>36</v>
      </c>
      <c r="E212" s="2"/>
      <c r="F212" s="10">
        <f>F215</f>
        <v>3</v>
      </c>
      <c r="G212" s="2"/>
      <c r="H212" s="16"/>
    </row>
    <row r="213" spans="1:8" ht="13.5">
      <c r="A213" s="20"/>
      <c r="B213" s="14"/>
      <c r="C213" s="5" t="s">
        <v>135</v>
      </c>
      <c r="D213" s="5" t="s">
        <v>16</v>
      </c>
      <c r="E213" s="5">
        <v>0.94</v>
      </c>
      <c r="F213" s="46">
        <f>F212*E213</f>
        <v>2.82</v>
      </c>
      <c r="G213" s="53"/>
      <c r="H213" s="54"/>
    </row>
    <row r="214" spans="1:8" ht="13.5">
      <c r="A214" s="20"/>
      <c r="B214" s="14"/>
      <c r="C214" s="5" t="s">
        <v>136</v>
      </c>
      <c r="D214" s="5" t="s">
        <v>50</v>
      </c>
      <c r="E214" s="6">
        <v>0.01</v>
      </c>
      <c r="F214" s="46">
        <f>F212*E214</f>
        <v>0.03</v>
      </c>
      <c r="G214" s="53"/>
      <c r="H214" s="55"/>
    </row>
    <row r="215" spans="1:8" ht="13.5">
      <c r="A215" s="21"/>
      <c r="B215" s="22"/>
      <c r="C215" s="5" t="s">
        <v>137</v>
      </c>
      <c r="D215" s="23" t="s">
        <v>36</v>
      </c>
      <c r="E215" s="23"/>
      <c r="F215" s="24">
        <v>3</v>
      </c>
      <c r="G215" s="23"/>
      <c r="H215" s="55"/>
    </row>
    <row r="216" spans="1:8" ht="13.5">
      <c r="A216" s="21"/>
      <c r="B216" s="22"/>
      <c r="C216" s="5" t="s">
        <v>124</v>
      </c>
      <c r="D216" s="5" t="s">
        <v>50</v>
      </c>
      <c r="E216" s="23">
        <v>0.07</v>
      </c>
      <c r="F216" s="25">
        <f>F212*E216</f>
        <v>0.21000000000000002</v>
      </c>
      <c r="G216" s="23"/>
      <c r="H216" s="55"/>
    </row>
    <row r="217" spans="1:8" ht="40.5">
      <c r="A217" s="17" t="s">
        <v>30</v>
      </c>
      <c r="B217" s="17" t="s">
        <v>139</v>
      </c>
      <c r="C217" s="2" t="s">
        <v>138</v>
      </c>
      <c r="D217" s="2" t="s">
        <v>117</v>
      </c>
      <c r="E217" s="2"/>
      <c r="F217" s="10">
        <f>F197</f>
        <v>24</v>
      </c>
      <c r="G217" s="2"/>
      <c r="H217" s="16"/>
    </row>
    <row r="218" spans="1:8" ht="13.5">
      <c r="A218" s="20"/>
      <c r="B218" s="14"/>
      <c r="C218" s="5" t="s">
        <v>140</v>
      </c>
      <c r="D218" s="5" t="s">
        <v>16</v>
      </c>
      <c r="E218" s="5">
        <v>0.06</v>
      </c>
      <c r="F218" s="46">
        <f>F217*E218</f>
        <v>1.44</v>
      </c>
      <c r="G218" s="53"/>
      <c r="H218" s="54"/>
    </row>
    <row r="219" spans="1:8" ht="13.5">
      <c r="A219" s="21"/>
      <c r="B219" s="22"/>
      <c r="C219" s="5" t="s">
        <v>141</v>
      </c>
      <c r="D219" s="5" t="s">
        <v>19</v>
      </c>
      <c r="E219" s="23">
        <v>0.01</v>
      </c>
      <c r="F219" s="25">
        <f>F217*E219</f>
        <v>0.24</v>
      </c>
      <c r="G219" s="23"/>
      <c r="H219" s="55"/>
    </row>
    <row r="220" spans="1:8" ht="13.5">
      <c r="A220" s="21"/>
      <c r="B220" s="22"/>
      <c r="C220" s="5" t="s">
        <v>124</v>
      </c>
      <c r="D220" s="5" t="s">
        <v>50</v>
      </c>
      <c r="E220" s="23">
        <v>0.0011</v>
      </c>
      <c r="F220" s="25">
        <f>F217*E220</f>
        <v>0.0264</v>
      </c>
      <c r="G220" s="23"/>
      <c r="H220" s="55"/>
    </row>
    <row r="221" spans="1:8" ht="27">
      <c r="A221" s="19"/>
      <c r="B221" s="14"/>
      <c r="C221" s="2" t="s">
        <v>67</v>
      </c>
      <c r="D221" s="5"/>
      <c r="E221" s="5"/>
      <c r="F221" s="6"/>
      <c r="G221" s="5"/>
      <c r="H221" s="10"/>
    </row>
    <row r="222" spans="1:8" ht="13.5">
      <c r="A222" s="15"/>
      <c r="B222" s="14"/>
      <c r="C222" s="4" t="s">
        <v>79</v>
      </c>
      <c r="D222" s="5"/>
      <c r="E222" s="5"/>
      <c r="F222" s="6"/>
      <c r="G222" s="5"/>
      <c r="H222" s="7"/>
    </row>
    <row r="223" spans="1:8" ht="27">
      <c r="A223" s="15"/>
      <c r="B223" s="14"/>
      <c r="C223" s="5" t="s">
        <v>68</v>
      </c>
      <c r="D223" s="5" t="s">
        <v>50</v>
      </c>
      <c r="E223" s="5"/>
      <c r="F223" s="5"/>
      <c r="G223" s="5"/>
      <c r="H223" s="7"/>
    </row>
    <row r="224" spans="1:8" ht="13.5">
      <c r="A224" s="15"/>
      <c r="B224" s="14"/>
      <c r="C224" s="5" t="s">
        <v>69</v>
      </c>
      <c r="D224" s="5" t="s">
        <v>50</v>
      </c>
      <c r="E224" s="5"/>
      <c r="F224" s="5"/>
      <c r="G224" s="5"/>
      <c r="H224" s="7"/>
    </row>
    <row r="225" spans="1:8" ht="13.5">
      <c r="A225" s="15"/>
      <c r="B225" s="14"/>
      <c r="C225" s="5" t="s">
        <v>249</v>
      </c>
      <c r="D225" s="5" t="s">
        <v>50</v>
      </c>
      <c r="E225" s="5"/>
      <c r="F225" s="5"/>
      <c r="G225" s="5"/>
      <c r="H225" s="7"/>
    </row>
    <row r="226" spans="1:8" ht="13.5">
      <c r="A226" s="15"/>
      <c r="B226" s="14"/>
      <c r="C226" s="5" t="s">
        <v>69</v>
      </c>
      <c r="D226" s="5" t="s">
        <v>50</v>
      </c>
      <c r="E226" s="5"/>
      <c r="F226" s="5"/>
      <c r="G226" s="5"/>
      <c r="H226" s="7"/>
    </row>
    <row r="227" spans="1:8" ht="13.5">
      <c r="A227" s="15"/>
      <c r="B227" s="14"/>
      <c r="C227" s="5" t="s">
        <v>250</v>
      </c>
      <c r="D227" s="5" t="s">
        <v>50</v>
      </c>
      <c r="E227" s="5"/>
      <c r="F227" s="5"/>
      <c r="G227" s="5"/>
      <c r="H227" s="7"/>
    </row>
    <row r="228" spans="1:8" ht="13.5">
      <c r="A228" s="14"/>
      <c r="B228" s="14"/>
      <c r="C228" s="2" t="s">
        <v>70</v>
      </c>
      <c r="D228" s="2" t="s">
        <v>50</v>
      </c>
      <c r="E228" s="5"/>
      <c r="F228" s="5"/>
      <c r="G228" s="5"/>
      <c r="H228" s="10"/>
    </row>
    <row r="230" spans="1:8" ht="13.5">
      <c r="A230" s="199" t="s">
        <v>142</v>
      </c>
      <c r="B230" s="199"/>
      <c r="C230" s="199"/>
      <c r="D230" s="199"/>
      <c r="E230" s="199"/>
      <c r="F230" s="199"/>
      <c r="G230" s="199"/>
      <c r="H230" s="199"/>
    </row>
    <row r="231" spans="1:8" ht="13.5">
      <c r="A231" s="199" t="s">
        <v>258</v>
      </c>
      <c r="B231" s="199"/>
      <c r="C231" s="199"/>
      <c r="D231" s="199"/>
      <c r="E231" s="199"/>
      <c r="F231" s="199"/>
      <c r="G231" s="199"/>
      <c r="H231" s="199"/>
    </row>
    <row r="232" spans="1:8" ht="13.5">
      <c r="A232" s="199" t="s">
        <v>253</v>
      </c>
      <c r="B232" s="199"/>
      <c r="C232" s="199"/>
      <c r="D232" s="199"/>
      <c r="E232" s="199"/>
      <c r="F232" s="199"/>
      <c r="G232" s="199"/>
      <c r="H232" s="199"/>
    </row>
    <row r="233" spans="1:8" ht="13.5">
      <c r="A233" s="8"/>
      <c r="B233" s="11"/>
      <c r="C233" s="8"/>
      <c r="D233" s="8"/>
      <c r="E233" s="8"/>
      <c r="F233" s="8"/>
      <c r="G233" s="8"/>
      <c r="H233" s="8"/>
    </row>
    <row r="234" spans="1:8" ht="13.5">
      <c r="A234" s="188" t="s">
        <v>2</v>
      </c>
      <c r="B234" s="188"/>
      <c r="C234" s="188"/>
      <c r="D234" s="188"/>
      <c r="E234" s="188"/>
      <c r="F234" s="13">
        <f>H312/1000</f>
        <v>0</v>
      </c>
      <c r="G234" s="189" t="s">
        <v>82</v>
      </c>
      <c r="H234" s="189"/>
    </row>
    <row r="235" spans="1:8" ht="13.5">
      <c r="A235" s="188" t="s">
        <v>3</v>
      </c>
      <c r="B235" s="188"/>
      <c r="C235" s="188"/>
      <c r="D235" s="188"/>
      <c r="E235" s="188"/>
      <c r="F235" s="13">
        <f>H306/1000</f>
        <v>0</v>
      </c>
      <c r="G235" s="189" t="s">
        <v>82</v>
      </c>
      <c r="H235" s="189"/>
    </row>
    <row r="236" spans="1:8" ht="13.5">
      <c r="A236" s="188" t="s">
        <v>4</v>
      </c>
      <c r="B236" s="188"/>
      <c r="C236" s="188"/>
      <c r="D236" s="188"/>
      <c r="E236" s="188"/>
      <c r="F236" s="48">
        <f>F235*1000/2.5</f>
        <v>0</v>
      </c>
      <c r="G236" s="189" t="s">
        <v>83</v>
      </c>
      <c r="H236" s="189"/>
    </row>
    <row r="237" spans="1:8" ht="13.5">
      <c r="A237" s="49"/>
      <c r="B237" s="50"/>
      <c r="C237" s="49"/>
      <c r="D237" s="49"/>
      <c r="E237" s="49"/>
      <c r="F237" s="49"/>
      <c r="G237" s="49"/>
      <c r="H237" s="49"/>
    </row>
    <row r="238" spans="1:8" ht="13.5">
      <c r="A238" s="190" t="s">
        <v>251</v>
      </c>
      <c r="B238" s="190"/>
      <c r="C238" s="190"/>
      <c r="D238" s="190"/>
      <c r="E238" s="190"/>
      <c r="F238" s="190"/>
      <c r="G238" s="190"/>
      <c r="H238" s="190"/>
    </row>
    <row r="239" spans="1:8" ht="37.5" customHeight="1">
      <c r="A239" s="191" t="s">
        <v>5</v>
      </c>
      <c r="B239" s="193" t="s">
        <v>6</v>
      </c>
      <c r="C239" s="195" t="s">
        <v>7</v>
      </c>
      <c r="D239" s="195" t="s">
        <v>8</v>
      </c>
      <c r="E239" s="197" t="s">
        <v>9</v>
      </c>
      <c r="F239" s="198"/>
      <c r="G239" s="197" t="s">
        <v>80</v>
      </c>
      <c r="H239" s="198"/>
    </row>
    <row r="240" spans="1:8" ht="66" customHeight="1">
      <c r="A240" s="192"/>
      <c r="B240" s="194"/>
      <c r="C240" s="196"/>
      <c r="D240" s="196"/>
      <c r="E240" s="51" t="s">
        <v>10</v>
      </c>
      <c r="F240" s="51" t="s">
        <v>11</v>
      </c>
      <c r="G240" s="51" t="s">
        <v>10</v>
      </c>
      <c r="H240" s="52" t="s">
        <v>11</v>
      </c>
    </row>
    <row r="241" spans="1:8" ht="13.5">
      <c r="A241" s="12" t="s">
        <v>12</v>
      </c>
      <c r="B241" s="14">
        <v>2</v>
      </c>
      <c r="C241" s="1">
        <v>3</v>
      </c>
      <c r="D241" s="1">
        <v>4</v>
      </c>
      <c r="E241" s="1">
        <v>5</v>
      </c>
      <c r="F241" s="1">
        <v>6</v>
      </c>
      <c r="G241" s="1">
        <v>7</v>
      </c>
      <c r="H241" s="7">
        <v>8</v>
      </c>
    </row>
    <row r="242" spans="1:8" ht="40.5">
      <c r="A242" s="10">
        <v>1</v>
      </c>
      <c r="B242" s="17" t="s">
        <v>176</v>
      </c>
      <c r="C242" s="2" t="s">
        <v>177</v>
      </c>
      <c r="D242" s="2" t="s">
        <v>178</v>
      </c>
      <c r="E242" s="2"/>
      <c r="F242" s="3">
        <v>0.02</v>
      </c>
      <c r="G242" s="2"/>
      <c r="H242" s="16"/>
    </row>
    <row r="243" spans="1:8" ht="13.5">
      <c r="A243" s="7"/>
      <c r="B243" s="14"/>
      <c r="C243" s="4" t="s">
        <v>179</v>
      </c>
      <c r="D243" s="5" t="s">
        <v>16</v>
      </c>
      <c r="E243" s="5">
        <v>21.39</v>
      </c>
      <c r="F243" s="6">
        <f>F242*E243</f>
        <v>0.4278</v>
      </c>
      <c r="G243" s="5"/>
      <c r="H243" s="18"/>
    </row>
    <row r="244" spans="1:8" ht="13.5">
      <c r="A244" s="7"/>
      <c r="B244" s="14"/>
      <c r="C244" s="4" t="s">
        <v>180</v>
      </c>
      <c r="D244" s="5" t="s">
        <v>50</v>
      </c>
      <c r="E244" s="6">
        <v>0.184</v>
      </c>
      <c r="F244" s="6">
        <f>F242*E244</f>
        <v>0.00368</v>
      </c>
      <c r="G244" s="5"/>
      <c r="H244" s="7"/>
    </row>
    <row r="245" spans="1:8" ht="40.5">
      <c r="A245" s="17" t="s">
        <v>125</v>
      </c>
      <c r="B245" s="17" t="s">
        <v>166</v>
      </c>
      <c r="C245" s="2" t="s">
        <v>320</v>
      </c>
      <c r="D245" s="2" t="s">
        <v>117</v>
      </c>
      <c r="E245" s="2"/>
      <c r="F245" s="3">
        <f>F248</f>
        <v>192</v>
      </c>
      <c r="G245" s="2"/>
      <c r="H245" s="16"/>
    </row>
    <row r="246" spans="1:8" ht="13.5">
      <c r="A246" s="20"/>
      <c r="B246" s="14"/>
      <c r="C246" s="5" t="s">
        <v>167</v>
      </c>
      <c r="D246" s="5" t="s">
        <v>16</v>
      </c>
      <c r="E246" s="5">
        <v>0.4</v>
      </c>
      <c r="F246" s="46">
        <f>F245*E246</f>
        <v>76.80000000000001</v>
      </c>
      <c r="G246" s="53"/>
      <c r="H246" s="54"/>
    </row>
    <row r="247" spans="1:8" ht="13.5">
      <c r="A247" s="20"/>
      <c r="B247" s="14"/>
      <c r="C247" s="5" t="s">
        <v>168</v>
      </c>
      <c r="D247" s="5" t="s">
        <v>50</v>
      </c>
      <c r="E247" s="6">
        <v>0.015</v>
      </c>
      <c r="F247" s="46">
        <f>F245*E247</f>
        <v>2.88</v>
      </c>
      <c r="G247" s="53"/>
      <c r="H247" s="55"/>
    </row>
    <row r="248" spans="1:8" ht="27">
      <c r="A248" s="21"/>
      <c r="B248" s="22"/>
      <c r="C248" s="5" t="s">
        <v>311</v>
      </c>
      <c r="D248" s="5" t="s">
        <v>117</v>
      </c>
      <c r="E248" s="23"/>
      <c r="F248" s="25">
        <v>192</v>
      </c>
      <c r="G248" s="23"/>
      <c r="H248" s="55"/>
    </row>
    <row r="249" spans="1:8" ht="13.5">
      <c r="A249" s="21"/>
      <c r="B249" s="22"/>
      <c r="C249" s="5" t="s">
        <v>313</v>
      </c>
      <c r="D249" s="23" t="s">
        <v>36</v>
      </c>
      <c r="E249" s="23"/>
      <c r="F249" s="24">
        <v>24</v>
      </c>
      <c r="G249" s="23"/>
      <c r="H249" s="55"/>
    </row>
    <row r="250" spans="1:8" ht="13.5">
      <c r="A250" s="21"/>
      <c r="B250" s="22"/>
      <c r="C250" s="5" t="s">
        <v>124</v>
      </c>
      <c r="D250" s="5" t="s">
        <v>50</v>
      </c>
      <c r="E250" s="23">
        <v>0.0149</v>
      </c>
      <c r="F250" s="25">
        <f>F245*E250</f>
        <v>2.8608000000000002</v>
      </c>
      <c r="G250" s="23"/>
      <c r="H250" s="55"/>
    </row>
    <row r="251" spans="1:8" ht="40.5">
      <c r="A251" s="17" t="s">
        <v>18</v>
      </c>
      <c r="B251" s="17" t="s">
        <v>186</v>
      </c>
      <c r="C251" s="2" t="s">
        <v>315</v>
      </c>
      <c r="D251" s="2" t="s">
        <v>316</v>
      </c>
      <c r="E251" s="2"/>
      <c r="F251" s="10">
        <v>1</v>
      </c>
      <c r="G251" s="2"/>
      <c r="H251" s="16"/>
    </row>
    <row r="252" spans="1:8" ht="13.5">
      <c r="A252" s="20"/>
      <c r="B252" s="14"/>
      <c r="C252" s="5" t="s">
        <v>171</v>
      </c>
      <c r="D252" s="5" t="s">
        <v>16</v>
      </c>
      <c r="E252" s="5">
        <v>8.2</v>
      </c>
      <c r="F252" s="46">
        <f>E252*F251</f>
        <v>8.2</v>
      </c>
      <c r="G252" s="53"/>
      <c r="H252" s="54"/>
    </row>
    <row r="253" spans="1:8" ht="13.5">
      <c r="A253" s="20"/>
      <c r="B253" s="14"/>
      <c r="C253" s="5" t="s">
        <v>172</v>
      </c>
      <c r="D253" s="5" t="s">
        <v>50</v>
      </c>
      <c r="E253" s="6">
        <v>0.01</v>
      </c>
      <c r="F253" s="46">
        <f>F251*E253</f>
        <v>0.01</v>
      </c>
      <c r="G253" s="53"/>
      <c r="H253" s="55"/>
    </row>
    <row r="254" spans="1:8" ht="40.5">
      <c r="A254" s="21"/>
      <c r="B254" s="22"/>
      <c r="C254" s="5" t="s">
        <v>315</v>
      </c>
      <c r="D254" s="5" t="s">
        <v>321</v>
      </c>
      <c r="E254" s="23">
        <v>1</v>
      </c>
      <c r="F254" s="28">
        <f>E254*F251</f>
        <v>1</v>
      </c>
      <c r="G254" s="23"/>
      <c r="H254" s="55"/>
    </row>
    <row r="255" spans="1:8" ht="13.5">
      <c r="A255" s="21"/>
      <c r="B255" s="22"/>
      <c r="C255" s="5" t="s">
        <v>317</v>
      </c>
      <c r="D255" s="23" t="s">
        <v>50</v>
      </c>
      <c r="E255" s="23">
        <v>2</v>
      </c>
      <c r="F255" s="24">
        <f>E255*F251</f>
        <v>2</v>
      </c>
      <c r="G255" s="23"/>
      <c r="H255" s="55"/>
    </row>
    <row r="256" spans="1:8" ht="27">
      <c r="A256" s="17" t="s">
        <v>20</v>
      </c>
      <c r="B256" s="17" t="s">
        <v>186</v>
      </c>
      <c r="C256" s="2" t="s">
        <v>318</v>
      </c>
      <c r="D256" s="2" t="s">
        <v>316</v>
      </c>
      <c r="E256" s="2"/>
      <c r="F256" s="10">
        <v>2</v>
      </c>
      <c r="G256" s="2"/>
      <c r="H256" s="16"/>
    </row>
    <row r="257" spans="1:8" ht="13.5">
      <c r="A257" s="20"/>
      <c r="B257" s="14"/>
      <c r="C257" s="5" t="s">
        <v>171</v>
      </c>
      <c r="D257" s="5" t="s">
        <v>16</v>
      </c>
      <c r="E257" s="5">
        <v>0.94</v>
      </c>
      <c r="F257" s="46">
        <f>F256*E257</f>
        <v>1.88</v>
      </c>
      <c r="G257" s="53"/>
      <c r="H257" s="54"/>
    </row>
    <row r="258" spans="1:8" ht="13.5">
      <c r="A258" s="20"/>
      <c r="B258" s="14"/>
      <c r="C258" s="5" t="s">
        <v>172</v>
      </c>
      <c r="D258" s="5" t="s">
        <v>50</v>
      </c>
      <c r="E258" s="6">
        <v>0.01</v>
      </c>
      <c r="F258" s="46">
        <f>F256*E258</f>
        <v>0.02</v>
      </c>
      <c r="G258" s="53"/>
      <c r="H258" s="55"/>
    </row>
    <row r="259" spans="1:8" ht="13.5">
      <c r="A259" s="21"/>
      <c r="B259" s="22"/>
      <c r="C259" s="5" t="s">
        <v>319</v>
      </c>
      <c r="D259" s="5" t="s">
        <v>36</v>
      </c>
      <c r="E259" s="23">
        <v>1</v>
      </c>
      <c r="F259" s="28">
        <f>E259*F256</f>
        <v>2</v>
      </c>
      <c r="G259" s="23"/>
      <c r="H259" s="55"/>
    </row>
    <row r="260" spans="1:8" ht="13.5">
      <c r="A260" s="21"/>
      <c r="B260" s="22"/>
      <c r="C260" s="5" t="s">
        <v>124</v>
      </c>
      <c r="D260" s="5" t="s">
        <v>50</v>
      </c>
      <c r="E260" s="23">
        <v>0.048</v>
      </c>
      <c r="F260" s="25">
        <f>E260*F256</f>
        <v>0.096</v>
      </c>
      <c r="G260" s="23"/>
      <c r="H260" s="55"/>
    </row>
    <row r="261" spans="1:8" ht="40.5">
      <c r="A261" s="17" t="s">
        <v>25</v>
      </c>
      <c r="B261" s="17" t="s">
        <v>170</v>
      </c>
      <c r="C261" s="2" t="s">
        <v>169</v>
      </c>
      <c r="D261" s="26" t="s">
        <v>36</v>
      </c>
      <c r="E261" s="2"/>
      <c r="F261" s="10">
        <v>4</v>
      </c>
      <c r="G261" s="2"/>
      <c r="H261" s="16"/>
    </row>
    <row r="262" spans="1:8" ht="13.5">
      <c r="A262" s="20"/>
      <c r="B262" s="14"/>
      <c r="C262" s="5" t="s">
        <v>171</v>
      </c>
      <c r="D262" s="5" t="s">
        <v>16</v>
      </c>
      <c r="E262" s="5">
        <v>0.94</v>
      </c>
      <c r="F262" s="46">
        <f>F261*E262</f>
        <v>3.76</v>
      </c>
      <c r="G262" s="53"/>
      <c r="H262" s="54"/>
    </row>
    <row r="263" spans="1:8" ht="13.5">
      <c r="A263" s="20"/>
      <c r="B263" s="14"/>
      <c r="C263" s="5" t="s">
        <v>172</v>
      </c>
      <c r="D263" s="5" t="s">
        <v>50</v>
      </c>
      <c r="E263" s="6">
        <v>0.01</v>
      </c>
      <c r="F263" s="46">
        <f>F261*E263</f>
        <v>0.04</v>
      </c>
      <c r="G263" s="53"/>
      <c r="H263" s="55"/>
    </row>
    <row r="264" spans="1:8" ht="40.5">
      <c r="A264" s="21"/>
      <c r="B264" s="22"/>
      <c r="C264" s="5" t="s">
        <v>348</v>
      </c>
      <c r="D264" s="5" t="s">
        <v>117</v>
      </c>
      <c r="E264" s="23"/>
      <c r="F264" s="28">
        <v>3.6</v>
      </c>
      <c r="G264" s="23"/>
      <c r="H264" s="55"/>
    </row>
    <row r="265" spans="1:8" ht="13.5">
      <c r="A265" s="21"/>
      <c r="B265" s="22"/>
      <c r="C265" s="5" t="s">
        <v>173</v>
      </c>
      <c r="D265" s="23" t="s">
        <v>36</v>
      </c>
      <c r="E265" s="23">
        <v>2</v>
      </c>
      <c r="F265" s="24">
        <f>F261*E265</f>
        <v>8</v>
      </c>
      <c r="G265" s="23"/>
      <c r="H265" s="55"/>
    </row>
    <row r="266" spans="1:8" ht="13.5">
      <c r="A266" s="21"/>
      <c r="B266" s="22"/>
      <c r="C266" s="5" t="s">
        <v>124</v>
      </c>
      <c r="D266" s="5" t="s">
        <v>50</v>
      </c>
      <c r="E266" s="23">
        <v>0.048</v>
      </c>
      <c r="F266" s="25">
        <f>F261*E266</f>
        <v>0.192</v>
      </c>
      <c r="G266" s="23"/>
      <c r="H266" s="55"/>
    </row>
    <row r="267" spans="1:8" ht="27">
      <c r="A267" s="17" t="s">
        <v>26</v>
      </c>
      <c r="B267" s="17" t="s">
        <v>186</v>
      </c>
      <c r="C267" s="2" t="s">
        <v>310</v>
      </c>
      <c r="D267" s="26" t="s">
        <v>308</v>
      </c>
      <c r="E267" s="2"/>
      <c r="F267" s="10">
        <f>23.9+7.1+20.7</f>
        <v>51.7</v>
      </c>
      <c r="G267" s="2"/>
      <c r="H267" s="16"/>
    </row>
    <row r="268" spans="1:8" ht="13.5">
      <c r="A268" s="20"/>
      <c r="B268" s="14"/>
      <c r="C268" s="5" t="s">
        <v>171</v>
      </c>
      <c r="D268" s="5" t="s">
        <v>16</v>
      </c>
      <c r="E268" s="5">
        <v>0.94</v>
      </c>
      <c r="F268" s="46">
        <f>F267*E268</f>
        <v>48.598</v>
      </c>
      <c r="G268" s="53"/>
      <c r="H268" s="54"/>
    </row>
    <row r="269" spans="1:8" ht="13.5">
      <c r="A269" s="20"/>
      <c r="B269" s="14"/>
      <c r="C269" s="5" t="s">
        <v>172</v>
      </c>
      <c r="D269" s="5" t="s">
        <v>50</v>
      </c>
      <c r="E269" s="6">
        <v>0.01</v>
      </c>
      <c r="F269" s="46">
        <f>F267*E269</f>
        <v>0.517</v>
      </c>
      <c r="G269" s="53"/>
      <c r="H269" s="55"/>
    </row>
    <row r="270" spans="1:8" ht="13.5">
      <c r="A270" s="21"/>
      <c r="B270" s="22"/>
      <c r="C270" s="5" t="s">
        <v>307</v>
      </c>
      <c r="D270" s="5" t="s">
        <v>308</v>
      </c>
      <c r="E270" s="23">
        <v>1</v>
      </c>
      <c r="F270" s="28">
        <f>E270*F267</f>
        <v>51.7</v>
      </c>
      <c r="G270" s="23"/>
      <c r="H270" s="55"/>
    </row>
    <row r="271" spans="1:8" ht="27">
      <c r="A271" s="21"/>
      <c r="B271" s="22"/>
      <c r="C271" s="5" t="s">
        <v>312</v>
      </c>
      <c r="D271" s="23" t="s">
        <v>309</v>
      </c>
      <c r="E271" s="23">
        <v>7.3</v>
      </c>
      <c r="F271" s="24">
        <f>E271*F267</f>
        <v>377.41</v>
      </c>
      <c r="G271" s="23"/>
      <c r="H271" s="55"/>
    </row>
    <row r="272" spans="1:8" ht="13.5">
      <c r="A272" s="21"/>
      <c r="B272" s="22"/>
      <c r="C272" s="5" t="s">
        <v>349</v>
      </c>
      <c r="D272" s="5" t="s">
        <v>308</v>
      </c>
      <c r="E272" s="23">
        <v>1</v>
      </c>
      <c r="F272" s="24">
        <f>E272*F267</f>
        <v>51.7</v>
      </c>
      <c r="G272" s="23"/>
      <c r="H272" s="55"/>
    </row>
    <row r="273" spans="1:8" ht="13.5">
      <c r="A273" s="21"/>
      <c r="B273" s="22"/>
      <c r="C273" s="5" t="s">
        <v>124</v>
      </c>
      <c r="D273" s="5" t="s">
        <v>50</v>
      </c>
      <c r="E273" s="23">
        <v>0.048</v>
      </c>
      <c r="F273" s="25">
        <f>E273*F267</f>
        <v>2.4816000000000003</v>
      </c>
      <c r="G273" s="23"/>
      <c r="H273" s="55"/>
    </row>
    <row r="274" spans="1:8" ht="40.5">
      <c r="A274" s="17" t="s">
        <v>27</v>
      </c>
      <c r="B274" s="17" t="s">
        <v>127</v>
      </c>
      <c r="C274" s="2" t="s">
        <v>126</v>
      </c>
      <c r="D274" s="26" t="s">
        <v>36</v>
      </c>
      <c r="E274" s="2"/>
      <c r="F274" s="10">
        <f>F277+F278+F279+F280</f>
        <v>19</v>
      </c>
      <c r="G274" s="2"/>
      <c r="H274" s="16"/>
    </row>
    <row r="275" spans="1:8" ht="13.5">
      <c r="A275" s="20"/>
      <c r="B275" s="14"/>
      <c r="C275" s="5" t="s">
        <v>128</v>
      </c>
      <c r="D275" s="5" t="s">
        <v>16</v>
      </c>
      <c r="E275" s="5">
        <v>1.74</v>
      </c>
      <c r="F275" s="46">
        <f>F274*E275</f>
        <v>33.06</v>
      </c>
      <c r="G275" s="53"/>
      <c r="H275" s="54"/>
    </row>
    <row r="276" spans="1:8" ht="13.5">
      <c r="A276" s="20"/>
      <c r="B276" s="14"/>
      <c r="C276" s="5" t="s">
        <v>129</v>
      </c>
      <c r="D276" s="5" t="s">
        <v>50</v>
      </c>
      <c r="E276" s="6">
        <v>0.15</v>
      </c>
      <c r="F276" s="46">
        <f>F274*E276</f>
        <v>2.85</v>
      </c>
      <c r="G276" s="53"/>
      <c r="H276" s="55"/>
    </row>
    <row r="277" spans="1:8" ht="13.5">
      <c r="A277" s="20"/>
      <c r="B277" s="14"/>
      <c r="C277" s="5" t="s">
        <v>174</v>
      </c>
      <c r="D277" s="23" t="s">
        <v>36</v>
      </c>
      <c r="E277" s="6"/>
      <c r="F277" s="46">
        <v>4</v>
      </c>
      <c r="G277" s="53"/>
      <c r="H277" s="55"/>
    </row>
    <row r="278" spans="1:8" ht="13.5">
      <c r="A278" s="20"/>
      <c r="B278" s="14"/>
      <c r="C278" s="5" t="s">
        <v>175</v>
      </c>
      <c r="D278" s="23" t="s">
        <v>36</v>
      </c>
      <c r="E278" s="6"/>
      <c r="F278" s="46">
        <v>4</v>
      </c>
      <c r="G278" s="53"/>
      <c r="H278" s="55"/>
    </row>
    <row r="279" spans="1:8" ht="13.5">
      <c r="A279" s="21"/>
      <c r="B279" s="22"/>
      <c r="C279" s="5" t="s">
        <v>181</v>
      </c>
      <c r="D279" s="23" t="s">
        <v>36</v>
      </c>
      <c r="E279" s="23"/>
      <c r="F279" s="24">
        <v>10</v>
      </c>
      <c r="G279" s="23"/>
      <c r="H279" s="55"/>
    </row>
    <row r="280" spans="1:8" ht="13.5">
      <c r="A280" s="21"/>
      <c r="B280" s="22"/>
      <c r="C280" s="5" t="s">
        <v>188</v>
      </c>
      <c r="D280" s="23" t="s">
        <v>36</v>
      </c>
      <c r="E280" s="23"/>
      <c r="F280" s="24">
        <v>1</v>
      </c>
      <c r="G280" s="23"/>
      <c r="H280" s="55"/>
    </row>
    <row r="281" spans="1:8" ht="13.5">
      <c r="A281" s="21"/>
      <c r="B281" s="22"/>
      <c r="C281" s="5" t="s">
        <v>124</v>
      </c>
      <c r="D281" s="5" t="s">
        <v>50</v>
      </c>
      <c r="E281" s="23">
        <v>0.07</v>
      </c>
      <c r="F281" s="25">
        <f>F274*E281</f>
        <v>1.33</v>
      </c>
      <c r="G281" s="23"/>
      <c r="H281" s="55"/>
    </row>
    <row r="282" spans="1:8" ht="40.5">
      <c r="A282" s="17" t="s">
        <v>29</v>
      </c>
      <c r="B282" s="17" t="s">
        <v>139</v>
      </c>
      <c r="C282" s="2" t="s">
        <v>138</v>
      </c>
      <c r="D282" s="2" t="s">
        <v>117</v>
      </c>
      <c r="E282" s="2"/>
      <c r="F282" s="10">
        <f>F271+F245</f>
        <v>569.4100000000001</v>
      </c>
      <c r="G282" s="2"/>
      <c r="H282" s="16"/>
    </row>
    <row r="283" spans="1:8" ht="13.5">
      <c r="A283" s="20"/>
      <c r="B283" s="14"/>
      <c r="C283" s="5" t="s">
        <v>140</v>
      </c>
      <c r="D283" s="5" t="s">
        <v>16</v>
      </c>
      <c r="E283" s="5">
        <v>0.06</v>
      </c>
      <c r="F283" s="46">
        <f>F282*E283</f>
        <v>34.16460000000001</v>
      </c>
      <c r="G283" s="53"/>
      <c r="H283" s="54"/>
    </row>
    <row r="284" spans="1:8" ht="13.5">
      <c r="A284" s="21"/>
      <c r="B284" s="22"/>
      <c r="C284" s="5" t="s">
        <v>141</v>
      </c>
      <c r="D284" s="5" t="s">
        <v>19</v>
      </c>
      <c r="E284" s="23">
        <v>0.01</v>
      </c>
      <c r="F284" s="25">
        <f>F282*E284</f>
        <v>5.694100000000001</v>
      </c>
      <c r="G284" s="23"/>
      <c r="H284" s="55"/>
    </row>
    <row r="285" spans="1:8" ht="13.5">
      <c r="A285" s="21"/>
      <c r="B285" s="22"/>
      <c r="C285" s="5" t="s">
        <v>124</v>
      </c>
      <c r="D285" s="5" t="s">
        <v>50</v>
      </c>
      <c r="E285" s="23">
        <v>0.0011</v>
      </c>
      <c r="F285" s="25">
        <f>F282*E285</f>
        <v>0.6263510000000001</v>
      </c>
      <c r="G285" s="23"/>
      <c r="H285" s="55"/>
    </row>
    <row r="286" spans="1:8" ht="40.5">
      <c r="A286" s="17" t="s">
        <v>30</v>
      </c>
      <c r="B286" s="17" t="s">
        <v>189</v>
      </c>
      <c r="C286" s="2" t="s">
        <v>314</v>
      </c>
      <c r="D286" s="2" t="s">
        <v>117</v>
      </c>
      <c r="E286" s="2"/>
      <c r="F286" s="10">
        <f>F289</f>
        <v>192</v>
      </c>
      <c r="G286" s="2"/>
      <c r="H286" s="16"/>
    </row>
    <row r="287" spans="1:8" ht="13.5">
      <c r="A287" s="20"/>
      <c r="B287" s="14"/>
      <c r="C287" s="5" t="s">
        <v>190</v>
      </c>
      <c r="D287" s="5" t="s">
        <v>16</v>
      </c>
      <c r="E287" s="5">
        <v>0.1</v>
      </c>
      <c r="F287" s="46">
        <f>F286*E287</f>
        <v>19.200000000000003</v>
      </c>
      <c r="G287" s="53"/>
      <c r="H287" s="54"/>
    </row>
    <row r="288" spans="1:8" ht="13.5">
      <c r="A288" s="20"/>
      <c r="B288" s="14"/>
      <c r="C288" s="5" t="s">
        <v>191</v>
      </c>
      <c r="D288" s="5" t="s">
        <v>50</v>
      </c>
      <c r="E288" s="6">
        <v>0.05</v>
      </c>
      <c r="F288" s="46">
        <f>F286*E288</f>
        <v>9.600000000000001</v>
      </c>
      <c r="G288" s="53"/>
      <c r="H288" s="55"/>
    </row>
    <row r="289" spans="1:8" ht="13.5">
      <c r="A289" s="20"/>
      <c r="B289" s="14"/>
      <c r="C289" s="5" t="s">
        <v>192</v>
      </c>
      <c r="D289" s="5" t="s">
        <v>117</v>
      </c>
      <c r="E289" s="6"/>
      <c r="F289" s="46">
        <f>F248</f>
        <v>192</v>
      </c>
      <c r="G289" s="53"/>
      <c r="H289" s="55"/>
    </row>
    <row r="290" spans="1:8" ht="13.5">
      <c r="A290" s="21"/>
      <c r="B290" s="22"/>
      <c r="C290" s="5" t="s">
        <v>124</v>
      </c>
      <c r="D290" s="5" t="s">
        <v>50</v>
      </c>
      <c r="E290" s="23">
        <v>0.0184</v>
      </c>
      <c r="F290" s="25">
        <f>F286*E290</f>
        <v>3.5328</v>
      </c>
      <c r="G290" s="23"/>
      <c r="H290" s="55"/>
    </row>
    <row r="291" spans="1:8" ht="40.5">
      <c r="A291" s="17" t="s">
        <v>34</v>
      </c>
      <c r="B291" s="17" t="s">
        <v>186</v>
      </c>
      <c r="C291" s="2" t="s">
        <v>350</v>
      </c>
      <c r="D291" s="2" t="s">
        <v>316</v>
      </c>
      <c r="E291" s="2"/>
      <c r="F291" s="10">
        <v>3</v>
      </c>
      <c r="G291" s="2"/>
      <c r="H291" s="16"/>
    </row>
    <row r="292" spans="1:8" ht="13.5">
      <c r="A292" s="20"/>
      <c r="B292" s="14"/>
      <c r="C292" s="5" t="s">
        <v>171</v>
      </c>
      <c r="D292" s="5" t="s">
        <v>16</v>
      </c>
      <c r="E292" s="5">
        <v>6</v>
      </c>
      <c r="F292" s="46">
        <f>F291*E292</f>
        <v>18</v>
      </c>
      <c r="G292" s="53"/>
      <c r="H292" s="54"/>
    </row>
    <row r="293" spans="1:8" ht="27">
      <c r="A293" s="20"/>
      <c r="B293" s="14"/>
      <c r="C293" s="5" t="s">
        <v>351</v>
      </c>
      <c r="D293" s="5" t="s">
        <v>321</v>
      </c>
      <c r="E293" s="6">
        <v>1</v>
      </c>
      <c r="F293" s="46">
        <f>F291*E293</f>
        <v>3</v>
      </c>
      <c r="G293" s="53"/>
      <c r="H293" s="55"/>
    </row>
    <row r="294" spans="1:8" ht="13.5">
      <c r="A294" s="21"/>
      <c r="B294" s="22"/>
      <c r="C294" s="5" t="s">
        <v>317</v>
      </c>
      <c r="D294" s="5" t="s">
        <v>308</v>
      </c>
      <c r="E294" s="23">
        <v>1</v>
      </c>
      <c r="F294" s="28">
        <f>E294*F291</f>
        <v>3</v>
      </c>
      <c r="G294" s="23"/>
      <c r="H294" s="55"/>
    </row>
    <row r="295" spans="1:8" ht="40.5">
      <c r="A295" s="17" t="s">
        <v>182</v>
      </c>
      <c r="B295" s="17" t="s">
        <v>186</v>
      </c>
      <c r="C295" s="2" t="s">
        <v>352</v>
      </c>
      <c r="D295" s="2" t="s">
        <v>316</v>
      </c>
      <c r="E295" s="2"/>
      <c r="F295" s="10">
        <v>1</v>
      </c>
      <c r="G295" s="2"/>
      <c r="H295" s="16"/>
    </row>
    <row r="296" spans="1:8" ht="13.5">
      <c r="A296" s="20"/>
      <c r="B296" s="14"/>
      <c r="C296" s="5" t="s">
        <v>171</v>
      </c>
      <c r="D296" s="5" t="s">
        <v>16</v>
      </c>
      <c r="E296" s="5">
        <v>6</v>
      </c>
      <c r="F296" s="46">
        <f>F295*E296</f>
        <v>6</v>
      </c>
      <c r="G296" s="53"/>
      <c r="H296" s="54"/>
    </row>
    <row r="297" spans="1:8" ht="27">
      <c r="A297" s="20"/>
      <c r="B297" s="14"/>
      <c r="C297" s="5" t="s">
        <v>353</v>
      </c>
      <c r="D297" s="5" t="s">
        <v>321</v>
      </c>
      <c r="E297" s="6">
        <v>1</v>
      </c>
      <c r="F297" s="46">
        <f>F295*E297</f>
        <v>1</v>
      </c>
      <c r="G297" s="53"/>
      <c r="H297" s="55"/>
    </row>
    <row r="298" spans="1:8" ht="13.5">
      <c r="A298" s="21"/>
      <c r="B298" s="22"/>
      <c r="C298" s="5" t="s">
        <v>317</v>
      </c>
      <c r="D298" s="5" t="s">
        <v>308</v>
      </c>
      <c r="E298" s="23">
        <v>1</v>
      </c>
      <c r="F298" s="28">
        <f>E298*F295</f>
        <v>1</v>
      </c>
      <c r="G298" s="23"/>
      <c r="H298" s="55"/>
    </row>
    <row r="299" spans="1:8" ht="27">
      <c r="A299" s="17" t="s">
        <v>329</v>
      </c>
      <c r="B299" s="17" t="s">
        <v>186</v>
      </c>
      <c r="C299" s="2" t="s">
        <v>322</v>
      </c>
      <c r="D299" s="2" t="s">
        <v>316</v>
      </c>
      <c r="E299" s="2"/>
      <c r="F299" s="10">
        <v>4</v>
      </c>
      <c r="G299" s="2"/>
      <c r="H299" s="16"/>
    </row>
    <row r="300" spans="1:8" ht="13.5">
      <c r="A300" s="20"/>
      <c r="B300" s="14"/>
      <c r="C300" s="5" t="s">
        <v>171</v>
      </c>
      <c r="D300" s="5" t="s">
        <v>16</v>
      </c>
      <c r="E300" s="5">
        <v>6</v>
      </c>
      <c r="F300" s="46">
        <f>F299*E300</f>
        <v>24</v>
      </c>
      <c r="G300" s="53"/>
      <c r="H300" s="54"/>
    </row>
    <row r="301" spans="1:8" ht="13.5">
      <c r="A301" s="20"/>
      <c r="B301" s="14"/>
      <c r="C301" s="5" t="s">
        <v>323</v>
      </c>
      <c r="D301" s="5" t="s">
        <v>321</v>
      </c>
      <c r="E301" s="6">
        <v>1</v>
      </c>
      <c r="F301" s="46">
        <f>F299*E301</f>
        <v>4</v>
      </c>
      <c r="G301" s="53"/>
      <c r="H301" s="55"/>
    </row>
    <row r="302" spans="1:8" ht="13.5">
      <c r="A302" s="20"/>
      <c r="B302" s="14"/>
      <c r="C302" s="5" t="s">
        <v>324</v>
      </c>
      <c r="D302" s="5" t="s">
        <v>36</v>
      </c>
      <c r="E302" s="6">
        <v>0</v>
      </c>
      <c r="F302" s="46">
        <v>10</v>
      </c>
      <c r="G302" s="53"/>
      <c r="H302" s="55"/>
    </row>
    <row r="303" spans="1:8" ht="13.5">
      <c r="A303" s="20"/>
      <c r="B303" s="14"/>
      <c r="C303" s="5" t="s">
        <v>325</v>
      </c>
      <c r="D303" s="5" t="s">
        <v>309</v>
      </c>
      <c r="E303" s="6"/>
      <c r="F303" s="46">
        <v>22</v>
      </c>
      <c r="G303" s="53"/>
      <c r="H303" s="55"/>
    </row>
    <row r="304" spans="1:8" ht="13.5">
      <c r="A304" s="21"/>
      <c r="B304" s="22"/>
      <c r="C304" s="5" t="s">
        <v>317</v>
      </c>
      <c r="D304" s="5" t="s">
        <v>50</v>
      </c>
      <c r="E304" s="23">
        <v>1.8</v>
      </c>
      <c r="F304" s="28">
        <f>E304*F299</f>
        <v>7.2</v>
      </c>
      <c r="G304" s="23"/>
      <c r="H304" s="55"/>
    </row>
    <row r="305" spans="1:8" ht="27">
      <c r="A305" s="56"/>
      <c r="B305" s="14"/>
      <c r="C305" s="2" t="s">
        <v>67</v>
      </c>
      <c r="D305" s="5"/>
      <c r="E305" s="5"/>
      <c r="F305" s="6"/>
      <c r="G305" s="5"/>
      <c r="H305" s="10"/>
    </row>
    <row r="306" spans="1:8" ht="13.5">
      <c r="A306" s="15"/>
      <c r="B306" s="14"/>
      <c r="C306" s="4" t="s">
        <v>79</v>
      </c>
      <c r="D306" s="5"/>
      <c r="E306" s="5"/>
      <c r="F306" s="6"/>
      <c r="G306" s="5"/>
      <c r="H306" s="7"/>
    </row>
    <row r="307" spans="1:8" ht="27">
      <c r="A307" s="15"/>
      <c r="B307" s="14"/>
      <c r="C307" s="5" t="s">
        <v>68</v>
      </c>
      <c r="D307" s="5" t="s">
        <v>50</v>
      </c>
      <c r="E307" s="5"/>
      <c r="F307" s="5"/>
      <c r="G307" s="5"/>
      <c r="H307" s="7"/>
    </row>
    <row r="308" spans="1:8" ht="13.5">
      <c r="A308" s="15"/>
      <c r="B308" s="14"/>
      <c r="C308" s="5" t="s">
        <v>69</v>
      </c>
      <c r="D308" s="5" t="s">
        <v>50</v>
      </c>
      <c r="E308" s="5"/>
      <c r="F308" s="5"/>
      <c r="G308" s="5"/>
      <c r="H308" s="7"/>
    </row>
    <row r="309" spans="1:8" ht="13.5">
      <c r="A309" s="15"/>
      <c r="B309" s="14"/>
      <c r="C309" s="5" t="s">
        <v>249</v>
      </c>
      <c r="D309" s="5" t="s">
        <v>50</v>
      </c>
      <c r="E309" s="5"/>
      <c r="F309" s="5"/>
      <c r="G309" s="5"/>
      <c r="H309" s="7"/>
    </row>
    <row r="310" spans="1:8" ht="13.5">
      <c r="A310" s="15"/>
      <c r="B310" s="14"/>
      <c r="C310" s="5" t="s">
        <v>69</v>
      </c>
      <c r="D310" s="5" t="s">
        <v>50</v>
      </c>
      <c r="E310" s="5"/>
      <c r="F310" s="5"/>
      <c r="G310" s="5"/>
      <c r="H310" s="7"/>
    </row>
    <row r="311" spans="1:8" ht="13.5">
      <c r="A311" s="15"/>
      <c r="B311" s="14"/>
      <c r="C311" s="5" t="s">
        <v>250</v>
      </c>
      <c r="D311" s="5" t="s">
        <v>50</v>
      </c>
      <c r="E311" s="5"/>
      <c r="F311" s="5"/>
      <c r="G311" s="5"/>
      <c r="H311" s="7"/>
    </row>
    <row r="312" spans="1:8" ht="13.5">
      <c r="A312" s="14"/>
      <c r="B312" s="14"/>
      <c r="C312" s="2" t="s">
        <v>70</v>
      </c>
      <c r="D312" s="2" t="s">
        <v>50</v>
      </c>
      <c r="E312" s="5"/>
      <c r="F312" s="5"/>
      <c r="G312" s="5"/>
      <c r="H312" s="10"/>
    </row>
    <row r="314" spans="1:8" ht="13.5">
      <c r="A314" s="199" t="s">
        <v>165</v>
      </c>
      <c r="B314" s="199"/>
      <c r="C314" s="199"/>
      <c r="D314" s="199"/>
      <c r="E314" s="199"/>
      <c r="F314" s="199"/>
      <c r="G314" s="199"/>
      <c r="H314" s="199"/>
    </row>
    <row r="315" spans="1:8" ht="13.5">
      <c r="A315" s="199" t="s">
        <v>258</v>
      </c>
      <c r="B315" s="199"/>
      <c r="C315" s="199"/>
      <c r="D315" s="199"/>
      <c r="E315" s="199"/>
      <c r="F315" s="199"/>
      <c r="G315" s="199"/>
      <c r="H315" s="199"/>
    </row>
    <row r="316" spans="1:8" ht="13.5">
      <c r="A316" s="199" t="s">
        <v>195</v>
      </c>
      <c r="B316" s="199"/>
      <c r="C316" s="199"/>
      <c r="D316" s="199"/>
      <c r="E316" s="199"/>
      <c r="F316" s="199"/>
      <c r="G316" s="199"/>
      <c r="H316" s="199"/>
    </row>
    <row r="317" spans="1:8" ht="13.5">
      <c r="A317" s="8"/>
      <c r="B317" s="11"/>
      <c r="C317" s="8"/>
      <c r="D317" s="8"/>
      <c r="E317" s="8"/>
      <c r="F317" s="8"/>
      <c r="G317" s="8"/>
      <c r="H317" s="8"/>
    </row>
    <row r="318" spans="1:8" ht="13.5">
      <c r="A318" s="188" t="s">
        <v>2</v>
      </c>
      <c r="B318" s="188"/>
      <c r="C318" s="188"/>
      <c r="D318" s="188"/>
      <c r="E318" s="188"/>
      <c r="F318" s="13">
        <f>H369/1000</f>
        <v>0</v>
      </c>
      <c r="G318" s="189" t="s">
        <v>82</v>
      </c>
      <c r="H318" s="189"/>
    </row>
    <row r="319" spans="1:8" ht="13.5">
      <c r="A319" s="188" t="s">
        <v>3</v>
      </c>
      <c r="B319" s="188"/>
      <c r="C319" s="188"/>
      <c r="D319" s="188"/>
      <c r="E319" s="188"/>
      <c r="F319" s="13">
        <f>H363/1000</f>
        <v>0</v>
      </c>
      <c r="G319" s="189" t="s">
        <v>82</v>
      </c>
      <c r="H319" s="189"/>
    </row>
    <row r="320" spans="1:8" ht="13.5">
      <c r="A320" s="188" t="s">
        <v>4</v>
      </c>
      <c r="B320" s="188"/>
      <c r="C320" s="188"/>
      <c r="D320" s="188"/>
      <c r="E320" s="188"/>
      <c r="F320" s="48">
        <f>F319*1000/2.5</f>
        <v>0</v>
      </c>
      <c r="G320" s="189" t="s">
        <v>83</v>
      </c>
      <c r="H320" s="189"/>
    </row>
    <row r="321" spans="1:8" ht="13.5">
      <c r="A321" s="49"/>
      <c r="B321" s="50"/>
      <c r="C321" s="49"/>
      <c r="D321" s="49"/>
      <c r="E321" s="49"/>
      <c r="F321" s="49"/>
      <c r="G321" s="49"/>
      <c r="H321" s="49"/>
    </row>
    <row r="322" spans="1:8" ht="13.5">
      <c r="A322" s="190" t="s">
        <v>251</v>
      </c>
      <c r="B322" s="190"/>
      <c r="C322" s="190"/>
      <c r="D322" s="190"/>
      <c r="E322" s="190"/>
      <c r="F322" s="190"/>
      <c r="G322" s="190"/>
      <c r="H322" s="190"/>
    </row>
    <row r="323" spans="1:8" ht="36.75" customHeight="1">
      <c r="A323" s="191" t="s">
        <v>5</v>
      </c>
      <c r="B323" s="193" t="s">
        <v>6</v>
      </c>
      <c r="C323" s="195" t="s">
        <v>7</v>
      </c>
      <c r="D323" s="195" t="s">
        <v>8</v>
      </c>
      <c r="E323" s="197" t="s">
        <v>9</v>
      </c>
      <c r="F323" s="198"/>
      <c r="G323" s="197" t="s">
        <v>80</v>
      </c>
      <c r="H323" s="198"/>
    </row>
    <row r="324" spans="1:8" ht="63" customHeight="1">
      <c r="A324" s="192"/>
      <c r="B324" s="194"/>
      <c r="C324" s="196"/>
      <c r="D324" s="196"/>
      <c r="E324" s="51" t="s">
        <v>10</v>
      </c>
      <c r="F324" s="51" t="s">
        <v>11</v>
      </c>
      <c r="G324" s="51" t="s">
        <v>10</v>
      </c>
      <c r="H324" s="52" t="s">
        <v>11</v>
      </c>
    </row>
    <row r="325" spans="1:8" ht="13.5">
      <c r="A325" s="12" t="s">
        <v>12</v>
      </c>
      <c r="B325" s="14">
        <v>2</v>
      </c>
      <c r="C325" s="1">
        <v>3</v>
      </c>
      <c r="D325" s="1">
        <v>4</v>
      </c>
      <c r="E325" s="1">
        <v>5</v>
      </c>
      <c r="F325" s="1">
        <v>6</v>
      </c>
      <c r="G325" s="1">
        <v>7</v>
      </c>
      <c r="H325" s="7">
        <v>8</v>
      </c>
    </row>
    <row r="326" spans="1:8" ht="40.5">
      <c r="A326" s="10">
        <v>1</v>
      </c>
      <c r="B326" s="17" t="s">
        <v>196</v>
      </c>
      <c r="C326" s="2" t="s">
        <v>197</v>
      </c>
      <c r="D326" s="2" t="s">
        <v>32</v>
      </c>
      <c r="E326" s="2"/>
      <c r="F326" s="3">
        <v>0.4</v>
      </c>
      <c r="G326" s="2"/>
      <c r="H326" s="16"/>
    </row>
    <row r="327" spans="1:8" ht="13.5">
      <c r="A327" s="7"/>
      <c r="B327" s="14"/>
      <c r="C327" s="4" t="s">
        <v>198</v>
      </c>
      <c r="D327" s="5" t="s">
        <v>16</v>
      </c>
      <c r="E327" s="5">
        <v>5.57</v>
      </c>
      <c r="F327" s="6">
        <f>F326*E327</f>
        <v>2.228</v>
      </c>
      <c r="G327" s="5"/>
      <c r="H327" s="18"/>
    </row>
    <row r="328" spans="1:8" ht="13.5">
      <c r="A328" s="7"/>
      <c r="B328" s="14"/>
      <c r="C328" s="4" t="s">
        <v>199</v>
      </c>
      <c r="D328" s="5" t="s">
        <v>50</v>
      </c>
      <c r="E328" s="6">
        <v>1.92</v>
      </c>
      <c r="F328" s="6">
        <f>F326*E328</f>
        <v>0.768</v>
      </c>
      <c r="G328" s="5"/>
      <c r="H328" s="7"/>
    </row>
    <row r="329" spans="1:8" ht="40.5">
      <c r="A329" s="10">
        <v>2</v>
      </c>
      <c r="B329" s="17" t="s">
        <v>200</v>
      </c>
      <c r="C329" s="2" t="s">
        <v>201</v>
      </c>
      <c r="D329" s="2" t="s">
        <v>117</v>
      </c>
      <c r="E329" s="2"/>
      <c r="F329" s="3">
        <v>12</v>
      </c>
      <c r="G329" s="2"/>
      <c r="H329" s="16"/>
    </row>
    <row r="330" spans="1:8" ht="13.5">
      <c r="A330" s="7"/>
      <c r="B330" s="14"/>
      <c r="C330" s="4" t="s">
        <v>202</v>
      </c>
      <c r="D330" s="5" t="s">
        <v>16</v>
      </c>
      <c r="E330" s="5">
        <v>0.16</v>
      </c>
      <c r="F330" s="6">
        <f>F329*E330</f>
        <v>1.92</v>
      </c>
      <c r="G330" s="5"/>
      <c r="H330" s="18"/>
    </row>
    <row r="331" spans="1:8" ht="13.5">
      <c r="A331" s="7"/>
      <c r="B331" s="14"/>
      <c r="C331" s="4" t="s">
        <v>203</v>
      </c>
      <c r="D331" s="5" t="s">
        <v>50</v>
      </c>
      <c r="E331" s="6">
        <v>0.07</v>
      </c>
      <c r="F331" s="6">
        <f>F329*E331</f>
        <v>0.8400000000000001</v>
      </c>
      <c r="G331" s="5"/>
      <c r="H331" s="7"/>
    </row>
    <row r="332" spans="1:8" ht="40.5">
      <c r="A332" s="10">
        <v>3</v>
      </c>
      <c r="B332" s="17" t="s">
        <v>204</v>
      </c>
      <c r="C332" s="2" t="s">
        <v>205</v>
      </c>
      <c r="D332" s="2" t="s">
        <v>36</v>
      </c>
      <c r="E332" s="2"/>
      <c r="F332" s="10">
        <v>12</v>
      </c>
      <c r="G332" s="2"/>
      <c r="H332" s="16"/>
    </row>
    <row r="333" spans="1:8" ht="13.5">
      <c r="A333" s="7"/>
      <c r="B333" s="14"/>
      <c r="C333" s="4" t="s">
        <v>206</v>
      </c>
      <c r="D333" s="5" t="s">
        <v>16</v>
      </c>
      <c r="E333" s="5">
        <v>0.76</v>
      </c>
      <c r="F333" s="6">
        <f>F332*E333</f>
        <v>9.120000000000001</v>
      </c>
      <c r="G333" s="5"/>
      <c r="H333" s="18"/>
    </row>
    <row r="334" spans="1:8" ht="13.5">
      <c r="A334" s="7"/>
      <c r="B334" s="14"/>
      <c r="C334" s="4" t="s">
        <v>207</v>
      </c>
      <c r="D334" s="5" t="s">
        <v>50</v>
      </c>
      <c r="E334" s="6">
        <v>0.46</v>
      </c>
      <c r="F334" s="6">
        <f>F332*E334</f>
        <v>5.5200000000000005</v>
      </c>
      <c r="G334" s="5"/>
      <c r="H334" s="7"/>
    </row>
    <row r="335" spans="1:8" ht="67.5">
      <c r="A335" s="10">
        <v>4</v>
      </c>
      <c r="B335" s="17" t="s">
        <v>208</v>
      </c>
      <c r="C335" s="2" t="s">
        <v>209</v>
      </c>
      <c r="D335" s="2" t="s">
        <v>157</v>
      </c>
      <c r="E335" s="2"/>
      <c r="F335" s="10">
        <v>1</v>
      </c>
      <c r="G335" s="2"/>
      <c r="H335" s="16"/>
    </row>
    <row r="336" spans="1:8" ht="13.5">
      <c r="A336" s="7"/>
      <c r="B336" s="14"/>
      <c r="C336" s="5" t="s">
        <v>210</v>
      </c>
      <c r="D336" s="5" t="s">
        <v>16</v>
      </c>
      <c r="E336" s="5">
        <v>8.33</v>
      </c>
      <c r="F336" s="6">
        <f>F335*E336</f>
        <v>8.33</v>
      </c>
      <c r="G336" s="5"/>
      <c r="H336" s="18"/>
    </row>
    <row r="337" spans="1:8" ht="40.5">
      <c r="A337" s="7"/>
      <c r="B337" s="14"/>
      <c r="C337" s="5" t="s">
        <v>211</v>
      </c>
      <c r="D337" s="5" t="s">
        <v>157</v>
      </c>
      <c r="E337" s="7">
        <v>1</v>
      </c>
      <c r="F337" s="7">
        <f>F335*E337</f>
        <v>1</v>
      </c>
      <c r="G337" s="5"/>
      <c r="H337" s="7"/>
    </row>
    <row r="338" spans="1:8" ht="13.5">
      <c r="A338" s="7"/>
      <c r="B338" s="14"/>
      <c r="C338" s="5" t="s">
        <v>124</v>
      </c>
      <c r="D338" s="5" t="s">
        <v>50</v>
      </c>
      <c r="E338" s="6">
        <v>3.84</v>
      </c>
      <c r="F338" s="6">
        <f>F335*E338</f>
        <v>3.84</v>
      </c>
      <c r="G338" s="5"/>
      <c r="H338" s="7"/>
    </row>
    <row r="339" spans="1:8" ht="40.5">
      <c r="A339" s="10">
        <v>5</v>
      </c>
      <c r="B339" s="17" t="s">
        <v>212</v>
      </c>
      <c r="C339" s="2" t="s">
        <v>213</v>
      </c>
      <c r="D339" s="2" t="s">
        <v>117</v>
      </c>
      <c r="E339" s="2"/>
      <c r="F339" s="10">
        <f>F341+F342</f>
        <v>770</v>
      </c>
      <c r="G339" s="2"/>
      <c r="H339" s="16"/>
    </row>
    <row r="340" spans="1:8" ht="13.5">
      <c r="A340" s="7"/>
      <c r="B340" s="14"/>
      <c r="C340" s="5" t="s">
        <v>214</v>
      </c>
      <c r="D340" s="5" t="s">
        <v>16</v>
      </c>
      <c r="E340" s="5">
        <v>0.16</v>
      </c>
      <c r="F340" s="6">
        <f>F339*E340</f>
        <v>123.2</v>
      </c>
      <c r="G340" s="5"/>
      <c r="H340" s="18"/>
    </row>
    <row r="341" spans="1:8" ht="27">
      <c r="A341" s="7"/>
      <c r="B341" s="14"/>
      <c r="C341" s="5" t="s">
        <v>215</v>
      </c>
      <c r="D341" s="5" t="s">
        <v>117</v>
      </c>
      <c r="E341" s="7"/>
      <c r="F341" s="7">
        <v>450</v>
      </c>
      <c r="G341" s="5"/>
      <c r="H341" s="15"/>
    </row>
    <row r="342" spans="1:8" ht="27">
      <c r="A342" s="7"/>
      <c r="B342" s="14"/>
      <c r="C342" s="5" t="s">
        <v>216</v>
      </c>
      <c r="D342" s="5" t="s">
        <v>117</v>
      </c>
      <c r="E342" s="7"/>
      <c r="F342" s="7">
        <v>320</v>
      </c>
      <c r="G342" s="5"/>
      <c r="H342" s="15"/>
    </row>
    <row r="343" spans="1:8" ht="13.5">
      <c r="A343" s="7"/>
      <c r="B343" s="14"/>
      <c r="C343" s="5" t="s">
        <v>217</v>
      </c>
      <c r="D343" s="5" t="s">
        <v>36</v>
      </c>
      <c r="E343" s="7"/>
      <c r="F343" s="7">
        <v>28</v>
      </c>
      <c r="G343" s="5"/>
      <c r="H343" s="15"/>
    </row>
    <row r="344" spans="1:8" ht="13.5">
      <c r="A344" s="7"/>
      <c r="B344" s="14"/>
      <c r="C344" s="5" t="s">
        <v>124</v>
      </c>
      <c r="D344" s="5" t="s">
        <v>50</v>
      </c>
      <c r="E344" s="27">
        <v>0.0097</v>
      </c>
      <c r="F344" s="6">
        <f>F339*E344</f>
        <v>7.469</v>
      </c>
      <c r="G344" s="5"/>
      <c r="H344" s="7"/>
    </row>
    <row r="345" spans="1:8" ht="40.5">
      <c r="A345" s="10">
        <v>6</v>
      </c>
      <c r="B345" s="17" t="s">
        <v>218</v>
      </c>
      <c r="C345" s="2" t="s">
        <v>219</v>
      </c>
      <c r="D345" s="2" t="s">
        <v>36</v>
      </c>
      <c r="E345" s="2"/>
      <c r="F345" s="10">
        <f>F347+F348</f>
        <v>9</v>
      </c>
      <c r="G345" s="2"/>
      <c r="H345" s="16"/>
    </row>
    <row r="346" spans="1:8" ht="13.5">
      <c r="A346" s="7"/>
      <c r="B346" s="14"/>
      <c r="C346" s="5" t="s">
        <v>220</v>
      </c>
      <c r="D346" s="5" t="s">
        <v>16</v>
      </c>
      <c r="E346" s="5">
        <v>0.22</v>
      </c>
      <c r="F346" s="6">
        <f>F345*E346</f>
        <v>1.98</v>
      </c>
      <c r="G346" s="5"/>
      <c r="H346" s="18"/>
    </row>
    <row r="347" spans="1:8" ht="27">
      <c r="A347" s="7"/>
      <c r="B347" s="14"/>
      <c r="C347" s="5" t="s">
        <v>221</v>
      </c>
      <c r="D347" s="5" t="s">
        <v>36</v>
      </c>
      <c r="E347" s="7"/>
      <c r="F347" s="7">
        <v>5</v>
      </c>
      <c r="G347" s="5"/>
      <c r="H347" s="7"/>
    </row>
    <row r="348" spans="1:8" ht="27">
      <c r="A348" s="7"/>
      <c r="B348" s="14"/>
      <c r="C348" s="5" t="s">
        <v>222</v>
      </c>
      <c r="D348" s="5" t="s">
        <v>36</v>
      </c>
      <c r="E348" s="7"/>
      <c r="F348" s="7">
        <v>4</v>
      </c>
      <c r="G348" s="5"/>
      <c r="H348" s="7"/>
    </row>
    <row r="349" spans="1:8" ht="13.5">
      <c r="A349" s="7"/>
      <c r="B349" s="14"/>
      <c r="C349" s="5" t="s">
        <v>124</v>
      </c>
      <c r="D349" s="5" t="s">
        <v>50</v>
      </c>
      <c r="E349" s="27">
        <v>0.0266</v>
      </c>
      <c r="F349" s="6">
        <f>F345*E349</f>
        <v>0.2394</v>
      </c>
      <c r="G349" s="5"/>
      <c r="H349" s="7"/>
    </row>
    <row r="350" spans="1:8" ht="40.5">
      <c r="A350" s="10">
        <v>7</v>
      </c>
      <c r="B350" s="17" t="s">
        <v>223</v>
      </c>
      <c r="C350" s="2" t="s">
        <v>224</v>
      </c>
      <c r="D350" s="2" t="s">
        <v>36</v>
      </c>
      <c r="E350" s="2"/>
      <c r="F350" s="10">
        <v>24</v>
      </c>
      <c r="G350" s="2"/>
      <c r="H350" s="16"/>
    </row>
    <row r="351" spans="1:8" ht="13.5">
      <c r="A351" s="7"/>
      <c r="B351" s="14"/>
      <c r="C351" s="5" t="s">
        <v>220</v>
      </c>
      <c r="D351" s="5" t="s">
        <v>16</v>
      </c>
      <c r="E351" s="5">
        <v>0.22</v>
      </c>
      <c r="F351" s="6">
        <f>F350*E351</f>
        <v>5.28</v>
      </c>
      <c r="G351" s="5"/>
      <c r="H351" s="18"/>
    </row>
    <row r="352" spans="1:8" ht="40.5">
      <c r="A352" s="7"/>
      <c r="B352" s="14"/>
      <c r="C352" s="5" t="s">
        <v>225</v>
      </c>
      <c r="D352" s="5" t="s">
        <v>36</v>
      </c>
      <c r="E352" s="7">
        <v>1</v>
      </c>
      <c r="F352" s="7">
        <v>24</v>
      </c>
      <c r="G352" s="5"/>
      <c r="H352" s="7"/>
    </row>
    <row r="353" spans="1:8" ht="13.5">
      <c r="A353" s="7"/>
      <c r="B353" s="14"/>
      <c r="C353" s="5" t="s">
        <v>124</v>
      </c>
      <c r="D353" s="5" t="s">
        <v>50</v>
      </c>
      <c r="E353" s="27">
        <v>0.0234</v>
      </c>
      <c r="F353" s="6">
        <f>F350*E353</f>
        <v>0.5616</v>
      </c>
      <c r="G353" s="5"/>
      <c r="H353" s="7"/>
    </row>
    <row r="354" spans="1:8" ht="40.5">
      <c r="A354" s="17" t="s">
        <v>29</v>
      </c>
      <c r="B354" s="17" t="s">
        <v>226</v>
      </c>
      <c r="C354" s="2" t="s">
        <v>227</v>
      </c>
      <c r="D354" s="2" t="s">
        <v>36</v>
      </c>
      <c r="E354" s="2"/>
      <c r="F354" s="10">
        <v>64</v>
      </c>
      <c r="G354" s="2"/>
      <c r="H354" s="16"/>
    </row>
    <row r="355" spans="1:8" ht="13.5">
      <c r="A355" s="20"/>
      <c r="B355" s="14"/>
      <c r="C355" s="5" t="s">
        <v>228</v>
      </c>
      <c r="D355" s="5" t="s">
        <v>16</v>
      </c>
      <c r="E355" s="5">
        <v>0.69</v>
      </c>
      <c r="F355" s="46">
        <f>F354*E355</f>
        <v>44.16</v>
      </c>
      <c r="G355" s="53"/>
      <c r="H355" s="54"/>
    </row>
    <row r="356" spans="1:8" ht="27">
      <c r="A356" s="21"/>
      <c r="B356" s="22"/>
      <c r="C356" s="5" t="s">
        <v>229</v>
      </c>
      <c r="D356" s="23" t="s">
        <v>36</v>
      </c>
      <c r="E356" s="23"/>
      <c r="F356" s="24">
        <v>64</v>
      </c>
      <c r="G356" s="23"/>
      <c r="H356" s="55"/>
    </row>
    <row r="357" spans="1:8" ht="13.5">
      <c r="A357" s="21"/>
      <c r="B357" s="22"/>
      <c r="C357" s="5" t="s">
        <v>124</v>
      </c>
      <c r="D357" s="5" t="s">
        <v>50</v>
      </c>
      <c r="E357" s="23">
        <v>0.114</v>
      </c>
      <c r="F357" s="25">
        <f>F354*E357</f>
        <v>7.296</v>
      </c>
      <c r="G357" s="23"/>
      <c r="H357" s="55"/>
    </row>
    <row r="358" spans="1:8" ht="40.5">
      <c r="A358" s="17" t="s">
        <v>30</v>
      </c>
      <c r="B358" s="17" t="s">
        <v>230</v>
      </c>
      <c r="C358" s="2" t="s">
        <v>326</v>
      </c>
      <c r="D358" s="2" t="s">
        <v>36</v>
      </c>
      <c r="E358" s="2"/>
      <c r="F358" s="10">
        <v>2</v>
      </c>
      <c r="G358" s="2"/>
      <c r="H358" s="16"/>
    </row>
    <row r="359" spans="1:8" ht="13.5">
      <c r="A359" s="20"/>
      <c r="B359" s="14"/>
      <c r="C359" s="5" t="s">
        <v>231</v>
      </c>
      <c r="D359" s="5" t="s">
        <v>16</v>
      </c>
      <c r="E359" s="5">
        <v>0.65</v>
      </c>
      <c r="F359" s="46">
        <f>F358*E359</f>
        <v>1.3</v>
      </c>
      <c r="G359" s="53"/>
      <c r="H359" s="54"/>
    </row>
    <row r="360" spans="1:8" ht="13.5">
      <c r="A360" s="21"/>
      <c r="B360" s="22"/>
      <c r="C360" s="5" t="s">
        <v>327</v>
      </c>
      <c r="D360" s="23" t="s">
        <v>36</v>
      </c>
      <c r="E360" s="23"/>
      <c r="F360" s="24">
        <v>2</v>
      </c>
      <c r="G360" s="23"/>
      <c r="H360" s="55"/>
    </row>
    <row r="361" spans="1:8" ht="13.5">
      <c r="A361" s="21"/>
      <c r="B361" s="22"/>
      <c r="C361" s="5" t="s">
        <v>124</v>
      </c>
      <c r="D361" s="5" t="s">
        <v>50</v>
      </c>
      <c r="E361" s="23">
        <v>0.524</v>
      </c>
      <c r="F361" s="25">
        <f>F358*E361</f>
        <v>1.048</v>
      </c>
      <c r="G361" s="23"/>
      <c r="H361" s="55"/>
    </row>
    <row r="362" spans="1:8" ht="27">
      <c r="A362" s="19"/>
      <c r="B362" s="14"/>
      <c r="C362" s="2" t="s">
        <v>67</v>
      </c>
      <c r="D362" s="5"/>
      <c r="E362" s="5"/>
      <c r="F362" s="6"/>
      <c r="G362" s="5"/>
      <c r="H362" s="10"/>
    </row>
    <row r="363" spans="1:8" ht="13.5">
      <c r="A363" s="15"/>
      <c r="B363" s="14"/>
      <c r="C363" s="4" t="s">
        <v>79</v>
      </c>
      <c r="D363" s="5"/>
      <c r="E363" s="5"/>
      <c r="F363" s="6"/>
      <c r="G363" s="5"/>
      <c r="H363" s="7"/>
    </row>
    <row r="364" spans="1:8" ht="27">
      <c r="A364" s="15"/>
      <c r="B364" s="14"/>
      <c r="C364" s="5" t="s">
        <v>68</v>
      </c>
      <c r="D364" s="5" t="s">
        <v>50</v>
      </c>
      <c r="E364" s="5"/>
      <c r="F364" s="5"/>
      <c r="G364" s="5"/>
      <c r="H364" s="7"/>
    </row>
    <row r="365" spans="1:8" ht="13.5">
      <c r="A365" s="15"/>
      <c r="B365" s="14"/>
      <c r="C365" s="5" t="s">
        <v>69</v>
      </c>
      <c r="D365" s="5" t="s">
        <v>50</v>
      </c>
      <c r="E365" s="5"/>
      <c r="F365" s="5"/>
      <c r="G365" s="5"/>
      <c r="H365" s="7"/>
    </row>
    <row r="366" spans="1:8" ht="27">
      <c r="A366" s="15"/>
      <c r="B366" s="14"/>
      <c r="C366" s="5" t="s">
        <v>232</v>
      </c>
      <c r="D366" s="5" t="s">
        <v>50</v>
      </c>
      <c r="E366" s="5"/>
      <c r="F366" s="5"/>
      <c r="G366" s="5"/>
      <c r="H366" s="7"/>
    </row>
    <row r="367" spans="1:8" ht="13.5">
      <c r="A367" s="15"/>
      <c r="B367" s="14"/>
      <c r="C367" s="5" t="s">
        <v>69</v>
      </c>
      <c r="D367" s="5" t="s">
        <v>50</v>
      </c>
      <c r="E367" s="5"/>
      <c r="F367" s="5"/>
      <c r="G367" s="5"/>
      <c r="H367" s="7"/>
    </row>
    <row r="368" spans="1:8" ht="13.5">
      <c r="A368" s="15"/>
      <c r="B368" s="14"/>
      <c r="C368" s="5" t="s">
        <v>250</v>
      </c>
      <c r="D368" s="5" t="s">
        <v>50</v>
      </c>
      <c r="E368" s="5"/>
      <c r="F368" s="5"/>
      <c r="G368" s="5"/>
      <c r="H368" s="7"/>
    </row>
    <row r="369" spans="1:8" ht="13.5">
      <c r="A369" s="14"/>
      <c r="B369" s="14"/>
      <c r="C369" s="2" t="s">
        <v>70</v>
      </c>
      <c r="D369" s="2" t="s">
        <v>50</v>
      </c>
      <c r="E369" s="5"/>
      <c r="F369" s="5"/>
      <c r="G369" s="5"/>
      <c r="H369" s="10"/>
    </row>
    <row r="371" spans="1:8" ht="13.5">
      <c r="A371" s="199" t="s">
        <v>194</v>
      </c>
      <c r="B371" s="199"/>
      <c r="C371" s="199"/>
      <c r="D371" s="199"/>
      <c r="E371" s="199"/>
      <c r="F371" s="199"/>
      <c r="G371" s="199"/>
      <c r="H371" s="199"/>
    </row>
    <row r="372" spans="1:8" ht="13.5">
      <c r="A372" s="199" t="s">
        <v>258</v>
      </c>
      <c r="B372" s="199"/>
      <c r="C372" s="199"/>
      <c r="D372" s="199"/>
      <c r="E372" s="199"/>
      <c r="F372" s="199"/>
      <c r="G372" s="199"/>
      <c r="H372" s="199"/>
    </row>
    <row r="373" spans="1:8" ht="13.5">
      <c r="A373" s="199" t="s">
        <v>254</v>
      </c>
      <c r="B373" s="199"/>
      <c r="C373" s="199"/>
      <c r="D373" s="199"/>
      <c r="E373" s="199"/>
      <c r="F373" s="199"/>
      <c r="G373" s="199"/>
      <c r="H373" s="199"/>
    </row>
    <row r="374" spans="1:8" ht="13.5">
      <c r="A374" s="8"/>
      <c r="B374" s="11"/>
      <c r="C374" s="8"/>
      <c r="D374" s="8"/>
      <c r="E374" s="8"/>
      <c r="F374" s="8"/>
      <c r="G374" s="8"/>
      <c r="H374" s="8"/>
    </row>
    <row r="375" spans="1:8" ht="13.5">
      <c r="A375" s="188" t="s">
        <v>2</v>
      </c>
      <c r="B375" s="188"/>
      <c r="C375" s="188"/>
      <c r="D375" s="188"/>
      <c r="E375" s="188"/>
      <c r="F375" s="13"/>
      <c r="G375" s="189" t="s">
        <v>82</v>
      </c>
      <c r="H375" s="189"/>
    </row>
    <row r="376" spans="1:8" ht="13.5">
      <c r="A376" s="188" t="s">
        <v>3</v>
      </c>
      <c r="B376" s="188"/>
      <c r="C376" s="188"/>
      <c r="D376" s="188"/>
      <c r="E376" s="188"/>
      <c r="F376" s="13"/>
      <c r="G376" s="189" t="s">
        <v>82</v>
      </c>
      <c r="H376" s="189"/>
    </row>
    <row r="377" spans="1:8" ht="13.5">
      <c r="A377" s="188" t="s">
        <v>4</v>
      </c>
      <c r="B377" s="188"/>
      <c r="C377" s="188"/>
      <c r="D377" s="188"/>
      <c r="E377" s="188"/>
      <c r="F377" s="48"/>
      <c r="G377" s="189" t="s">
        <v>83</v>
      </c>
      <c r="H377" s="189"/>
    </row>
    <row r="378" spans="1:8" ht="13.5">
      <c r="A378" s="49"/>
      <c r="B378" s="50"/>
      <c r="C378" s="49"/>
      <c r="D378" s="49"/>
      <c r="E378" s="49"/>
      <c r="F378" s="49"/>
      <c r="G378" s="49"/>
      <c r="H378" s="49"/>
    </row>
    <row r="379" spans="1:8" ht="13.5">
      <c r="A379" s="190" t="s">
        <v>251</v>
      </c>
      <c r="B379" s="190"/>
      <c r="C379" s="190"/>
      <c r="D379" s="190"/>
      <c r="E379" s="190"/>
      <c r="F379" s="190"/>
      <c r="G379" s="190"/>
      <c r="H379" s="190"/>
    </row>
    <row r="380" spans="1:8" ht="30" customHeight="1">
      <c r="A380" s="191" t="s">
        <v>5</v>
      </c>
      <c r="B380" s="193" t="s">
        <v>6</v>
      </c>
      <c r="C380" s="195" t="s">
        <v>7</v>
      </c>
      <c r="D380" s="195" t="s">
        <v>8</v>
      </c>
      <c r="E380" s="197" t="s">
        <v>9</v>
      </c>
      <c r="F380" s="198"/>
      <c r="G380" s="197" t="s">
        <v>80</v>
      </c>
      <c r="H380" s="198"/>
    </row>
    <row r="381" spans="1:8" ht="69.75" customHeight="1">
      <c r="A381" s="192"/>
      <c r="B381" s="194"/>
      <c r="C381" s="196"/>
      <c r="D381" s="196"/>
      <c r="E381" s="51" t="s">
        <v>10</v>
      </c>
      <c r="F381" s="51" t="s">
        <v>11</v>
      </c>
      <c r="G381" s="51" t="s">
        <v>10</v>
      </c>
      <c r="H381" s="52" t="s">
        <v>11</v>
      </c>
    </row>
    <row r="382" spans="1:8" ht="13.5">
      <c r="A382" s="12" t="s">
        <v>12</v>
      </c>
      <c r="B382" s="14">
        <v>2</v>
      </c>
      <c r="C382" s="1">
        <v>3</v>
      </c>
      <c r="D382" s="1">
        <v>4</v>
      </c>
      <c r="E382" s="1">
        <v>5</v>
      </c>
      <c r="F382" s="1">
        <v>6</v>
      </c>
      <c r="G382" s="1">
        <v>7</v>
      </c>
      <c r="H382" s="7">
        <v>8</v>
      </c>
    </row>
    <row r="383" spans="1:8" ht="27">
      <c r="A383" s="17" t="s">
        <v>12</v>
      </c>
      <c r="B383" s="17" t="s">
        <v>186</v>
      </c>
      <c r="C383" s="2" t="s">
        <v>330</v>
      </c>
      <c r="D383" s="26" t="s">
        <v>157</v>
      </c>
      <c r="E383" s="2"/>
      <c r="F383" s="10">
        <v>6</v>
      </c>
      <c r="G383" s="2"/>
      <c r="H383" s="16"/>
    </row>
    <row r="384" spans="1:8" ht="13.5">
      <c r="A384" s="20"/>
      <c r="B384" s="14"/>
      <c r="C384" s="5" t="s">
        <v>158</v>
      </c>
      <c r="D384" s="5" t="s">
        <v>16</v>
      </c>
      <c r="E384" s="5">
        <v>0.98</v>
      </c>
      <c r="F384" s="46">
        <f>F383*E384</f>
        <v>5.88</v>
      </c>
      <c r="G384" s="53"/>
      <c r="H384" s="54"/>
    </row>
    <row r="385" spans="1:8" ht="13.5">
      <c r="A385" s="20"/>
      <c r="B385" s="14"/>
      <c r="C385" s="5" t="s">
        <v>159</v>
      </c>
      <c r="D385" s="5" t="s">
        <v>50</v>
      </c>
      <c r="E385" s="6">
        <v>0.07</v>
      </c>
      <c r="F385" s="46">
        <f>F383*E385</f>
        <v>0.42000000000000004</v>
      </c>
      <c r="G385" s="53"/>
      <c r="H385" s="55"/>
    </row>
    <row r="386" spans="1:8" ht="13.5">
      <c r="A386" s="21"/>
      <c r="B386" s="22"/>
      <c r="C386" s="5" t="s">
        <v>332</v>
      </c>
      <c r="D386" s="23" t="s">
        <v>157</v>
      </c>
      <c r="E386" s="23">
        <v>1</v>
      </c>
      <c r="F386" s="24">
        <f>F383*E386</f>
        <v>6</v>
      </c>
      <c r="G386" s="23"/>
      <c r="H386" s="55"/>
    </row>
    <row r="387" spans="1:8" ht="13.5">
      <c r="A387" s="21"/>
      <c r="B387" s="22"/>
      <c r="C387" s="5" t="s">
        <v>124</v>
      </c>
      <c r="D387" s="5" t="s">
        <v>50</v>
      </c>
      <c r="E387" s="23">
        <v>0.29</v>
      </c>
      <c r="F387" s="25">
        <f>F383*E387</f>
        <v>1.7399999999999998</v>
      </c>
      <c r="G387" s="23"/>
      <c r="H387" s="55"/>
    </row>
    <row r="388" spans="1:8" ht="27">
      <c r="A388" s="17" t="s">
        <v>125</v>
      </c>
      <c r="B388" s="17" t="s">
        <v>186</v>
      </c>
      <c r="C388" s="2" t="s">
        <v>331</v>
      </c>
      <c r="D388" s="26" t="s">
        <v>157</v>
      </c>
      <c r="E388" s="2"/>
      <c r="F388" s="10">
        <v>5</v>
      </c>
      <c r="G388" s="2"/>
      <c r="H388" s="16"/>
    </row>
    <row r="389" spans="1:8" ht="13.5">
      <c r="A389" s="20"/>
      <c r="B389" s="14"/>
      <c r="C389" s="5" t="s">
        <v>162</v>
      </c>
      <c r="D389" s="5" t="s">
        <v>16</v>
      </c>
      <c r="E389" s="5">
        <v>4.21</v>
      </c>
      <c r="F389" s="46">
        <f>F388*E389</f>
        <v>21.05</v>
      </c>
      <c r="G389" s="53"/>
      <c r="H389" s="54"/>
    </row>
    <row r="390" spans="1:8" ht="13.5">
      <c r="A390" s="20"/>
      <c r="B390" s="14"/>
      <c r="C390" s="5" t="s">
        <v>163</v>
      </c>
      <c r="D390" s="5" t="s">
        <v>50</v>
      </c>
      <c r="E390" s="6">
        <v>0.32</v>
      </c>
      <c r="F390" s="46">
        <f>F388*E390</f>
        <v>1.6</v>
      </c>
      <c r="G390" s="53"/>
      <c r="H390" s="55"/>
    </row>
    <row r="391" spans="1:8" ht="13.5">
      <c r="A391" s="21"/>
      <c r="B391" s="22"/>
      <c r="C391" s="5" t="s">
        <v>333</v>
      </c>
      <c r="D391" s="23" t="s">
        <v>157</v>
      </c>
      <c r="E391" s="23">
        <v>1</v>
      </c>
      <c r="F391" s="24">
        <f>F388*E391</f>
        <v>5</v>
      </c>
      <c r="G391" s="23"/>
      <c r="H391" s="55"/>
    </row>
    <row r="392" spans="1:8" ht="13.5">
      <c r="A392" s="21"/>
      <c r="B392" s="22"/>
      <c r="C392" s="5" t="s">
        <v>124</v>
      </c>
      <c r="D392" s="5" t="s">
        <v>50</v>
      </c>
      <c r="E392" s="23">
        <v>1.24</v>
      </c>
      <c r="F392" s="25">
        <f>F388*E392</f>
        <v>6.2</v>
      </c>
      <c r="G392" s="23"/>
      <c r="H392" s="55"/>
    </row>
    <row r="393" spans="1:8" ht="40.5">
      <c r="A393" s="17" t="s">
        <v>18</v>
      </c>
      <c r="B393" s="17" t="s">
        <v>186</v>
      </c>
      <c r="C393" s="2" t="s">
        <v>338</v>
      </c>
      <c r="D393" s="26" t="s">
        <v>157</v>
      </c>
      <c r="E393" s="2"/>
      <c r="F393" s="10">
        <v>1</v>
      </c>
      <c r="G393" s="2"/>
      <c r="H393" s="16"/>
    </row>
    <row r="394" spans="1:8" ht="13.5">
      <c r="A394" s="20"/>
      <c r="B394" s="14"/>
      <c r="C394" s="5" t="s">
        <v>164</v>
      </c>
      <c r="D394" s="5" t="s">
        <v>16</v>
      </c>
      <c r="E394" s="5">
        <v>0.53</v>
      </c>
      <c r="F394" s="46">
        <f>F393*E394</f>
        <v>0.53</v>
      </c>
      <c r="G394" s="53"/>
      <c r="H394" s="54"/>
    </row>
    <row r="395" spans="1:8" ht="13.5">
      <c r="A395" s="20"/>
      <c r="B395" s="14"/>
      <c r="C395" s="5" t="s">
        <v>44</v>
      </c>
      <c r="D395" s="5" t="s">
        <v>50</v>
      </c>
      <c r="E395" s="6">
        <v>0.023</v>
      </c>
      <c r="F395" s="46">
        <f>F393*E395</f>
        <v>0.023</v>
      </c>
      <c r="G395" s="53"/>
      <c r="H395" s="55"/>
    </row>
    <row r="396" spans="1:8" ht="40.5">
      <c r="A396" s="21"/>
      <c r="B396" s="22"/>
      <c r="C396" s="5" t="s">
        <v>339</v>
      </c>
      <c r="D396" s="23" t="s">
        <v>334</v>
      </c>
      <c r="E396" s="23">
        <v>1</v>
      </c>
      <c r="F396" s="24">
        <f>F393*E396</f>
        <v>1</v>
      </c>
      <c r="G396" s="23"/>
      <c r="H396" s="55"/>
    </row>
    <row r="397" spans="1:8" ht="13.5">
      <c r="A397" s="21"/>
      <c r="B397" s="22"/>
      <c r="C397" s="5" t="s">
        <v>124</v>
      </c>
      <c r="D397" s="5" t="s">
        <v>50</v>
      </c>
      <c r="E397" s="23">
        <v>0.11</v>
      </c>
      <c r="F397" s="25">
        <f>F393*E397</f>
        <v>0.11</v>
      </c>
      <c r="G397" s="23"/>
      <c r="H397" s="55"/>
    </row>
    <row r="398" spans="1:8" ht="27">
      <c r="A398" s="17" t="s">
        <v>20</v>
      </c>
      <c r="B398" s="17" t="s">
        <v>186</v>
      </c>
      <c r="C398" s="2" t="s">
        <v>336</v>
      </c>
      <c r="D398" s="26" t="s">
        <v>157</v>
      </c>
      <c r="E398" s="2"/>
      <c r="F398" s="10">
        <v>6</v>
      </c>
      <c r="G398" s="2"/>
      <c r="H398" s="16"/>
    </row>
    <row r="399" spans="1:8" ht="13.5">
      <c r="A399" s="20"/>
      <c r="B399" s="14"/>
      <c r="C399" s="5" t="s">
        <v>164</v>
      </c>
      <c r="D399" s="5" t="s">
        <v>16</v>
      </c>
      <c r="E399" s="5">
        <v>0.53</v>
      </c>
      <c r="F399" s="46">
        <f>F398*E399</f>
        <v>3.18</v>
      </c>
      <c r="G399" s="53"/>
      <c r="H399" s="54"/>
    </row>
    <row r="400" spans="1:8" ht="13.5">
      <c r="A400" s="20"/>
      <c r="B400" s="14"/>
      <c r="C400" s="5" t="s">
        <v>44</v>
      </c>
      <c r="D400" s="5" t="s">
        <v>50</v>
      </c>
      <c r="E400" s="6">
        <v>0.023</v>
      </c>
      <c r="F400" s="46">
        <f>F398*E400</f>
        <v>0.138</v>
      </c>
      <c r="G400" s="53"/>
      <c r="H400" s="55"/>
    </row>
    <row r="401" spans="1:8" ht="13.5">
      <c r="A401" s="21"/>
      <c r="B401" s="22"/>
      <c r="C401" s="5" t="s">
        <v>337</v>
      </c>
      <c r="D401" s="23" t="s">
        <v>334</v>
      </c>
      <c r="E401" s="23">
        <v>1</v>
      </c>
      <c r="F401" s="24">
        <f>F398*E401</f>
        <v>6</v>
      </c>
      <c r="G401" s="23"/>
      <c r="H401" s="55"/>
    </row>
    <row r="402" spans="1:8" ht="13.5">
      <c r="A402" s="21"/>
      <c r="B402" s="22"/>
      <c r="C402" s="5" t="s">
        <v>124</v>
      </c>
      <c r="D402" s="5" t="s">
        <v>50</v>
      </c>
      <c r="E402" s="23">
        <v>0.11</v>
      </c>
      <c r="F402" s="25">
        <f>F398*E402</f>
        <v>0.66</v>
      </c>
      <c r="G402" s="23"/>
      <c r="H402" s="55"/>
    </row>
    <row r="403" spans="1:8" ht="27">
      <c r="A403" s="17" t="s">
        <v>25</v>
      </c>
      <c r="B403" s="17" t="s">
        <v>186</v>
      </c>
      <c r="C403" s="2" t="s">
        <v>340</v>
      </c>
      <c r="D403" s="26" t="s">
        <v>335</v>
      </c>
      <c r="E403" s="2"/>
      <c r="F403" s="10">
        <v>70</v>
      </c>
      <c r="G403" s="2"/>
      <c r="H403" s="16"/>
    </row>
    <row r="404" spans="1:8" ht="13.5">
      <c r="A404" s="20"/>
      <c r="B404" s="14"/>
      <c r="C404" s="5" t="s">
        <v>164</v>
      </c>
      <c r="D404" s="5" t="s">
        <v>16</v>
      </c>
      <c r="E404" s="5">
        <v>0.16</v>
      </c>
      <c r="F404" s="46">
        <f>F403*E404</f>
        <v>11.200000000000001</v>
      </c>
      <c r="G404" s="53"/>
      <c r="H404" s="54"/>
    </row>
    <row r="405" spans="1:8" ht="13.5">
      <c r="A405" s="20"/>
      <c r="B405" s="14"/>
      <c r="C405" s="5" t="s">
        <v>44</v>
      </c>
      <c r="D405" s="5" t="s">
        <v>50</v>
      </c>
      <c r="E405" s="6">
        <v>0.023</v>
      </c>
      <c r="F405" s="46">
        <f>F403*E405</f>
        <v>1.6099999999999999</v>
      </c>
      <c r="G405" s="53"/>
      <c r="H405" s="55"/>
    </row>
    <row r="406" spans="1:8" ht="13.5">
      <c r="A406" s="21"/>
      <c r="B406" s="22"/>
      <c r="C406" s="5" t="s">
        <v>341</v>
      </c>
      <c r="D406" s="23" t="s">
        <v>335</v>
      </c>
      <c r="E406" s="23">
        <v>1.03</v>
      </c>
      <c r="F406" s="24">
        <f>E406*F403</f>
        <v>72.10000000000001</v>
      </c>
      <c r="G406" s="23"/>
      <c r="H406" s="55"/>
    </row>
    <row r="407" spans="1:8" ht="13.5">
      <c r="A407" s="21"/>
      <c r="B407" s="22"/>
      <c r="C407" s="5" t="s">
        <v>124</v>
      </c>
      <c r="D407" s="5" t="s">
        <v>50</v>
      </c>
      <c r="E407" s="23">
        <v>0.25</v>
      </c>
      <c r="F407" s="25">
        <f>F403*E407</f>
        <v>17.5</v>
      </c>
      <c r="G407" s="23"/>
      <c r="H407" s="55"/>
    </row>
    <row r="408" spans="1:8" ht="27">
      <c r="A408" s="17" t="s">
        <v>26</v>
      </c>
      <c r="B408" s="17" t="s">
        <v>186</v>
      </c>
      <c r="C408" s="2" t="s">
        <v>342</v>
      </c>
      <c r="D408" s="26" t="s">
        <v>335</v>
      </c>
      <c r="E408" s="2"/>
      <c r="F408" s="10">
        <v>1</v>
      </c>
      <c r="G408" s="2"/>
      <c r="H408" s="16"/>
    </row>
    <row r="409" spans="1:8" ht="13.5">
      <c r="A409" s="20"/>
      <c r="B409" s="14"/>
      <c r="C409" s="5" t="s">
        <v>164</v>
      </c>
      <c r="D409" s="5" t="s">
        <v>16</v>
      </c>
      <c r="E409" s="5">
        <v>0.16</v>
      </c>
      <c r="F409" s="46">
        <f>F408*E409</f>
        <v>0.16</v>
      </c>
      <c r="G409" s="53"/>
      <c r="H409" s="54"/>
    </row>
    <row r="410" spans="1:8" ht="13.5">
      <c r="A410" s="20"/>
      <c r="B410" s="14"/>
      <c r="C410" s="5" t="s">
        <v>44</v>
      </c>
      <c r="D410" s="5" t="s">
        <v>50</v>
      </c>
      <c r="E410" s="6">
        <v>0.023</v>
      </c>
      <c r="F410" s="46">
        <f>F408*E410</f>
        <v>0.023</v>
      </c>
      <c r="G410" s="53"/>
      <c r="H410" s="55"/>
    </row>
    <row r="411" spans="1:8" ht="13.5">
      <c r="A411" s="21"/>
      <c r="B411" s="22"/>
      <c r="C411" s="5" t="s">
        <v>343</v>
      </c>
      <c r="D411" s="23" t="s">
        <v>335</v>
      </c>
      <c r="E411" s="23">
        <v>1.03</v>
      </c>
      <c r="F411" s="24">
        <v>120</v>
      </c>
      <c r="G411" s="23"/>
      <c r="H411" s="55"/>
    </row>
    <row r="412" spans="1:8" ht="13.5">
      <c r="A412" s="21"/>
      <c r="B412" s="22"/>
      <c r="C412" s="5" t="s">
        <v>124</v>
      </c>
      <c r="D412" s="5" t="s">
        <v>50</v>
      </c>
      <c r="E412" s="23">
        <v>0.25</v>
      </c>
      <c r="F412" s="25">
        <f>F408*E412</f>
        <v>0.25</v>
      </c>
      <c r="G412" s="23"/>
      <c r="H412" s="55"/>
    </row>
    <row r="413" spans="1:8" ht="27">
      <c r="A413" s="19"/>
      <c r="B413" s="14"/>
      <c r="C413" s="2" t="s">
        <v>67</v>
      </c>
      <c r="D413" s="5"/>
      <c r="E413" s="5"/>
      <c r="F413" s="6"/>
      <c r="G413" s="5"/>
      <c r="H413" s="10"/>
    </row>
    <row r="414" spans="1:8" ht="13.5">
      <c r="A414" s="15"/>
      <c r="B414" s="14"/>
      <c r="C414" s="4" t="s">
        <v>79</v>
      </c>
      <c r="D414" s="5"/>
      <c r="E414" s="5"/>
      <c r="F414" s="6"/>
      <c r="G414" s="5"/>
      <c r="H414" s="7"/>
    </row>
    <row r="415" spans="1:8" ht="27">
      <c r="A415" s="15"/>
      <c r="B415" s="14"/>
      <c r="C415" s="5" t="s">
        <v>68</v>
      </c>
      <c r="D415" s="5" t="s">
        <v>50</v>
      </c>
      <c r="E415" s="5"/>
      <c r="F415" s="5"/>
      <c r="G415" s="5"/>
      <c r="H415" s="7"/>
    </row>
    <row r="416" spans="1:8" ht="13.5">
      <c r="A416" s="15"/>
      <c r="B416" s="14"/>
      <c r="C416" s="5" t="s">
        <v>69</v>
      </c>
      <c r="D416" s="5" t="s">
        <v>50</v>
      </c>
      <c r="E416" s="5"/>
      <c r="F416" s="5"/>
      <c r="G416" s="5"/>
      <c r="H416" s="7"/>
    </row>
    <row r="417" spans="1:8" ht="13.5">
      <c r="A417" s="15"/>
      <c r="B417" s="14"/>
      <c r="C417" s="5" t="s">
        <v>249</v>
      </c>
      <c r="D417" s="5" t="s">
        <v>50</v>
      </c>
      <c r="E417" s="5"/>
      <c r="F417" s="5"/>
      <c r="G417" s="5"/>
      <c r="H417" s="7"/>
    </row>
    <row r="418" spans="1:8" ht="13.5">
      <c r="A418" s="15"/>
      <c r="B418" s="14"/>
      <c r="C418" s="5" t="s">
        <v>69</v>
      </c>
      <c r="D418" s="5" t="s">
        <v>50</v>
      </c>
      <c r="E418" s="5"/>
      <c r="F418" s="5"/>
      <c r="G418" s="5"/>
      <c r="H418" s="7"/>
    </row>
    <row r="419" spans="1:8" ht="13.5">
      <c r="A419" s="15"/>
      <c r="B419" s="14"/>
      <c r="C419" s="5" t="s">
        <v>250</v>
      </c>
      <c r="D419" s="5" t="s">
        <v>50</v>
      </c>
      <c r="E419" s="5"/>
      <c r="F419" s="5"/>
      <c r="G419" s="5"/>
      <c r="H419" s="7"/>
    </row>
    <row r="420" spans="1:8" ht="13.5">
      <c r="A420" s="14"/>
      <c r="B420" s="14"/>
      <c r="C420" s="2" t="s">
        <v>70</v>
      </c>
      <c r="D420" s="2" t="s">
        <v>50</v>
      </c>
      <c r="E420" s="5"/>
      <c r="F420" s="5"/>
      <c r="G420" s="5"/>
      <c r="H420" s="10"/>
    </row>
    <row r="423" spans="2:10" ht="13.5">
      <c r="B423" s="184" t="s">
        <v>0</v>
      </c>
      <c r="C423" s="184"/>
      <c r="D423" s="184"/>
      <c r="E423" s="184"/>
      <c r="F423" s="184"/>
      <c r="G423" s="57"/>
      <c r="H423" s="49"/>
      <c r="I423" s="49"/>
      <c r="J423" s="49"/>
    </row>
    <row r="424" spans="2:7" ht="13.5">
      <c r="B424" s="184" t="s">
        <v>114</v>
      </c>
      <c r="C424" s="184"/>
      <c r="D424" s="184"/>
      <c r="E424" s="184"/>
      <c r="F424" s="184"/>
      <c r="G424" s="58"/>
    </row>
    <row r="425" spans="2:7" ht="13.5">
      <c r="B425" s="184" t="s">
        <v>142</v>
      </c>
      <c r="C425" s="184"/>
      <c r="D425" s="184"/>
      <c r="E425" s="184"/>
      <c r="F425" s="184"/>
      <c r="G425" s="58"/>
    </row>
    <row r="426" spans="2:7" ht="13.5">
      <c r="B426" s="184" t="s">
        <v>165</v>
      </c>
      <c r="C426" s="184"/>
      <c r="D426" s="184"/>
      <c r="E426" s="184"/>
      <c r="F426" s="184"/>
      <c r="G426" s="58"/>
    </row>
    <row r="427" spans="2:7" ht="13.5">
      <c r="B427" s="184" t="s">
        <v>194</v>
      </c>
      <c r="C427" s="184"/>
      <c r="D427" s="184"/>
      <c r="E427" s="184"/>
      <c r="F427" s="184"/>
      <c r="G427" s="58"/>
    </row>
    <row r="428" spans="2:7" ht="13.5">
      <c r="B428" s="184" t="s">
        <v>344</v>
      </c>
      <c r="C428" s="184"/>
      <c r="D428" s="184"/>
      <c r="E428" s="184"/>
      <c r="F428" s="184"/>
      <c r="G428" s="58"/>
    </row>
    <row r="429" spans="2:7" ht="13.5">
      <c r="B429" s="185" t="s">
        <v>345</v>
      </c>
      <c r="C429" s="186"/>
      <c r="D429" s="186"/>
      <c r="E429" s="186"/>
      <c r="F429" s="187"/>
      <c r="G429" s="58"/>
    </row>
    <row r="430" spans="2:7" ht="13.5">
      <c r="B430" s="185" t="s">
        <v>344</v>
      </c>
      <c r="C430" s="186"/>
      <c r="D430" s="186"/>
      <c r="E430" s="186"/>
      <c r="F430" s="187"/>
      <c r="G430" s="58"/>
    </row>
  </sheetData>
  <sheetProtection/>
  <mergeCells count="92">
    <mergeCell ref="A1:H1"/>
    <mergeCell ref="A2:H2"/>
    <mergeCell ref="A3:H3"/>
    <mergeCell ref="A4:E4"/>
    <mergeCell ref="G4:H4"/>
    <mergeCell ref="A5:E5"/>
    <mergeCell ref="G5:H5"/>
    <mergeCell ref="A6:E6"/>
    <mergeCell ref="G6:H6"/>
    <mergeCell ref="A7:E7"/>
    <mergeCell ref="G7:H7"/>
    <mergeCell ref="A8:E8"/>
    <mergeCell ref="G8:H8"/>
    <mergeCell ref="G162:H162"/>
    <mergeCell ref="A162:E162"/>
    <mergeCell ref="A10:H10"/>
    <mergeCell ref="A11:A12"/>
    <mergeCell ref="B11:B12"/>
    <mergeCell ref="C11:C12"/>
    <mergeCell ref="D11:D12"/>
    <mergeCell ref="E11:F11"/>
    <mergeCell ref="G11:H11"/>
    <mergeCell ref="A156:H156"/>
    <mergeCell ref="A157:H157"/>
    <mergeCell ref="A158:H158"/>
    <mergeCell ref="A160:E160"/>
    <mergeCell ref="G160:H160"/>
    <mergeCell ref="A161:E161"/>
    <mergeCell ref="G161:H161"/>
    <mergeCell ref="A164:H164"/>
    <mergeCell ref="A165:A166"/>
    <mergeCell ref="B165:B166"/>
    <mergeCell ref="C165:C166"/>
    <mergeCell ref="D165:D166"/>
    <mergeCell ref="E165:F165"/>
    <mergeCell ref="G165:H165"/>
    <mergeCell ref="A230:H230"/>
    <mergeCell ref="A231:H231"/>
    <mergeCell ref="A232:H232"/>
    <mergeCell ref="A234:E234"/>
    <mergeCell ref="G234:H234"/>
    <mergeCell ref="A235:E235"/>
    <mergeCell ref="G235:H235"/>
    <mergeCell ref="A236:E236"/>
    <mergeCell ref="G236:H236"/>
    <mergeCell ref="A238:H238"/>
    <mergeCell ref="A239:A240"/>
    <mergeCell ref="B239:B240"/>
    <mergeCell ref="C239:C240"/>
    <mergeCell ref="D239:D240"/>
    <mergeCell ref="E239:F239"/>
    <mergeCell ref="G239:H239"/>
    <mergeCell ref="A314:H314"/>
    <mergeCell ref="A315:H315"/>
    <mergeCell ref="A316:H316"/>
    <mergeCell ref="A318:E318"/>
    <mergeCell ref="G318:H318"/>
    <mergeCell ref="A319:E319"/>
    <mergeCell ref="G319:H319"/>
    <mergeCell ref="A320:E320"/>
    <mergeCell ref="G320:H320"/>
    <mergeCell ref="A322:H322"/>
    <mergeCell ref="A323:A324"/>
    <mergeCell ref="B323:B324"/>
    <mergeCell ref="C323:C324"/>
    <mergeCell ref="D323:D324"/>
    <mergeCell ref="E323:F323"/>
    <mergeCell ref="G323:H323"/>
    <mergeCell ref="A371:H371"/>
    <mergeCell ref="A372:H372"/>
    <mergeCell ref="A373:H373"/>
    <mergeCell ref="A375:E375"/>
    <mergeCell ref="G375:H375"/>
    <mergeCell ref="A376:E376"/>
    <mergeCell ref="G376:H376"/>
    <mergeCell ref="A377:E377"/>
    <mergeCell ref="G377:H377"/>
    <mergeCell ref="A379:H379"/>
    <mergeCell ref="A380:A381"/>
    <mergeCell ref="B380:B381"/>
    <mergeCell ref="C380:C381"/>
    <mergeCell ref="D380:D381"/>
    <mergeCell ref="E380:F380"/>
    <mergeCell ref="G380:H380"/>
    <mergeCell ref="B428:F428"/>
    <mergeCell ref="B429:F429"/>
    <mergeCell ref="B430:F430"/>
    <mergeCell ref="B423:F423"/>
    <mergeCell ref="B424:F424"/>
    <mergeCell ref="B425:F425"/>
    <mergeCell ref="B426:F426"/>
    <mergeCell ref="B427:F4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SheetLayoutView="90" workbookViewId="0" topLeftCell="A1">
      <pane ySplit="6" topLeftCell="A60" activePane="bottomLeft" state="frozen"/>
      <selection pane="topLeft" activeCell="A1" sqref="A1"/>
      <selection pane="bottomLeft" activeCell="C91" sqref="C91:D91"/>
    </sheetView>
  </sheetViews>
  <sheetFormatPr defaultColWidth="9.140625" defaultRowHeight="12.75"/>
  <cols>
    <col min="1" max="1" width="2.7109375" style="63" bestFit="1" customWidth="1"/>
    <col min="2" max="2" width="12.00390625" style="65" customWidth="1"/>
    <col min="3" max="3" width="52.140625" style="63" customWidth="1"/>
    <col min="4" max="4" width="9.140625" style="63" customWidth="1"/>
    <col min="5" max="5" width="10.28125" style="63" customWidth="1"/>
    <col min="6" max="6" width="9.57421875" style="63" bestFit="1" customWidth="1"/>
    <col min="7" max="7" width="6.421875" style="63" bestFit="1" customWidth="1"/>
    <col min="8" max="8" width="9.421875" style="63" bestFit="1" customWidth="1"/>
    <col min="9" max="9" width="5.140625" style="63" bestFit="1" customWidth="1"/>
    <col min="10" max="10" width="8.57421875" style="63" bestFit="1" customWidth="1"/>
    <col min="11" max="11" width="5.421875" style="63" bestFit="1" customWidth="1"/>
    <col min="12" max="12" width="8.57421875" style="63" bestFit="1" customWidth="1"/>
    <col min="13" max="13" width="12.57421875" style="63" bestFit="1" customWidth="1"/>
    <col min="14" max="16384" width="9.140625" style="63" customWidth="1"/>
  </cols>
  <sheetData>
    <row r="1" spans="1:13" ht="15">
      <c r="A1" s="59"/>
      <c r="B1" s="204" t="s">
        <v>433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5">
      <c r="A2" s="59"/>
      <c r="B2" s="64"/>
      <c r="C2" s="204" t="s">
        <v>370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4" ht="15.75" thickBot="1">
      <c r="A3" s="60"/>
      <c r="B3" s="66"/>
      <c r="C3" s="60"/>
      <c r="D3" s="60"/>
      <c r="E3" s="60"/>
      <c r="F3" s="60"/>
      <c r="G3" s="60"/>
      <c r="H3" s="60"/>
      <c r="I3" s="60"/>
      <c r="J3" s="60"/>
      <c r="K3" s="60"/>
      <c r="L3" s="60"/>
      <c r="M3" s="168">
        <f>M89</f>
        <v>0</v>
      </c>
      <c r="N3" s="180"/>
    </row>
    <row r="4" spans="1:13" ht="15">
      <c r="A4" s="205" t="s">
        <v>357</v>
      </c>
      <c r="B4" s="207" t="s">
        <v>400</v>
      </c>
      <c r="C4" s="201" t="s">
        <v>358</v>
      </c>
      <c r="D4" s="201" t="s">
        <v>399</v>
      </c>
      <c r="E4" s="210" t="s">
        <v>359</v>
      </c>
      <c r="F4" s="211"/>
      <c r="G4" s="201" t="s">
        <v>360</v>
      </c>
      <c r="H4" s="201"/>
      <c r="I4" s="201" t="s">
        <v>361</v>
      </c>
      <c r="J4" s="201"/>
      <c r="K4" s="201" t="s">
        <v>362</v>
      </c>
      <c r="L4" s="201"/>
      <c r="M4" s="202" t="s">
        <v>363</v>
      </c>
    </row>
    <row r="5" spans="1:15" ht="45">
      <c r="A5" s="206"/>
      <c r="B5" s="208"/>
      <c r="C5" s="209"/>
      <c r="D5" s="209"/>
      <c r="E5" s="61" t="s">
        <v>366</v>
      </c>
      <c r="F5" s="61" t="s">
        <v>364</v>
      </c>
      <c r="G5" s="61" t="s">
        <v>402</v>
      </c>
      <c r="H5" s="61" t="s">
        <v>356</v>
      </c>
      <c r="I5" s="61" t="s">
        <v>402</v>
      </c>
      <c r="J5" s="61" t="s">
        <v>356</v>
      </c>
      <c r="K5" s="61" t="s">
        <v>402</v>
      </c>
      <c r="L5" s="61" t="s">
        <v>356</v>
      </c>
      <c r="M5" s="203"/>
      <c r="O5" s="169"/>
    </row>
    <row r="6" spans="1:13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</row>
    <row r="7" spans="1:13" ht="16.5">
      <c r="A7" s="62"/>
      <c r="B7" s="62"/>
      <c r="C7" s="153" t="s">
        <v>408</v>
      </c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s="129" customFormat="1" ht="54">
      <c r="A8" s="67">
        <v>1</v>
      </c>
      <c r="B8" s="150" t="s">
        <v>404</v>
      </c>
      <c r="C8" s="85" t="s">
        <v>426</v>
      </c>
      <c r="D8" s="150" t="s">
        <v>36</v>
      </c>
      <c r="E8" s="150"/>
      <c r="F8" s="177">
        <v>9</v>
      </c>
      <c r="G8" s="69"/>
      <c r="H8" s="69"/>
      <c r="I8" s="69"/>
      <c r="J8" s="69"/>
      <c r="K8" s="69"/>
      <c r="L8" s="69"/>
      <c r="M8" s="69"/>
    </row>
    <row r="9" spans="1:13" s="129" customFormat="1" ht="15" customHeight="1">
      <c r="A9" s="67"/>
      <c r="B9" s="151"/>
      <c r="C9" s="78" t="s">
        <v>372</v>
      </c>
      <c r="D9" s="67" t="s">
        <v>380</v>
      </c>
      <c r="E9" s="152">
        <v>2.52</v>
      </c>
      <c r="F9" s="69">
        <f>F8*E9</f>
        <v>22.68</v>
      </c>
      <c r="G9" s="69"/>
      <c r="H9" s="69"/>
      <c r="I9" s="69"/>
      <c r="J9" s="69"/>
      <c r="K9" s="69"/>
      <c r="L9" s="69"/>
      <c r="M9" s="69"/>
    </row>
    <row r="10" spans="1:13" s="79" customFormat="1" ht="13.5">
      <c r="A10" s="68"/>
      <c r="B10" s="77"/>
      <c r="C10" s="78" t="s">
        <v>405</v>
      </c>
      <c r="D10" s="67" t="s">
        <v>407</v>
      </c>
      <c r="E10" s="67">
        <v>1.2</v>
      </c>
      <c r="F10" s="69">
        <f>F8*E10</f>
        <v>10.799999999999999</v>
      </c>
      <c r="G10" s="69"/>
      <c r="H10" s="69"/>
      <c r="I10" s="69"/>
      <c r="J10" s="69"/>
      <c r="K10" s="69"/>
      <c r="L10" s="69"/>
      <c r="M10" s="69"/>
    </row>
    <row r="11" spans="1:14" s="79" customFormat="1" ht="14.25" customHeight="1">
      <c r="A11" s="68"/>
      <c r="B11" s="77"/>
      <c r="C11" s="78" t="s">
        <v>406</v>
      </c>
      <c r="D11" s="67" t="s">
        <v>407</v>
      </c>
      <c r="E11" s="67">
        <v>1.25</v>
      </c>
      <c r="F11" s="69">
        <f>F8*E11</f>
        <v>11.25</v>
      </c>
      <c r="G11" s="69"/>
      <c r="H11" s="69"/>
      <c r="I11" s="69"/>
      <c r="J11" s="69"/>
      <c r="K11" s="69"/>
      <c r="L11" s="69"/>
      <c r="M11" s="69"/>
      <c r="N11" s="171"/>
    </row>
    <row r="12" spans="1:14" s="79" customFormat="1" ht="13.5">
      <c r="A12" s="68"/>
      <c r="B12" s="77"/>
      <c r="C12" s="78" t="s">
        <v>373</v>
      </c>
      <c r="D12" s="67"/>
      <c r="E12" s="67"/>
      <c r="F12" s="69"/>
      <c r="G12" s="69"/>
      <c r="H12" s="69"/>
      <c r="I12" s="69"/>
      <c r="J12" s="69"/>
      <c r="K12" s="69"/>
      <c r="L12" s="69"/>
      <c r="M12" s="69"/>
      <c r="N12" s="171"/>
    </row>
    <row r="13" spans="1:14" s="79" customFormat="1" ht="27">
      <c r="A13" s="68"/>
      <c r="B13" s="77"/>
      <c r="C13" s="78" t="s">
        <v>427</v>
      </c>
      <c r="D13" s="67" t="s">
        <v>36</v>
      </c>
      <c r="E13" s="67">
        <v>1</v>
      </c>
      <c r="F13" s="69">
        <f>F8*E13</f>
        <v>9</v>
      </c>
      <c r="G13" s="69"/>
      <c r="H13" s="69"/>
      <c r="I13" s="69"/>
      <c r="J13" s="69"/>
      <c r="K13" s="69"/>
      <c r="L13" s="69"/>
      <c r="M13" s="69"/>
      <c r="N13" s="171"/>
    </row>
    <row r="14" spans="1:13" s="79" customFormat="1" ht="13.5">
      <c r="A14" s="71">
        <v>2</v>
      </c>
      <c r="B14" s="71" t="s">
        <v>420</v>
      </c>
      <c r="C14" s="85" t="s">
        <v>424</v>
      </c>
      <c r="D14" s="71" t="s">
        <v>421</v>
      </c>
      <c r="E14" s="71"/>
      <c r="F14" s="178">
        <f>F8*0.1</f>
        <v>0.9</v>
      </c>
      <c r="G14" s="74"/>
      <c r="H14" s="74"/>
      <c r="I14" s="74"/>
      <c r="J14" s="74"/>
      <c r="K14" s="74"/>
      <c r="L14" s="74"/>
      <c r="M14" s="74"/>
    </row>
    <row r="15" spans="1:13" s="79" customFormat="1" ht="15" customHeight="1">
      <c r="A15" s="67"/>
      <c r="B15" s="77"/>
      <c r="C15" s="78" t="s">
        <v>372</v>
      </c>
      <c r="D15" s="67" t="s">
        <v>380</v>
      </c>
      <c r="E15" s="67">
        <v>1.96</v>
      </c>
      <c r="F15" s="69">
        <f>F14*E15</f>
        <v>1.764</v>
      </c>
      <c r="G15" s="69"/>
      <c r="H15" s="69"/>
      <c r="I15" s="69"/>
      <c r="J15" s="69"/>
      <c r="K15" s="69"/>
      <c r="L15" s="69"/>
      <c r="M15" s="69"/>
    </row>
    <row r="16" spans="1:13" s="79" customFormat="1" ht="13.5">
      <c r="A16" s="67"/>
      <c r="B16" s="77"/>
      <c r="C16" s="78" t="s">
        <v>373</v>
      </c>
      <c r="D16" s="67"/>
      <c r="E16" s="67"/>
      <c r="F16" s="69"/>
      <c r="G16" s="69"/>
      <c r="H16" s="69"/>
      <c r="I16" s="69"/>
      <c r="J16" s="69"/>
      <c r="K16" s="69"/>
      <c r="L16" s="69"/>
      <c r="M16" s="69"/>
    </row>
    <row r="17" spans="1:14" s="79" customFormat="1" ht="16.5" customHeight="1">
      <c r="A17" s="80"/>
      <c r="B17" s="81"/>
      <c r="C17" s="82" t="s">
        <v>423</v>
      </c>
      <c r="D17" s="80" t="s">
        <v>422</v>
      </c>
      <c r="E17" s="80">
        <v>1.015</v>
      </c>
      <c r="F17" s="69">
        <f>F14*E17</f>
        <v>0.9135</v>
      </c>
      <c r="G17" s="69"/>
      <c r="H17" s="69"/>
      <c r="I17" s="69"/>
      <c r="J17" s="69"/>
      <c r="K17" s="69"/>
      <c r="L17" s="69"/>
      <c r="M17" s="69"/>
      <c r="N17" s="172"/>
    </row>
    <row r="18" spans="1:15" s="166" customFormat="1" ht="13.5">
      <c r="A18" s="91">
        <v>3</v>
      </c>
      <c r="B18" s="163" t="s">
        <v>417</v>
      </c>
      <c r="C18" s="93" t="s">
        <v>419</v>
      </c>
      <c r="D18" s="91" t="s">
        <v>308</v>
      </c>
      <c r="E18" s="91"/>
      <c r="F18" s="178">
        <f>F8*1.8</f>
        <v>16.2</v>
      </c>
      <c r="G18" s="164"/>
      <c r="H18" s="165"/>
      <c r="I18" s="165"/>
      <c r="J18" s="165"/>
      <c r="K18" s="165"/>
      <c r="L18" s="165"/>
      <c r="M18" s="165"/>
      <c r="N18" s="172"/>
      <c r="O18" s="172"/>
    </row>
    <row r="19" spans="1:15" s="166" customFormat="1" ht="13.5">
      <c r="A19" s="97"/>
      <c r="B19" s="97"/>
      <c r="C19" s="105" t="s">
        <v>372</v>
      </c>
      <c r="D19" s="97" t="s">
        <v>380</v>
      </c>
      <c r="E19" s="97">
        <v>0.388</v>
      </c>
      <c r="F19" s="69">
        <f>F18*E19</f>
        <v>6.2856</v>
      </c>
      <c r="G19" s="69"/>
      <c r="H19" s="69"/>
      <c r="I19" s="69"/>
      <c r="J19" s="69"/>
      <c r="K19" s="69"/>
      <c r="L19" s="69"/>
      <c r="M19" s="69"/>
      <c r="N19" s="172"/>
      <c r="O19" s="172"/>
    </row>
    <row r="20" spans="1:15" s="104" customFormat="1" ht="13.5">
      <c r="A20" s="97"/>
      <c r="B20" s="97"/>
      <c r="C20" s="102" t="s">
        <v>377</v>
      </c>
      <c r="D20" s="97" t="s">
        <v>50</v>
      </c>
      <c r="E20" s="97">
        <v>0.0003</v>
      </c>
      <c r="F20" s="69">
        <f>F18*E20</f>
        <v>0.00486</v>
      </c>
      <c r="G20" s="69"/>
      <c r="H20" s="69"/>
      <c r="I20" s="69"/>
      <c r="J20" s="69"/>
      <c r="K20" s="69"/>
      <c r="L20" s="69"/>
      <c r="M20" s="69"/>
      <c r="O20" s="173"/>
    </row>
    <row r="21" spans="1:13" s="166" customFormat="1" ht="13.5">
      <c r="A21" s="97"/>
      <c r="B21" s="97"/>
      <c r="C21" s="102" t="s">
        <v>373</v>
      </c>
      <c r="D21" s="97"/>
      <c r="E21" s="97"/>
      <c r="F21" s="69"/>
      <c r="G21" s="69"/>
      <c r="H21" s="69"/>
      <c r="I21" s="69"/>
      <c r="J21" s="69"/>
      <c r="K21" s="69"/>
      <c r="L21" s="69"/>
      <c r="M21" s="69"/>
    </row>
    <row r="22" spans="1:13" s="166" customFormat="1" ht="13.5">
      <c r="A22" s="97"/>
      <c r="B22" s="97"/>
      <c r="C22" s="105" t="s">
        <v>418</v>
      </c>
      <c r="D22" s="97" t="s">
        <v>31</v>
      </c>
      <c r="E22" s="97">
        <v>0.027</v>
      </c>
      <c r="F22" s="69">
        <f>F18*E22</f>
        <v>0.43739999999999996</v>
      </c>
      <c r="G22" s="69"/>
      <c r="H22" s="69"/>
      <c r="I22" s="69"/>
      <c r="J22" s="69"/>
      <c r="K22" s="69"/>
      <c r="L22" s="69"/>
      <c r="M22" s="69"/>
    </row>
    <row r="23" spans="1:13" s="166" customFormat="1" ht="13.5">
      <c r="A23" s="97"/>
      <c r="B23" s="97"/>
      <c r="C23" s="105" t="s">
        <v>425</v>
      </c>
      <c r="D23" s="97" t="s">
        <v>31</v>
      </c>
      <c r="E23" s="97">
        <f>0.244+0.002</f>
        <v>0.246</v>
      </c>
      <c r="F23" s="69">
        <f>F18*E23</f>
        <v>3.9852</v>
      </c>
      <c r="G23" s="69"/>
      <c r="H23" s="69"/>
      <c r="I23" s="69"/>
      <c r="J23" s="69"/>
      <c r="K23" s="69"/>
      <c r="L23" s="69"/>
      <c r="M23" s="69"/>
    </row>
    <row r="24" spans="1:13" s="166" customFormat="1" ht="13.5">
      <c r="A24" s="97"/>
      <c r="B24" s="119"/>
      <c r="C24" s="105" t="s">
        <v>375</v>
      </c>
      <c r="D24" s="97" t="s">
        <v>50</v>
      </c>
      <c r="E24" s="97">
        <v>0.0019</v>
      </c>
      <c r="F24" s="69">
        <f>F18*E24</f>
        <v>0.03078</v>
      </c>
      <c r="G24" s="69"/>
      <c r="H24" s="69"/>
      <c r="I24" s="69"/>
      <c r="J24" s="69"/>
      <c r="K24" s="69"/>
      <c r="L24" s="69"/>
      <c r="M24" s="69"/>
    </row>
    <row r="25" spans="1:13" s="86" customFormat="1" ht="15" customHeight="1">
      <c r="A25" s="121"/>
      <c r="B25" s="155"/>
      <c r="C25" s="123" t="s">
        <v>410</v>
      </c>
      <c r="D25" s="124"/>
      <c r="E25" s="124"/>
      <c r="F25" s="3"/>
      <c r="G25" s="3"/>
      <c r="H25" s="3"/>
      <c r="I25" s="3"/>
      <c r="J25" s="3"/>
      <c r="K25" s="3"/>
      <c r="L25" s="3"/>
      <c r="M25" s="3"/>
    </row>
    <row r="26" spans="1:13" s="86" customFormat="1" ht="13.5">
      <c r="A26" s="121"/>
      <c r="B26" s="121"/>
      <c r="C26" s="126" t="s">
        <v>390</v>
      </c>
      <c r="D26" s="127">
        <v>0.05</v>
      </c>
      <c r="E26" s="124"/>
      <c r="F26" s="128"/>
      <c r="G26" s="3"/>
      <c r="H26" s="6"/>
      <c r="I26" s="6"/>
      <c r="J26" s="6"/>
      <c r="K26" s="6"/>
      <c r="L26" s="6"/>
      <c r="M26" s="6"/>
    </row>
    <row r="27" spans="1:13" s="86" customFormat="1" ht="13.5">
      <c r="A27" s="121"/>
      <c r="B27" s="121"/>
      <c r="C27" s="123" t="s">
        <v>391</v>
      </c>
      <c r="D27" s="124"/>
      <c r="E27" s="124"/>
      <c r="F27" s="128"/>
      <c r="G27" s="3"/>
      <c r="H27" s="3"/>
      <c r="I27" s="3"/>
      <c r="J27" s="3"/>
      <c r="K27" s="3"/>
      <c r="L27" s="3"/>
      <c r="M27" s="3"/>
    </row>
    <row r="28" spans="1:13" s="86" customFormat="1" ht="13.5">
      <c r="A28" s="156"/>
      <c r="B28" s="122"/>
      <c r="C28" s="126" t="s">
        <v>411</v>
      </c>
      <c r="D28" s="179">
        <v>0.08</v>
      </c>
      <c r="E28" s="157"/>
      <c r="F28" s="6"/>
      <c r="G28" s="6"/>
      <c r="H28" s="6"/>
      <c r="I28" s="6"/>
      <c r="J28" s="6"/>
      <c r="K28" s="6"/>
      <c r="L28" s="6"/>
      <c r="M28" s="6"/>
    </row>
    <row r="29" spans="1:13" s="86" customFormat="1" ht="13.5">
      <c r="A29" s="156"/>
      <c r="B29" s="122"/>
      <c r="C29" s="123" t="s">
        <v>391</v>
      </c>
      <c r="D29" s="5"/>
      <c r="E29" s="122"/>
      <c r="F29" s="158"/>
      <c r="G29" s="158"/>
      <c r="H29" s="3"/>
      <c r="I29" s="3"/>
      <c r="J29" s="3"/>
      <c r="K29" s="3"/>
      <c r="L29" s="3"/>
      <c r="M29" s="3"/>
    </row>
    <row r="30" spans="1:13" s="70" customFormat="1" ht="13.5">
      <c r="A30" s="156"/>
      <c r="B30" s="122"/>
      <c r="C30" s="126" t="s">
        <v>412</v>
      </c>
      <c r="D30" s="179">
        <v>0.06</v>
      </c>
      <c r="E30" s="122"/>
      <c r="F30" s="158"/>
      <c r="G30" s="158"/>
      <c r="H30" s="6"/>
      <c r="I30" s="6"/>
      <c r="J30" s="6"/>
      <c r="K30" s="6"/>
      <c r="L30" s="6"/>
      <c r="M30" s="6"/>
    </row>
    <row r="31" spans="1:13" s="86" customFormat="1" ht="13.5">
      <c r="A31" s="156"/>
      <c r="B31" s="122"/>
      <c r="C31" s="123" t="s">
        <v>413</v>
      </c>
      <c r="D31" s="159"/>
      <c r="E31" s="159"/>
      <c r="F31" s="160"/>
      <c r="G31" s="160"/>
      <c r="H31" s="3"/>
      <c r="I31" s="3"/>
      <c r="J31" s="3"/>
      <c r="K31" s="3"/>
      <c r="L31" s="3"/>
      <c r="M31" s="3"/>
    </row>
    <row r="32" spans="1:13" ht="16.5">
      <c r="A32" s="115"/>
      <c r="B32" s="148"/>
      <c r="C32" s="154" t="s">
        <v>409</v>
      </c>
      <c r="D32" s="149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1:14" s="86" customFormat="1" ht="30">
      <c r="A33" s="71">
        <v>1</v>
      </c>
      <c r="B33" s="84" t="s">
        <v>428</v>
      </c>
      <c r="C33" s="120" t="s">
        <v>431</v>
      </c>
      <c r="D33" s="71" t="s">
        <v>309</v>
      </c>
      <c r="E33" s="71"/>
      <c r="F33" s="182">
        <v>1322.52</v>
      </c>
      <c r="G33" s="74"/>
      <c r="H33" s="74"/>
      <c r="I33" s="74"/>
      <c r="J33" s="74"/>
      <c r="K33" s="74"/>
      <c r="L33" s="74"/>
      <c r="M33" s="74"/>
      <c r="N33" s="176"/>
    </row>
    <row r="34" spans="1:13" s="86" customFormat="1" ht="14.25" customHeight="1">
      <c r="A34" s="67"/>
      <c r="B34" s="77"/>
      <c r="C34" s="78" t="s">
        <v>372</v>
      </c>
      <c r="D34" s="67" t="s">
        <v>380</v>
      </c>
      <c r="E34" s="67">
        <v>0.017</v>
      </c>
      <c r="F34" s="69">
        <f>F33*E34</f>
        <v>22.482840000000003</v>
      </c>
      <c r="G34" s="69"/>
      <c r="H34" s="69"/>
      <c r="I34" s="69"/>
      <c r="J34" s="69"/>
      <c r="K34" s="69"/>
      <c r="L34" s="69"/>
      <c r="M34" s="69"/>
    </row>
    <row r="35" spans="1:13" s="147" customFormat="1" ht="13.5">
      <c r="A35" s="67"/>
      <c r="B35" s="68"/>
      <c r="C35" s="78" t="s">
        <v>377</v>
      </c>
      <c r="D35" s="67" t="s">
        <v>50</v>
      </c>
      <c r="E35" s="67">
        <v>0.0232</v>
      </c>
      <c r="F35" s="69">
        <f>F33*E35</f>
        <v>30.682463999999996</v>
      </c>
      <c r="G35" s="69"/>
      <c r="H35" s="69"/>
      <c r="I35" s="69"/>
      <c r="J35" s="69"/>
      <c r="K35" s="69"/>
      <c r="L35" s="69"/>
      <c r="M35" s="69"/>
    </row>
    <row r="36" spans="1:13" s="79" customFormat="1" ht="13.5">
      <c r="A36" s="67"/>
      <c r="B36" s="77"/>
      <c r="C36" s="78" t="s">
        <v>373</v>
      </c>
      <c r="D36" s="67"/>
      <c r="E36" s="67"/>
      <c r="F36" s="69"/>
      <c r="G36" s="69"/>
      <c r="H36" s="69"/>
      <c r="I36" s="69"/>
      <c r="J36" s="69"/>
      <c r="K36" s="69"/>
      <c r="L36" s="69"/>
      <c r="M36" s="69"/>
    </row>
    <row r="37" spans="1:13" s="79" customFormat="1" ht="15">
      <c r="A37" s="67"/>
      <c r="B37" s="77"/>
      <c r="C37" s="107" t="s">
        <v>432</v>
      </c>
      <c r="D37" s="67" t="s">
        <v>309</v>
      </c>
      <c r="E37" s="67">
        <v>1.02</v>
      </c>
      <c r="F37" s="69">
        <f>F33*E37</f>
        <v>1348.9704</v>
      </c>
      <c r="G37" s="69"/>
      <c r="H37" s="69"/>
      <c r="I37" s="69"/>
      <c r="J37" s="69"/>
      <c r="K37" s="69"/>
      <c r="L37" s="69"/>
      <c r="M37" s="69"/>
    </row>
    <row r="38" spans="1:14" s="79" customFormat="1" ht="14.25" customHeight="1">
      <c r="A38" s="67"/>
      <c r="B38" s="87"/>
      <c r="C38" s="89" t="s">
        <v>429</v>
      </c>
      <c r="D38" s="67" t="s">
        <v>374</v>
      </c>
      <c r="E38" s="67">
        <v>0.03</v>
      </c>
      <c r="F38" s="69">
        <f>F33*E38</f>
        <v>39.675599999999996</v>
      </c>
      <c r="G38" s="69"/>
      <c r="H38" s="69"/>
      <c r="I38" s="69"/>
      <c r="J38" s="69"/>
      <c r="K38" s="69"/>
      <c r="L38" s="69"/>
      <c r="M38" s="69"/>
      <c r="N38" s="175"/>
    </row>
    <row r="39" spans="1:14" s="79" customFormat="1" ht="14.25" customHeight="1">
      <c r="A39" s="67"/>
      <c r="B39" s="87"/>
      <c r="C39" s="89" t="s">
        <v>430</v>
      </c>
      <c r="D39" s="67" t="s">
        <v>374</v>
      </c>
      <c r="E39" s="67">
        <v>0.03</v>
      </c>
      <c r="F39" s="69">
        <f>F33*E39</f>
        <v>39.675599999999996</v>
      </c>
      <c r="G39" s="69"/>
      <c r="H39" s="69"/>
      <c r="I39" s="69"/>
      <c r="J39" s="69"/>
      <c r="K39" s="69"/>
      <c r="L39" s="69"/>
      <c r="M39" s="69"/>
      <c r="N39" s="175"/>
    </row>
    <row r="40" spans="1:13" s="79" customFormat="1" ht="13.5">
      <c r="A40" s="67"/>
      <c r="B40" s="77"/>
      <c r="C40" s="78" t="s">
        <v>375</v>
      </c>
      <c r="D40" s="67" t="s">
        <v>50</v>
      </c>
      <c r="E40" s="67">
        <v>0.0173</v>
      </c>
      <c r="F40" s="69">
        <f>F33*E40</f>
        <v>22.879596</v>
      </c>
      <c r="G40" s="69"/>
      <c r="H40" s="69"/>
      <c r="I40" s="69"/>
      <c r="J40" s="69"/>
      <c r="K40" s="69"/>
      <c r="L40" s="69"/>
      <c r="M40" s="69"/>
    </row>
    <row r="41" spans="1:13" s="146" customFormat="1" ht="27">
      <c r="A41" s="71">
        <v>2</v>
      </c>
      <c r="B41" s="71" t="s">
        <v>378</v>
      </c>
      <c r="C41" s="85" t="s">
        <v>403</v>
      </c>
      <c r="D41" s="71" t="s">
        <v>36</v>
      </c>
      <c r="E41" s="73"/>
      <c r="F41" s="178">
        <v>40</v>
      </c>
      <c r="G41" s="74"/>
      <c r="H41" s="74"/>
      <c r="I41" s="74"/>
      <c r="J41" s="74"/>
      <c r="K41" s="74"/>
      <c r="L41" s="74"/>
      <c r="M41" s="74"/>
    </row>
    <row r="42" spans="1:13" s="147" customFormat="1" ht="14.25" customHeight="1">
      <c r="A42" s="67"/>
      <c r="B42" s="87"/>
      <c r="C42" s="78" t="s">
        <v>372</v>
      </c>
      <c r="D42" s="67" t="s">
        <v>380</v>
      </c>
      <c r="E42" s="67">
        <v>3</v>
      </c>
      <c r="F42" s="69">
        <f>F41*E42</f>
        <v>120</v>
      </c>
      <c r="G42" s="69"/>
      <c r="H42" s="69"/>
      <c r="I42" s="69"/>
      <c r="J42" s="69"/>
      <c r="K42" s="69"/>
      <c r="L42" s="69"/>
      <c r="M42" s="69"/>
    </row>
    <row r="43" spans="1:13" s="147" customFormat="1" ht="13.5">
      <c r="A43" s="67"/>
      <c r="B43" s="87"/>
      <c r="C43" s="78" t="s">
        <v>377</v>
      </c>
      <c r="D43" s="67" t="s">
        <v>50</v>
      </c>
      <c r="E43" s="67">
        <v>3.33</v>
      </c>
      <c r="F43" s="69">
        <f>F41*E43</f>
        <v>133.2</v>
      </c>
      <c r="G43" s="69"/>
      <c r="H43" s="69"/>
      <c r="I43" s="69"/>
      <c r="J43" s="69"/>
      <c r="K43" s="69"/>
      <c r="L43" s="69"/>
      <c r="M43" s="69"/>
    </row>
    <row r="44" spans="1:13" s="79" customFormat="1" ht="14.25" customHeight="1">
      <c r="A44" s="67"/>
      <c r="B44" s="87"/>
      <c r="C44" s="78" t="s">
        <v>373</v>
      </c>
      <c r="D44" s="67"/>
      <c r="E44" s="67"/>
      <c r="F44" s="69"/>
      <c r="G44" s="69"/>
      <c r="H44" s="69"/>
      <c r="I44" s="69"/>
      <c r="J44" s="69"/>
      <c r="K44" s="69"/>
      <c r="L44" s="69"/>
      <c r="M44" s="69"/>
    </row>
    <row r="45" spans="1:13" s="79" customFormat="1" ht="14.25" customHeight="1">
      <c r="A45" s="67"/>
      <c r="B45" s="87"/>
      <c r="C45" s="89" t="s">
        <v>379</v>
      </c>
      <c r="D45" s="67" t="s">
        <v>374</v>
      </c>
      <c r="E45" s="67">
        <v>1</v>
      </c>
      <c r="F45" s="69">
        <f>F41*E45</f>
        <v>40</v>
      </c>
      <c r="G45" s="69"/>
      <c r="H45" s="69"/>
      <c r="I45" s="69"/>
      <c r="J45" s="69"/>
      <c r="K45" s="69"/>
      <c r="L45" s="69"/>
      <c r="M45" s="69"/>
    </row>
    <row r="46" spans="1:13" s="147" customFormat="1" ht="13.5">
      <c r="A46" s="67"/>
      <c r="B46" s="87"/>
      <c r="C46" s="78" t="s">
        <v>375</v>
      </c>
      <c r="D46" s="67" t="s">
        <v>50</v>
      </c>
      <c r="E46" s="67">
        <v>0.48</v>
      </c>
      <c r="F46" s="69">
        <f>F41*E46</f>
        <v>19.2</v>
      </c>
      <c r="G46" s="69"/>
      <c r="H46" s="69"/>
      <c r="I46" s="69"/>
      <c r="J46" s="69"/>
      <c r="K46" s="69"/>
      <c r="L46" s="69"/>
      <c r="M46" s="69"/>
    </row>
    <row r="47" spans="1:13" s="76" customFormat="1" ht="15">
      <c r="A47" s="88">
        <v>3</v>
      </c>
      <c r="B47" s="92" t="s">
        <v>371</v>
      </c>
      <c r="C47" s="90" t="s">
        <v>396</v>
      </c>
      <c r="D47" s="72" t="s">
        <v>36</v>
      </c>
      <c r="E47" s="73"/>
      <c r="F47" s="183">
        <v>40</v>
      </c>
      <c r="G47" s="74"/>
      <c r="H47" s="74"/>
      <c r="I47" s="74"/>
      <c r="J47" s="74"/>
      <c r="K47" s="74"/>
      <c r="L47" s="74"/>
      <c r="M47" s="75"/>
    </row>
    <row r="48" spans="1:13" s="70" customFormat="1" ht="14.25" customHeight="1">
      <c r="A48" s="67"/>
      <c r="B48" s="77"/>
      <c r="C48" s="78" t="s">
        <v>372</v>
      </c>
      <c r="D48" s="67" t="s">
        <v>380</v>
      </c>
      <c r="E48" s="67">
        <v>2</v>
      </c>
      <c r="F48" s="69">
        <f>F47*E48</f>
        <v>80</v>
      </c>
      <c r="G48" s="69"/>
      <c r="H48" s="69"/>
      <c r="I48" s="69"/>
      <c r="J48" s="69"/>
      <c r="K48" s="69"/>
      <c r="L48" s="69"/>
      <c r="M48" s="69"/>
    </row>
    <row r="49" spans="1:13" s="70" customFormat="1" ht="13.5">
      <c r="A49" s="67"/>
      <c r="B49" s="77"/>
      <c r="C49" s="78" t="s">
        <v>377</v>
      </c>
      <c r="D49" s="67" t="s">
        <v>50</v>
      </c>
      <c r="E49" s="67">
        <v>2.2</v>
      </c>
      <c r="F49" s="69">
        <f>F47*E49</f>
        <v>88</v>
      </c>
      <c r="G49" s="69"/>
      <c r="H49" s="69"/>
      <c r="I49" s="69"/>
      <c r="J49" s="69"/>
      <c r="K49" s="69"/>
      <c r="L49" s="69"/>
      <c r="M49" s="69"/>
    </row>
    <row r="50" spans="1:13" s="79" customFormat="1" ht="13.5">
      <c r="A50" s="67"/>
      <c r="B50" s="77"/>
      <c r="C50" s="78" t="s">
        <v>373</v>
      </c>
      <c r="D50" s="67"/>
      <c r="E50" s="67"/>
      <c r="F50" s="69"/>
      <c r="G50" s="69"/>
      <c r="H50" s="69"/>
      <c r="I50" s="69"/>
      <c r="J50" s="69"/>
      <c r="K50" s="69"/>
      <c r="L50" s="69"/>
      <c r="M50" s="69"/>
    </row>
    <row r="51" spans="1:13" s="70" customFormat="1" ht="15">
      <c r="A51" s="67"/>
      <c r="B51" s="77"/>
      <c r="C51" s="90" t="s">
        <v>367</v>
      </c>
      <c r="D51" s="67" t="s">
        <v>374</v>
      </c>
      <c r="E51" s="67">
        <v>1</v>
      </c>
      <c r="F51" s="69">
        <f>F47*E51</f>
        <v>40</v>
      </c>
      <c r="G51" s="69"/>
      <c r="H51" s="69"/>
      <c r="I51" s="69"/>
      <c r="J51" s="69"/>
      <c r="K51" s="69"/>
      <c r="L51" s="69"/>
      <c r="M51" s="69"/>
    </row>
    <row r="52" spans="1:13" s="70" customFormat="1" ht="13.5">
      <c r="A52" s="80"/>
      <c r="B52" s="81"/>
      <c r="C52" s="82" t="s">
        <v>375</v>
      </c>
      <c r="D52" s="80" t="s">
        <v>50</v>
      </c>
      <c r="E52" s="80">
        <v>0.05</v>
      </c>
      <c r="F52" s="83">
        <f>F47*E52</f>
        <v>2</v>
      </c>
      <c r="G52" s="83"/>
      <c r="H52" s="83"/>
      <c r="I52" s="83"/>
      <c r="J52" s="83"/>
      <c r="K52" s="83"/>
      <c r="L52" s="83"/>
      <c r="M52" s="83"/>
    </row>
    <row r="53" spans="1:13" s="96" customFormat="1" ht="15.75" customHeight="1">
      <c r="A53" s="91">
        <v>4</v>
      </c>
      <c r="B53" s="92" t="s">
        <v>401</v>
      </c>
      <c r="C53" s="93" t="s">
        <v>381</v>
      </c>
      <c r="D53" s="94" t="s">
        <v>309</v>
      </c>
      <c r="E53" s="91"/>
      <c r="F53" s="178">
        <v>40</v>
      </c>
      <c r="G53" s="95"/>
      <c r="H53" s="95"/>
      <c r="I53" s="95"/>
      <c r="J53" s="95"/>
      <c r="K53" s="95"/>
      <c r="L53" s="95"/>
      <c r="M53" s="95"/>
    </row>
    <row r="54" spans="1:13" s="96" customFormat="1" ht="13.5">
      <c r="A54" s="97"/>
      <c r="B54" s="98"/>
      <c r="C54" s="99" t="s">
        <v>372</v>
      </c>
      <c r="D54" s="67" t="s">
        <v>380</v>
      </c>
      <c r="E54" s="100">
        <v>0.11</v>
      </c>
      <c r="F54" s="101">
        <f>F53*E54</f>
        <v>4.4</v>
      </c>
      <c r="G54" s="69"/>
      <c r="H54" s="69"/>
      <c r="I54" s="69"/>
      <c r="J54" s="69"/>
      <c r="K54" s="69"/>
      <c r="L54" s="69"/>
      <c r="M54" s="69"/>
    </row>
    <row r="55" spans="1:13" s="103" customFormat="1" ht="13.5">
      <c r="A55" s="97"/>
      <c r="B55" s="98"/>
      <c r="C55" s="102" t="s">
        <v>377</v>
      </c>
      <c r="D55" s="97" t="s">
        <v>50</v>
      </c>
      <c r="E55" s="97">
        <v>0.0011</v>
      </c>
      <c r="F55" s="101">
        <f>F53*E55</f>
        <v>0.044000000000000004</v>
      </c>
      <c r="G55" s="69"/>
      <c r="H55" s="69"/>
      <c r="I55" s="69"/>
      <c r="J55" s="69"/>
      <c r="K55" s="69"/>
      <c r="L55" s="69"/>
      <c r="M55" s="69"/>
    </row>
    <row r="56" spans="1:13" s="104" customFormat="1" ht="13.5">
      <c r="A56" s="97"/>
      <c r="B56" s="98"/>
      <c r="C56" s="102" t="s">
        <v>373</v>
      </c>
      <c r="D56" s="100"/>
      <c r="E56" s="100"/>
      <c r="F56" s="101"/>
      <c r="G56" s="69"/>
      <c r="H56" s="69"/>
      <c r="I56" s="69"/>
      <c r="J56" s="69"/>
      <c r="K56" s="69"/>
      <c r="L56" s="69"/>
      <c r="M56" s="69"/>
    </row>
    <row r="57" spans="1:13" s="104" customFormat="1" ht="13.5">
      <c r="A57" s="97"/>
      <c r="B57" s="98"/>
      <c r="C57" s="105" t="s">
        <v>382</v>
      </c>
      <c r="D57" s="106" t="s">
        <v>309</v>
      </c>
      <c r="E57" s="100">
        <v>1</v>
      </c>
      <c r="F57" s="101">
        <f>F53*E57</f>
        <v>40</v>
      </c>
      <c r="G57" s="69"/>
      <c r="H57" s="69"/>
      <c r="I57" s="69"/>
      <c r="J57" s="69"/>
      <c r="K57" s="69"/>
      <c r="L57" s="69"/>
      <c r="M57" s="69"/>
    </row>
    <row r="58" spans="1:13" s="104" customFormat="1" ht="13.5">
      <c r="A58" s="97"/>
      <c r="B58" s="98"/>
      <c r="C58" s="99" t="s">
        <v>375</v>
      </c>
      <c r="D58" s="97" t="s">
        <v>50</v>
      </c>
      <c r="E58" s="100">
        <v>0.0302</v>
      </c>
      <c r="F58" s="101">
        <f>F53*E58</f>
        <v>1.208</v>
      </c>
      <c r="G58" s="69"/>
      <c r="H58" s="69"/>
      <c r="I58" s="69"/>
      <c r="J58" s="69"/>
      <c r="K58" s="69"/>
      <c r="L58" s="69"/>
      <c r="M58" s="69"/>
    </row>
    <row r="59" spans="1:13" s="86" customFormat="1" ht="30">
      <c r="A59" s="71">
        <v>5</v>
      </c>
      <c r="B59" s="84" t="s">
        <v>376</v>
      </c>
      <c r="C59" s="145" t="s">
        <v>368</v>
      </c>
      <c r="D59" s="71" t="s">
        <v>309</v>
      </c>
      <c r="E59" s="71"/>
      <c r="F59" s="178">
        <f>F53</f>
        <v>40</v>
      </c>
      <c r="G59" s="74"/>
      <c r="H59" s="74"/>
      <c r="I59" s="74"/>
      <c r="J59" s="74"/>
      <c r="K59" s="74"/>
      <c r="L59" s="74"/>
      <c r="M59" s="74"/>
    </row>
    <row r="60" spans="1:13" s="86" customFormat="1" ht="14.25" customHeight="1">
      <c r="A60" s="67"/>
      <c r="B60" s="77"/>
      <c r="C60" s="78" t="s">
        <v>372</v>
      </c>
      <c r="D60" s="67" t="s">
        <v>380</v>
      </c>
      <c r="E60" s="67">
        <v>0.11</v>
      </c>
      <c r="F60" s="69">
        <f>F59*E60</f>
        <v>4.4</v>
      </c>
      <c r="G60" s="69"/>
      <c r="H60" s="69"/>
      <c r="I60" s="69"/>
      <c r="J60" s="69"/>
      <c r="K60" s="69"/>
      <c r="L60" s="69"/>
      <c r="M60" s="69"/>
    </row>
    <row r="61" spans="1:13" s="70" customFormat="1" ht="13.5">
      <c r="A61" s="67"/>
      <c r="B61" s="68"/>
      <c r="C61" s="102" t="s">
        <v>377</v>
      </c>
      <c r="D61" s="67" t="s">
        <v>50</v>
      </c>
      <c r="E61" s="67">
        <v>0.0027</v>
      </c>
      <c r="F61" s="69">
        <f>F59*E61</f>
        <v>0.10800000000000001</v>
      </c>
      <c r="G61" s="69"/>
      <c r="H61" s="69"/>
      <c r="I61" s="69"/>
      <c r="J61" s="69"/>
      <c r="K61" s="69"/>
      <c r="L61" s="69"/>
      <c r="M61" s="69"/>
    </row>
    <row r="62" spans="1:13" s="79" customFormat="1" ht="13.5">
      <c r="A62" s="67"/>
      <c r="B62" s="77"/>
      <c r="C62" s="78" t="s">
        <v>373</v>
      </c>
      <c r="D62" s="67"/>
      <c r="E62" s="67"/>
      <c r="F62" s="69"/>
      <c r="G62" s="69"/>
      <c r="H62" s="69"/>
      <c r="I62" s="69"/>
      <c r="J62" s="69"/>
      <c r="K62" s="69"/>
      <c r="L62" s="69"/>
      <c r="M62" s="69"/>
    </row>
    <row r="63" spans="1:13" s="79" customFormat="1" ht="30">
      <c r="A63" s="67"/>
      <c r="B63" s="77"/>
      <c r="C63" s="107" t="s">
        <v>398</v>
      </c>
      <c r="D63" s="67" t="s">
        <v>309</v>
      </c>
      <c r="E63" s="67">
        <v>1.02</v>
      </c>
      <c r="F63" s="69">
        <f>F59*E63</f>
        <v>40.8</v>
      </c>
      <c r="G63" s="69"/>
      <c r="H63" s="69"/>
      <c r="I63" s="69"/>
      <c r="J63" s="69"/>
      <c r="K63" s="69"/>
      <c r="L63" s="69"/>
      <c r="M63" s="69"/>
    </row>
    <row r="64" spans="1:13" s="79" customFormat="1" ht="13.5">
      <c r="A64" s="67"/>
      <c r="B64" s="77"/>
      <c r="C64" s="78" t="s">
        <v>375</v>
      </c>
      <c r="D64" s="67" t="s">
        <v>50</v>
      </c>
      <c r="E64" s="67">
        <v>0.0349</v>
      </c>
      <c r="F64" s="69">
        <f>F59*E64</f>
        <v>1.396</v>
      </c>
      <c r="G64" s="69"/>
      <c r="H64" s="69"/>
      <c r="I64" s="69"/>
      <c r="J64" s="69"/>
      <c r="K64" s="69"/>
      <c r="L64" s="69"/>
      <c r="M64" s="69"/>
    </row>
    <row r="65" spans="1:13" s="86" customFormat="1" ht="13.5">
      <c r="A65" s="71">
        <v>8</v>
      </c>
      <c r="B65" s="71" t="s">
        <v>383</v>
      </c>
      <c r="C65" s="85" t="s">
        <v>386</v>
      </c>
      <c r="D65" s="71" t="s">
        <v>36</v>
      </c>
      <c r="E65" s="108"/>
      <c r="F65" s="178">
        <v>2</v>
      </c>
      <c r="G65" s="74"/>
      <c r="H65" s="74"/>
      <c r="I65" s="74"/>
      <c r="J65" s="74"/>
      <c r="K65" s="74"/>
      <c r="L65" s="74"/>
      <c r="M65" s="74"/>
    </row>
    <row r="66" spans="1:13" s="70" customFormat="1" ht="14.25" customHeight="1">
      <c r="A66" s="67"/>
      <c r="B66" s="87"/>
      <c r="C66" s="78" t="s">
        <v>385</v>
      </c>
      <c r="D66" s="67" t="s">
        <v>380</v>
      </c>
      <c r="E66" s="67">
        <v>1</v>
      </c>
      <c r="F66" s="69">
        <f>F65*E66</f>
        <v>2</v>
      </c>
      <c r="G66" s="69"/>
      <c r="H66" s="69"/>
      <c r="I66" s="69"/>
      <c r="J66" s="69"/>
      <c r="K66" s="69"/>
      <c r="L66" s="69"/>
      <c r="M66" s="69"/>
    </row>
    <row r="67" spans="1:13" s="79" customFormat="1" ht="13.5">
      <c r="A67" s="67"/>
      <c r="B67" s="87"/>
      <c r="C67" s="78" t="s">
        <v>373</v>
      </c>
      <c r="D67" s="67"/>
      <c r="E67" s="67"/>
      <c r="F67" s="69"/>
      <c r="G67" s="69"/>
      <c r="H67" s="69"/>
      <c r="I67" s="69"/>
      <c r="J67" s="69"/>
      <c r="K67" s="69"/>
      <c r="L67" s="69"/>
      <c r="M67" s="69"/>
    </row>
    <row r="68" spans="1:13" s="79" customFormat="1" ht="13.5">
      <c r="A68" s="67"/>
      <c r="B68" s="87"/>
      <c r="C68" s="89" t="s">
        <v>384</v>
      </c>
      <c r="D68" s="67" t="s">
        <v>365</v>
      </c>
      <c r="E68" s="67">
        <v>1</v>
      </c>
      <c r="F68" s="69">
        <f>F65*E68</f>
        <v>2</v>
      </c>
      <c r="G68" s="69"/>
      <c r="H68" s="69"/>
      <c r="I68" s="69"/>
      <c r="J68" s="69"/>
      <c r="K68" s="69"/>
      <c r="L68" s="69"/>
      <c r="M68" s="69"/>
    </row>
    <row r="69" spans="1:13" s="79" customFormat="1" ht="13.5">
      <c r="A69" s="67"/>
      <c r="B69" s="87"/>
      <c r="C69" s="78" t="s">
        <v>375</v>
      </c>
      <c r="D69" s="67" t="s">
        <v>50</v>
      </c>
      <c r="E69" s="116">
        <v>0.48</v>
      </c>
      <c r="F69" s="69">
        <f>F65*E69</f>
        <v>0.96</v>
      </c>
      <c r="G69" s="69"/>
      <c r="H69" s="69"/>
      <c r="I69" s="69"/>
      <c r="J69" s="69"/>
      <c r="K69" s="69"/>
      <c r="L69" s="69"/>
      <c r="M69" s="69"/>
    </row>
    <row r="70" spans="1:13" s="110" customFormat="1" ht="13.5">
      <c r="A70" s="117">
        <v>9</v>
      </c>
      <c r="B70" s="117" t="s">
        <v>387</v>
      </c>
      <c r="C70" s="85" t="s">
        <v>389</v>
      </c>
      <c r="D70" s="71" t="s">
        <v>36</v>
      </c>
      <c r="E70" s="73"/>
      <c r="F70" s="178">
        <v>2</v>
      </c>
      <c r="G70" s="74"/>
      <c r="H70" s="74"/>
      <c r="I70" s="74"/>
      <c r="J70" s="74"/>
      <c r="K70" s="74"/>
      <c r="L70" s="74"/>
      <c r="M70" s="118"/>
    </row>
    <row r="71" spans="1:13" ht="15" customHeight="1">
      <c r="A71" s="109"/>
      <c r="B71" s="111"/>
      <c r="C71" s="112" t="s">
        <v>372</v>
      </c>
      <c r="D71" s="67" t="s">
        <v>388</v>
      </c>
      <c r="E71" s="109">
        <v>2</v>
      </c>
      <c r="F71" s="69">
        <f>F70*E71</f>
        <v>4</v>
      </c>
      <c r="G71" s="69"/>
      <c r="H71" s="69"/>
      <c r="I71" s="69"/>
      <c r="J71" s="69"/>
      <c r="K71" s="69"/>
      <c r="L71" s="69"/>
      <c r="M71" s="69"/>
    </row>
    <row r="72" spans="1:13" s="113" customFormat="1" ht="13.5">
      <c r="A72" s="109"/>
      <c r="B72" s="109"/>
      <c r="C72" s="78" t="s">
        <v>377</v>
      </c>
      <c r="D72" s="109" t="s">
        <v>50</v>
      </c>
      <c r="E72" s="67">
        <v>0.08</v>
      </c>
      <c r="F72" s="69">
        <f>F70*E72</f>
        <v>0.16</v>
      </c>
      <c r="G72" s="69"/>
      <c r="H72" s="69"/>
      <c r="I72" s="69"/>
      <c r="J72" s="69"/>
      <c r="K72" s="69"/>
      <c r="L72" s="69"/>
      <c r="M72" s="69"/>
    </row>
    <row r="73" spans="1:13" s="114" customFormat="1" ht="13.5">
      <c r="A73" s="109"/>
      <c r="B73" s="111"/>
      <c r="C73" s="112" t="s">
        <v>373</v>
      </c>
      <c r="D73" s="109"/>
      <c r="E73" s="109"/>
      <c r="F73" s="69"/>
      <c r="G73" s="69"/>
      <c r="H73" s="69"/>
      <c r="I73" s="69"/>
      <c r="J73" s="69"/>
      <c r="K73" s="69"/>
      <c r="L73" s="69"/>
      <c r="M73" s="69"/>
    </row>
    <row r="74" spans="1:14" s="114" customFormat="1" ht="17.25" customHeight="1">
      <c r="A74" s="109"/>
      <c r="B74" s="111"/>
      <c r="C74" s="115" t="s">
        <v>369</v>
      </c>
      <c r="D74" s="67" t="s">
        <v>365</v>
      </c>
      <c r="E74" s="109">
        <v>1</v>
      </c>
      <c r="F74" s="69">
        <f>F70*E74</f>
        <v>2</v>
      </c>
      <c r="G74" s="69"/>
      <c r="H74" s="69"/>
      <c r="I74" s="69"/>
      <c r="J74" s="69"/>
      <c r="K74" s="69"/>
      <c r="L74" s="69"/>
      <c r="M74" s="69"/>
      <c r="N74" s="170"/>
    </row>
    <row r="75" spans="1:13" s="114" customFormat="1" ht="13.5">
      <c r="A75" s="109"/>
      <c r="B75" s="111"/>
      <c r="C75" s="112" t="s">
        <v>375</v>
      </c>
      <c r="D75" s="109" t="s">
        <v>50</v>
      </c>
      <c r="E75" s="109">
        <v>1.83</v>
      </c>
      <c r="F75" s="69">
        <f>F70*E75</f>
        <v>3.66</v>
      </c>
      <c r="G75" s="69"/>
      <c r="H75" s="69"/>
      <c r="I75" s="69"/>
      <c r="J75" s="69"/>
      <c r="K75" s="69"/>
      <c r="L75" s="69"/>
      <c r="M75" s="69"/>
    </row>
    <row r="76" spans="1:13" s="70" customFormat="1" ht="13.5">
      <c r="A76" s="121"/>
      <c r="B76" s="122"/>
      <c r="C76" s="123" t="s">
        <v>391</v>
      </c>
      <c r="D76" s="124"/>
      <c r="E76" s="125"/>
      <c r="F76" s="3"/>
      <c r="G76" s="3"/>
      <c r="H76" s="3"/>
      <c r="I76" s="3"/>
      <c r="J76" s="3"/>
      <c r="K76" s="3"/>
      <c r="L76" s="3"/>
      <c r="M76" s="3"/>
    </row>
    <row r="77" spans="1:13" s="86" customFormat="1" ht="13.5">
      <c r="A77" s="121"/>
      <c r="B77" s="121"/>
      <c r="C77" s="126" t="s">
        <v>390</v>
      </c>
      <c r="D77" s="127">
        <v>0.03</v>
      </c>
      <c r="E77" s="124"/>
      <c r="F77" s="128"/>
      <c r="G77" s="3"/>
      <c r="H77" s="6"/>
      <c r="I77" s="6"/>
      <c r="J77" s="6"/>
      <c r="K77" s="6"/>
      <c r="L77" s="6"/>
      <c r="M77" s="6"/>
    </row>
    <row r="78" spans="1:13" s="86" customFormat="1" ht="13.5">
      <c r="A78" s="121"/>
      <c r="B78" s="121"/>
      <c r="C78" s="123" t="s">
        <v>391</v>
      </c>
      <c r="D78" s="124"/>
      <c r="E78" s="124"/>
      <c r="F78" s="128"/>
      <c r="G78" s="3"/>
      <c r="H78" s="3"/>
      <c r="I78" s="3"/>
      <c r="J78" s="3"/>
      <c r="K78" s="3"/>
      <c r="L78" s="3"/>
      <c r="M78" s="3"/>
    </row>
    <row r="79" spans="1:13" s="129" customFormat="1" ht="13.5">
      <c r="A79" s="121"/>
      <c r="B79" s="121"/>
      <c r="C79" s="126" t="s">
        <v>397</v>
      </c>
      <c r="D79" s="127">
        <v>0.75</v>
      </c>
      <c r="E79" s="5"/>
      <c r="F79" s="6"/>
      <c r="G79" s="6"/>
      <c r="H79" s="6"/>
      <c r="I79" s="6"/>
      <c r="J79" s="6"/>
      <c r="K79" s="6"/>
      <c r="L79" s="6"/>
      <c r="M79" s="6"/>
    </row>
    <row r="80" spans="1:13" s="129" customFormat="1" ht="13.5">
      <c r="A80" s="121"/>
      <c r="B80" s="121"/>
      <c r="C80" s="123" t="s">
        <v>391</v>
      </c>
      <c r="D80" s="122"/>
      <c r="E80" s="5"/>
      <c r="F80" s="6"/>
      <c r="G80" s="6"/>
      <c r="H80" s="3"/>
      <c r="I80" s="3"/>
      <c r="J80" s="3"/>
      <c r="K80" s="3"/>
      <c r="L80" s="3"/>
      <c r="M80" s="3"/>
    </row>
    <row r="81" spans="1:13" s="129" customFormat="1" ht="13.5">
      <c r="A81" s="121"/>
      <c r="B81" s="121"/>
      <c r="C81" s="126" t="s">
        <v>392</v>
      </c>
      <c r="D81" s="174">
        <v>0.06</v>
      </c>
      <c r="E81" s="5"/>
      <c r="F81" s="6"/>
      <c r="G81" s="6"/>
      <c r="H81" s="6"/>
      <c r="I81" s="6"/>
      <c r="J81" s="6"/>
      <c r="K81" s="6"/>
      <c r="L81" s="6"/>
      <c r="M81" s="6"/>
    </row>
    <row r="82" spans="1:13" s="129" customFormat="1" ht="13.5">
      <c r="A82" s="121"/>
      <c r="B82" s="121"/>
      <c r="C82" s="123" t="s">
        <v>414</v>
      </c>
      <c r="D82" s="124"/>
      <c r="E82" s="2"/>
      <c r="F82" s="3"/>
      <c r="G82" s="3"/>
      <c r="H82" s="3"/>
      <c r="I82" s="3"/>
      <c r="J82" s="3"/>
      <c r="K82" s="3"/>
      <c r="L82" s="3"/>
      <c r="M82" s="3"/>
    </row>
    <row r="83" spans="1:14" s="129" customFormat="1" ht="13.5">
      <c r="A83" s="121"/>
      <c r="B83" s="121"/>
      <c r="C83" s="123" t="s">
        <v>415</v>
      </c>
      <c r="D83" s="124"/>
      <c r="E83" s="2"/>
      <c r="F83" s="3"/>
      <c r="G83" s="3"/>
      <c r="H83" s="3"/>
      <c r="I83" s="3"/>
      <c r="J83" s="3"/>
      <c r="K83" s="3"/>
      <c r="L83" s="3"/>
      <c r="M83" s="3"/>
      <c r="N83" s="181"/>
    </row>
    <row r="84" spans="1:13" s="135" customFormat="1" ht="13.5">
      <c r="A84" s="130"/>
      <c r="B84" s="130"/>
      <c r="C84" s="131" t="s">
        <v>393</v>
      </c>
      <c r="D84" s="127">
        <v>0.03</v>
      </c>
      <c r="E84" s="132"/>
      <c r="F84" s="133"/>
      <c r="G84" s="133"/>
      <c r="H84" s="134"/>
      <c r="I84" s="134"/>
      <c r="J84" s="134"/>
      <c r="K84" s="134"/>
      <c r="L84" s="134"/>
      <c r="M84" s="134"/>
    </row>
    <row r="85" spans="1:13" s="135" customFormat="1" ht="13.5">
      <c r="A85" s="136"/>
      <c r="B85" s="136"/>
      <c r="C85" s="137" t="s">
        <v>391</v>
      </c>
      <c r="D85" s="138"/>
      <c r="E85" s="139"/>
      <c r="F85" s="140"/>
      <c r="G85" s="140"/>
      <c r="H85" s="141"/>
      <c r="I85" s="141"/>
      <c r="J85" s="141"/>
      <c r="K85" s="141"/>
      <c r="L85" s="141"/>
      <c r="M85" s="141"/>
    </row>
    <row r="86" spans="1:13" s="135" customFormat="1" ht="13.5">
      <c r="A86" s="130"/>
      <c r="B86" s="130"/>
      <c r="C86" s="142" t="s">
        <v>394</v>
      </c>
      <c r="D86" s="127">
        <v>0.18</v>
      </c>
      <c r="E86" s="132"/>
      <c r="F86" s="133"/>
      <c r="G86" s="133"/>
      <c r="H86" s="134"/>
      <c r="I86" s="134"/>
      <c r="J86" s="134"/>
      <c r="K86" s="134"/>
      <c r="L86" s="134"/>
      <c r="M86" s="134"/>
    </row>
    <row r="87" spans="1:13" s="135" customFormat="1" ht="13.5">
      <c r="A87" s="136"/>
      <c r="B87" s="136"/>
      <c r="C87" s="137" t="s">
        <v>391</v>
      </c>
      <c r="D87" s="138"/>
      <c r="E87" s="139"/>
      <c r="F87" s="140"/>
      <c r="G87" s="140"/>
      <c r="H87" s="141"/>
      <c r="I87" s="141"/>
      <c r="J87" s="141"/>
      <c r="K87" s="141"/>
      <c r="L87" s="141"/>
      <c r="M87" s="141"/>
    </row>
    <row r="88" spans="1:13" s="135" customFormat="1" ht="13.5">
      <c r="A88" s="136"/>
      <c r="B88" s="136"/>
      <c r="C88" s="161" t="s">
        <v>416</v>
      </c>
      <c r="D88" s="138" t="s">
        <v>36</v>
      </c>
      <c r="E88" s="139"/>
      <c r="F88" s="167">
        <v>2</v>
      </c>
      <c r="G88" s="140"/>
      <c r="H88" s="141"/>
      <c r="I88" s="141"/>
      <c r="J88" s="141"/>
      <c r="K88" s="141"/>
      <c r="L88" s="141"/>
      <c r="M88" s="162"/>
    </row>
    <row r="89" spans="1:13" s="135" customFormat="1" ht="13.5">
      <c r="A89" s="136"/>
      <c r="B89" s="136"/>
      <c r="C89" s="143" t="s">
        <v>395</v>
      </c>
      <c r="D89" s="144"/>
      <c r="E89" s="139"/>
      <c r="F89" s="140"/>
      <c r="G89" s="140"/>
      <c r="H89" s="141"/>
      <c r="I89" s="141"/>
      <c r="J89" s="141"/>
      <c r="K89" s="141"/>
      <c r="L89" s="141"/>
      <c r="M89" s="141"/>
    </row>
  </sheetData>
  <sheetProtection/>
  <mergeCells count="11"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B1:M1"/>
    <mergeCell ref="C2:M2"/>
  </mergeCells>
  <printOptions horizontalCentered="1"/>
  <pageMargins left="0.5118110236220472" right="0.15748031496062992" top="0.2362204724409449" bottom="0.2362204724409449" header="0.15748031496062992" footer="0.15748031496062992"/>
  <pageSetup horizontalDpi="600" verticalDpi="600" orientation="landscape" paperSize="9" scale="94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NODARI</dc:creator>
  <cp:keywords/>
  <dc:description/>
  <cp:lastModifiedBy>jondo kasrashvili</cp:lastModifiedBy>
  <cp:lastPrinted>2020-04-06T10:50:49Z</cp:lastPrinted>
  <dcterms:created xsi:type="dcterms:W3CDTF">1996-10-14T23:33:28Z</dcterms:created>
  <dcterms:modified xsi:type="dcterms:W3CDTF">2020-05-20T14:56:06Z</dcterms:modified>
  <cp:category/>
  <cp:version/>
  <cp:contentType/>
  <cp:contentStatus/>
</cp:coreProperties>
</file>