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7550" windowHeight="11640"/>
  </bookViews>
  <sheets>
    <sheet name="Лист1" sheetId="1" r:id="rId1"/>
  </sheets>
  <definedNames>
    <definedName name="_xlnm._FilterDatabase" localSheetId="0" hidden="1">Лист1!$9:$826</definedName>
    <definedName name="_xlnm.Print_Area" localSheetId="0">Лист1!$A$1:$M$826</definedName>
    <definedName name="_xlnm.Print_Titles" localSheetId="0">Лист1!$9:$9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4" i="1" l="1"/>
  <c r="E71" i="1"/>
  <c r="F38" i="1" l="1"/>
  <c r="F155" i="1"/>
  <c r="F156" i="1"/>
  <c r="F158" i="1"/>
  <c r="F159" i="1"/>
  <c r="F818" i="1" l="1"/>
  <c r="F817" i="1"/>
  <c r="F815" i="1"/>
  <c r="F814" i="1"/>
  <c r="F812" i="1"/>
  <c r="F811" i="1"/>
  <c r="F810" i="1"/>
  <c r="F809" i="1"/>
  <c r="F808" i="1"/>
  <c r="F807" i="1"/>
  <c r="F806" i="1"/>
  <c r="F805" i="1"/>
  <c r="F804" i="1"/>
  <c r="F803" i="1"/>
  <c r="F802" i="1"/>
  <c r="F800" i="1"/>
  <c r="F799" i="1"/>
  <c r="F798" i="1"/>
  <c r="F797" i="1"/>
  <c r="F796" i="1"/>
  <c r="F793" i="1"/>
  <c r="F792" i="1"/>
  <c r="F791" i="1"/>
  <c r="F790" i="1"/>
  <c r="F789" i="1"/>
  <c r="F788" i="1"/>
  <c r="F787" i="1"/>
  <c r="F786" i="1"/>
  <c r="F785" i="1"/>
  <c r="F784" i="1"/>
  <c r="F783" i="1"/>
  <c r="F781" i="1"/>
  <c r="F780" i="1"/>
  <c r="F779" i="1"/>
  <c r="F778" i="1"/>
  <c r="F777" i="1"/>
  <c r="F775" i="1"/>
  <c r="F774" i="1"/>
  <c r="F773" i="1"/>
  <c r="F771" i="1"/>
  <c r="F769" i="1"/>
  <c r="F767" i="1"/>
  <c r="F766" i="1"/>
  <c r="F764" i="1"/>
  <c r="F763" i="1"/>
  <c r="F762" i="1"/>
  <c r="F760" i="1"/>
  <c r="F758" i="1"/>
  <c r="F757" i="1"/>
  <c r="F756" i="1"/>
  <c r="F47" i="1" l="1"/>
  <c r="F40" i="1" l="1"/>
  <c r="F39" i="1"/>
  <c r="F37" i="1"/>
  <c r="F36" i="1"/>
  <c r="F729" i="1" l="1"/>
  <c r="F742" i="1" s="1"/>
  <c r="F714" i="1"/>
  <c r="F710" i="1"/>
  <c r="F658" i="1"/>
  <c r="F657" i="1"/>
  <c r="F607" i="1" l="1"/>
  <c r="F713" i="1" l="1"/>
  <c r="F711" i="1"/>
  <c r="F545" i="1"/>
  <c r="F622" i="1" l="1"/>
  <c r="F614" i="1"/>
  <c r="F615" i="1"/>
  <c r="F590" i="1"/>
  <c r="F589" i="1"/>
  <c r="F587" i="1"/>
  <c r="F586" i="1"/>
  <c r="F612" i="1" l="1"/>
  <c r="F611" i="1"/>
  <c r="F540" i="1"/>
  <c r="F539" i="1"/>
  <c r="F537" i="1"/>
  <c r="F536" i="1"/>
  <c r="F522" i="1"/>
  <c r="F521" i="1"/>
  <c r="F519" i="1"/>
  <c r="F518" i="1"/>
  <c r="F409" i="1"/>
  <c r="F748" i="1" l="1"/>
  <c r="F747" i="1"/>
  <c r="F746" i="1"/>
  <c r="F745" i="1"/>
  <c r="F744" i="1"/>
  <c r="F740" i="1"/>
  <c r="F741" i="1"/>
  <c r="F719" i="1"/>
  <c r="F638" i="1"/>
  <c r="F637" i="1"/>
  <c r="F635" i="1"/>
  <c r="F634" i="1"/>
  <c r="F623" i="1"/>
  <c r="F621" i="1"/>
  <c r="F620" i="1"/>
  <c r="F618" i="1"/>
  <c r="F617" i="1"/>
  <c r="F596" i="1"/>
  <c r="F595" i="1"/>
  <c r="F593" i="1"/>
  <c r="F592" i="1"/>
  <c r="F602" i="1"/>
  <c r="F601" i="1"/>
  <c r="F599" i="1"/>
  <c r="F598" i="1"/>
  <c r="F578" i="1"/>
  <c r="F577" i="1"/>
  <c r="F575" i="1"/>
  <c r="F574" i="1"/>
  <c r="F584" i="1"/>
  <c r="F583" i="1"/>
  <c r="F581" i="1"/>
  <c r="F580" i="1"/>
  <c r="F547" i="1"/>
  <c r="F534" i="1"/>
  <c r="F533" i="1"/>
  <c r="F531" i="1"/>
  <c r="F530" i="1"/>
  <c r="F528" i="1"/>
  <c r="F527" i="1"/>
  <c r="F525" i="1"/>
  <c r="F524" i="1"/>
  <c r="F516" i="1"/>
  <c r="F515" i="1"/>
  <c r="F513" i="1"/>
  <c r="F512" i="1"/>
  <c r="F510" i="1"/>
  <c r="F509" i="1"/>
  <c r="F507" i="1"/>
  <c r="F506" i="1"/>
  <c r="F371" i="1"/>
  <c r="F368" i="1"/>
  <c r="F369" i="1"/>
  <c r="F352" i="1"/>
  <c r="F360" i="1"/>
  <c r="F379" i="1"/>
  <c r="F731" i="1" l="1"/>
  <c r="F730" i="1"/>
  <c r="F720" i="1"/>
  <c r="F632" i="1"/>
  <c r="F624" i="1"/>
  <c r="F546" i="1"/>
  <c r="F554" i="1"/>
  <c r="F372" i="1"/>
  <c r="F353" i="1"/>
  <c r="F490" i="1"/>
  <c r="F489" i="1"/>
  <c r="F487" i="1"/>
  <c r="F486" i="1"/>
  <c r="F484" i="1"/>
  <c r="F480" i="1"/>
  <c r="F478" i="1"/>
  <c r="F477" i="1"/>
  <c r="F475" i="1"/>
  <c r="F474" i="1"/>
  <c r="F457" i="1"/>
  <c r="F465" i="1" s="1"/>
  <c r="F456" i="1"/>
  <c r="F454" i="1"/>
  <c r="F453" i="1"/>
  <c r="F452" i="1"/>
  <c r="F450" i="1"/>
  <c r="F448" i="1"/>
  <c r="F444" i="1"/>
  <c r="F445" i="1"/>
  <c r="F446" i="1" s="1"/>
  <c r="F406" i="1" l="1"/>
  <c r="F410" i="1"/>
  <c r="F407" i="1"/>
  <c r="F458" i="1"/>
  <c r="F435" i="1"/>
  <c r="F434" i="1"/>
  <c r="F432" i="1"/>
  <c r="F431" i="1"/>
  <c r="F429" i="1"/>
  <c r="E426" i="1"/>
  <c r="F426" i="1" s="1"/>
  <c r="F425" i="1"/>
  <c r="F404" i="1"/>
  <c r="F403" i="1"/>
  <c r="F401" i="1"/>
  <c r="F400" i="1"/>
  <c r="F398" i="1"/>
  <c r="F397" i="1"/>
  <c r="F395" i="1"/>
  <c r="F394" i="1"/>
  <c r="F377" i="1"/>
  <c r="F350" i="1"/>
  <c r="F346" i="1"/>
  <c r="F344" i="1"/>
  <c r="F343" i="1"/>
  <c r="F341" i="1"/>
  <c r="F337" i="1"/>
  <c r="F335" i="1"/>
  <c r="F334" i="1"/>
  <c r="F332" i="1"/>
  <c r="F325" i="1"/>
  <c r="F324" i="1"/>
  <c r="F374" i="1" l="1"/>
  <c r="F378" i="1"/>
  <c r="F375" i="1"/>
  <c r="F411" i="1" l="1"/>
  <c r="F22" i="1" l="1"/>
  <c r="F21" i="1"/>
  <c r="F279" i="1"/>
  <c r="F260" i="1"/>
  <c r="F204" i="1"/>
  <c r="F173" i="1"/>
  <c r="F170" i="1"/>
  <c r="F135" i="1"/>
  <c r="F133" i="1"/>
  <c r="F132" i="1"/>
  <c r="F129" i="1"/>
  <c r="F124" i="1"/>
  <c r="F127" i="1"/>
  <c r="F121" i="1"/>
  <c r="F13" i="1"/>
  <c r="F12" i="1"/>
  <c r="E19" i="1"/>
  <c r="E18" i="1"/>
  <c r="E16" i="1"/>
  <c r="F16" i="1" s="1"/>
  <c r="E15" i="1"/>
  <c r="F15" i="1" s="1"/>
  <c r="F123" i="1" l="1"/>
  <c r="F134" i="1"/>
  <c r="F130" i="1"/>
  <c r="F206" i="1"/>
  <c r="F255" i="1"/>
  <c r="F262" i="1"/>
  <c r="F258" i="1"/>
  <c r="F259" i="1"/>
  <c r="F261" i="1"/>
  <c r="F256" i="1"/>
  <c r="F172" i="1"/>
  <c r="F169" i="1"/>
  <c r="F126" i="1"/>
  <c r="F18" i="1"/>
  <c r="F19" i="1"/>
  <c r="F726" i="1"/>
  <c r="F725" i="1"/>
  <c r="F723" i="1"/>
  <c r="F722" i="1"/>
  <c r="F728" i="1"/>
  <c r="F717" i="1"/>
  <c r="F716" i="1"/>
  <c r="F709" i="1"/>
  <c r="F707" i="1"/>
  <c r="F705" i="1"/>
  <c r="F693" i="1"/>
  <c r="F692" i="1"/>
  <c r="F690" i="1"/>
  <c r="F689" i="1"/>
  <c r="F687" i="1"/>
  <c r="F686" i="1"/>
  <c r="F684" i="1"/>
  <c r="F683" i="1"/>
  <c r="F681" i="1"/>
  <c r="F680" i="1"/>
  <c r="F678" i="1"/>
  <c r="F677" i="1"/>
  <c r="F675" i="1"/>
  <c r="F674" i="1"/>
  <c r="F672" i="1"/>
  <c r="F671" i="1"/>
  <c r="F669" i="1"/>
  <c r="F668" i="1"/>
  <c r="F666" i="1"/>
  <c r="F665" i="1"/>
  <c r="F652" i="1"/>
  <c r="F651" i="1"/>
  <c r="F649" i="1"/>
  <c r="E648" i="1"/>
  <c r="F648" i="1" s="1"/>
  <c r="F646" i="1"/>
  <c r="F645" i="1"/>
  <c r="F643" i="1"/>
  <c r="F642" i="1"/>
  <c r="F504" i="1"/>
  <c r="F503" i="1"/>
  <c r="F501" i="1"/>
  <c r="F500" i="1"/>
  <c r="F422" i="1"/>
  <c r="F392" i="1"/>
  <c r="F391" i="1"/>
  <c r="F389" i="1"/>
  <c r="F388" i="1"/>
  <c r="F386" i="1"/>
  <c r="F366" i="1"/>
  <c r="F365" i="1"/>
  <c r="F363" i="1"/>
  <c r="F362" i="1"/>
  <c r="F314" i="1"/>
  <c r="F313" i="1"/>
  <c r="F311" i="1"/>
  <c r="F310" i="1"/>
  <c r="F308" i="1"/>
  <c r="F307" i="1"/>
  <c r="F305" i="1"/>
  <c r="F304" i="1"/>
  <c r="F302" i="1"/>
  <c r="F301" i="1"/>
  <c r="F300" i="1"/>
  <c r="F299" i="1"/>
  <c r="F298" i="1"/>
  <c r="F296" i="1"/>
  <c r="F295" i="1"/>
  <c r="F292" i="1"/>
  <c r="F284" i="1"/>
  <c r="F277" i="1"/>
  <c r="F272" i="1"/>
  <c r="F271" i="1"/>
  <c r="F270" i="1"/>
  <c r="F269" i="1"/>
  <c r="F268" i="1"/>
  <c r="F267" i="1"/>
  <c r="F265" i="1"/>
  <c r="F264" i="1"/>
  <c r="F251" i="1"/>
  <c r="F253" i="1"/>
  <c r="F242" i="1"/>
  <c r="F243" i="1" s="1"/>
  <c r="F234" i="1"/>
  <c r="F241" i="1" s="1"/>
  <c r="F233" i="1"/>
  <c r="F232" i="1"/>
  <c r="F231" i="1"/>
  <c r="F229" i="1"/>
  <c r="F228" i="1"/>
  <c r="F225" i="1"/>
  <c r="F224" i="1"/>
  <c r="F223" i="1"/>
  <c r="F220" i="1"/>
  <c r="F226" i="1"/>
  <c r="F218" i="1"/>
  <c r="F217" i="1"/>
  <c r="F216" i="1"/>
  <c r="F215" i="1"/>
  <c r="F214" i="1"/>
  <c r="F213" i="1"/>
  <c r="F212" i="1"/>
  <c r="F210" i="1"/>
  <c r="F209" i="1"/>
  <c r="F197" i="1"/>
  <c r="F195" i="1"/>
  <c r="F184" i="1"/>
  <c r="F180" i="1"/>
  <c r="F176" i="1"/>
  <c r="F166" i="1"/>
  <c r="F147" i="1"/>
  <c r="F153" i="1"/>
  <c r="E146" i="1"/>
  <c r="E144" i="1"/>
  <c r="E143" i="1"/>
  <c r="F141" i="1"/>
  <c r="F108" i="1"/>
  <c r="F111" i="1"/>
  <c r="F105" i="1"/>
  <c r="F100" i="1"/>
  <c r="F93" i="1"/>
  <c r="F86" i="1"/>
  <c r="F77" i="1"/>
  <c r="F75" i="1"/>
  <c r="F69" i="1"/>
  <c r="F67" i="1"/>
  <c r="F63" i="1"/>
  <c r="F60" i="1"/>
  <c r="F49" i="1"/>
  <c r="F46" i="1"/>
  <c r="F43" i="1"/>
  <c r="F42" i="1"/>
  <c r="F34" i="1"/>
  <c r="F33" i="1"/>
  <c r="F31" i="1"/>
  <c r="F30" i="1"/>
  <c r="F28" i="1"/>
  <c r="F27" i="1"/>
  <c r="E25" i="1"/>
  <c r="F25" i="1" s="1"/>
  <c r="F24" i="1"/>
  <c r="F278" i="1" l="1"/>
  <c r="F149" i="1"/>
  <c r="F706" i="1"/>
  <c r="F150" i="1"/>
  <c r="F274" i="1"/>
  <c r="F152" i="1"/>
  <c r="F275" i="1"/>
  <c r="F293" i="1"/>
  <c r="F188" i="1"/>
  <c r="F289" i="1"/>
  <c r="F290" i="1"/>
  <c r="F240" i="1"/>
  <c r="F58" i="1"/>
  <c r="F102" i="1"/>
  <c r="F200" i="1"/>
  <c r="F291" i="1"/>
  <c r="F288" i="1"/>
  <c r="F412" i="1"/>
  <c r="F413" i="1"/>
  <c r="F381" i="1"/>
  <c r="F380" i="1"/>
  <c r="F191" i="1"/>
  <c r="F66" i="1"/>
  <c r="F193" i="1"/>
  <c r="F235" i="1"/>
  <c r="F283" i="1"/>
  <c r="F45" i="1"/>
  <c r="F164" i="1"/>
  <c r="F281" i="1"/>
  <c r="F286" i="1"/>
  <c r="F280" i="1"/>
  <c r="F285" i="1"/>
  <c r="F248" i="1"/>
  <c r="F249" i="1"/>
  <c r="F238" i="1"/>
  <c r="F221" i="1"/>
  <c r="F239" i="1"/>
  <c r="F246" i="1"/>
  <c r="F244" i="1"/>
  <c r="F236" i="1"/>
  <c r="F167" i="1"/>
  <c r="F182" i="1"/>
  <c r="F189" i="1"/>
  <c r="F194" i="1"/>
  <c r="F201" i="1"/>
  <c r="F143" i="1"/>
  <c r="F83" i="1"/>
  <c r="F163" i="1"/>
  <c r="F178" i="1"/>
  <c r="F198" i="1"/>
  <c r="F192" i="1"/>
  <c r="F186" i="1"/>
  <c r="F59" i="1"/>
  <c r="F62" i="1"/>
  <c r="F97" i="1"/>
  <c r="F90" i="1"/>
  <c r="F107" i="1"/>
  <c r="F61" i="1"/>
  <c r="F85" i="1"/>
  <c r="F92" i="1"/>
  <c r="F110" i="1"/>
  <c r="F146" i="1"/>
  <c r="F87" i="1"/>
  <c r="F103" i="1"/>
  <c r="F68" i="1"/>
  <c r="F94" i="1"/>
  <c r="F144" i="1"/>
  <c r="F65" i="1"/>
  <c r="F138" i="1"/>
  <c r="F139" i="1"/>
  <c r="F98" i="1"/>
  <c r="F96" i="1"/>
  <c r="F89" i="1"/>
  <c r="F82" i="1"/>
  <c r="F80" i="1"/>
  <c r="F78" i="1"/>
  <c r="F71" i="1"/>
  <c r="F74" i="1"/>
  <c r="F73" i="1"/>
  <c r="F72" i="1"/>
  <c r="F48" i="1"/>
  <c r="XFD9" i="1" l="1"/>
  <c r="F605" i="1" l="1"/>
  <c r="F604" i="1"/>
  <c r="F609" i="1"/>
</calcChain>
</file>

<file path=xl/sharedStrings.xml><?xml version="1.0" encoding="utf-8"?>
<sst xmlns="http://schemas.openxmlformats.org/spreadsheetml/2006/main" count="1650" uniqueCount="538">
  <si>
    <t>obieqtis dasaxeleba:</t>
  </si>
  <si>
    <t>saxarjTaRricxvo Rirebuleba</t>
  </si>
  <si>
    <t>lari</t>
  </si>
  <si>
    <t xml:space="preserve"> maT Soris xelfasi</t>
  </si>
  <si>
    <t>#</t>
  </si>
  <si>
    <t>safuZveli</t>
  </si>
  <si>
    <t>ganz.</t>
  </si>
  <si>
    <t>normatiuli</t>
  </si>
  <si>
    <t>masala</t>
  </si>
  <si>
    <t>xelfasi</t>
  </si>
  <si>
    <t xml:space="preserve"> </t>
  </si>
  <si>
    <t>jami</t>
  </si>
  <si>
    <t>s a m u S a o T a</t>
  </si>
  <si>
    <t>resursi</t>
  </si>
  <si>
    <t>meqanizmebi</t>
  </si>
  <si>
    <t>d a s a x e l e b a</t>
  </si>
  <si>
    <t>sul</t>
  </si>
  <si>
    <t>erT.</t>
  </si>
  <si>
    <t>fasi</t>
  </si>
  <si>
    <t>2'</t>
  </si>
  <si>
    <t>3'</t>
  </si>
  <si>
    <t>4'</t>
  </si>
  <si>
    <t>5'</t>
  </si>
  <si>
    <t>6'</t>
  </si>
  <si>
    <t>7'</t>
  </si>
  <si>
    <t>8'</t>
  </si>
  <si>
    <t>9'</t>
  </si>
  <si>
    <t>10'</t>
  </si>
  <si>
    <t>11'</t>
  </si>
  <si>
    <t>12'</t>
  </si>
  <si>
    <t>13'</t>
  </si>
  <si>
    <t>cali</t>
  </si>
  <si>
    <t>Sromis danaxarjebi</t>
  </si>
  <si>
    <t>sxva manqana</t>
  </si>
  <si>
    <t>masala:</t>
  </si>
  <si>
    <t>sxva masala</t>
  </si>
  <si>
    <t>komp</t>
  </si>
  <si>
    <t>kompl</t>
  </si>
  <si>
    <t xml:space="preserve">Sromis danaxarjebi </t>
  </si>
  <si>
    <t>kac/sT</t>
  </si>
  <si>
    <t xml:space="preserve">sxva manqana </t>
  </si>
  <si>
    <t>8-591-8</t>
  </si>
  <si>
    <t>8-591-3</t>
  </si>
  <si>
    <t>grZ.m</t>
  </si>
  <si>
    <t>8-402-2</t>
  </si>
  <si>
    <t>zednadebi xarjebi xelfasidan</t>
  </si>
  <si>
    <t xml:space="preserve">jami </t>
  </si>
  <si>
    <t>mogeba</t>
  </si>
  <si>
    <t>1-80-3</t>
  </si>
  <si>
    <t>m3</t>
  </si>
  <si>
    <t xml:space="preserve">Sromis danaxarjebi  </t>
  </si>
  <si>
    <t>1-81-3</t>
  </si>
  <si>
    <t>betoni m200</t>
  </si>
  <si>
    <t>manq/sT</t>
  </si>
  <si>
    <t xml:space="preserve">zednadebi xarjebi </t>
  </si>
  <si>
    <t>masalebis transporti</t>
  </si>
  <si>
    <t>gauTvaliswinebeli xarjebi</t>
  </si>
  <si>
    <t>dRg</t>
  </si>
  <si>
    <t>sabazro</t>
  </si>
  <si>
    <t>16-12-1</t>
  </si>
  <si>
    <t>16-24-2</t>
  </si>
  <si>
    <t xml:space="preserve">sxva manqana  </t>
  </si>
  <si>
    <t>16-24-3</t>
  </si>
  <si>
    <t>16-24-4</t>
  </si>
  <si>
    <t>16-24-5</t>
  </si>
  <si>
    <t>gadamyvani 25;20</t>
  </si>
  <si>
    <t>samkapi 20;20;20</t>
  </si>
  <si>
    <t>zednadebi xarjebi</t>
  </si>
  <si>
    <t>sabazr</t>
  </si>
  <si>
    <t>ventilebis mowyoba d=50mm-mde</t>
  </si>
  <si>
    <t>kg</t>
  </si>
  <si>
    <t>maT Soris: mowyobiloba</t>
  </si>
  <si>
    <t>gruntis ukuCayra xeliT</t>
  </si>
  <si>
    <t>t</t>
  </si>
  <si>
    <t>m2</t>
  </si>
  <si>
    <t>cementis xsnari m50</t>
  </si>
  <si>
    <t>10-11</t>
  </si>
  <si>
    <t>xis Zeli</t>
  </si>
  <si>
    <t>samSeneblo lursmani</t>
  </si>
  <si>
    <t>antiseptikuri pasta</t>
  </si>
  <si>
    <t>toli</t>
  </si>
  <si>
    <t>mavTuli glinula</t>
  </si>
  <si>
    <t>10-37-1</t>
  </si>
  <si>
    <t>fosformJava amoniumi</t>
  </si>
  <si>
    <t>amoniumis sulfati</t>
  </si>
  <si>
    <t>navTis kontaqti</t>
  </si>
  <si>
    <t>xis ficari 3x.40mm</t>
  </si>
  <si>
    <t>lursmani</t>
  </si>
  <si>
    <t>10-37-3</t>
  </si>
  <si>
    <t>xis molartyvis cecxldacva</t>
  </si>
  <si>
    <t>10-39-3</t>
  </si>
  <si>
    <t>xis molartyvis antiseptireba</t>
  </si>
  <si>
    <t>pasta antiseptikuri</t>
  </si>
  <si>
    <t>12-8-5</t>
  </si>
  <si>
    <t>9-14-5</t>
  </si>
  <si>
    <t xml:space="preserve">metaloplastmasis fanjris montaJi da Rirebuleba </t>
  </si>
  <si>
    <t>15-164-8</t>
  </si>
  <si>
    <t>zeTovani saRebavi</t>
  </si>
  <si>
    <t>olifa</t>
  </si>
  <si>
    <t>11-1-6</t>
  </si>
  <si>
    <t>11-1-11</t>
  </si>
  <si>
    <t>Sromis danaxarjebi 0,188+0,0034X4=</t>
  </si>
  <si>
    <t>sxvadasxva masala normiT</t>
  </si>
  <si>
    <t>cementis xsnari 1:3</t>
  </si>
  <si>
    <t>15-52-3</t>
  </si>
  <si>
    <t>kar-fanjrebis ferdoebis Selesva cementis xsnariT</t>
  </si>
  <si>
    <t>WanWiki</t>
  </si>
  <si>
    <t>8-526-1</t>
  </si>
  <si>
    <t>el.fari</t>
  </si>
  <si>
    <t>naWedi</t>
  </si>
  <si>
    <t>m</t>
  </si>
  <si>
    <t>jami 2</t>
  </si>
  <si>
    <t>erT.-
ze</t>
  </si>
  <si>
    <t>1-22-15</t>
  </si>
  <si>
    <t>gruntis damuSaveba eqskavatoriT avtomanqanebze datvirTviT</t>
  </si>
  <si>
    <t>eqskavatori muxluxasvlaze CamCis tevadobiT 0,5m3</t>
  </si>
  <si>
    <t>1-11-15</t>
  </si>
  <si>
    <t>8-4-7</t>
  </si>
  <si>
    <t>kedlebis hidroizolacia ori fena bitumiT</t>
  </si>
  <si>
    <t>bitumis mastika</t>
  </si>
  <si>
    <t>c</t>
  </si>
  <si>
    <t>1. demontaJis samuSaoebi</t>
  </si>
  <si>
    <r>
      <t>r</t>
    </r>
    <r>
      <rPr>
        <sz val="10"/>
        <rFont val="Arial Cyr"/>
      </rPr>
      <t xml:space="preserve"> </t>
    </r>
    <r>
      <rPr>
        <sz val="10"/>
        <rFont val="Times New Roman"/>
        <family val="1"/>
      </rPr>
      <t>25-8-6</t>
    </r>
  </si>
  <si>
    <t>saxuravis wylis gadamyvani sistemis (Tunuqis Rarebi, sawvimari milebi, Zabrebi, muxlebi) demontaJi</t>
  </si>
  <si>
    <t>46-16-3</t>
  </si>
  <si>
    <t>Riobis  gamoReba aguris kedelSi</t>
  </si>
  <si>
    <t>46-15-2</t>
  </si>
  <si>
    <t>kedlebidan nalesis moxsna</t>
  </si>
  <si>
    <t>46-30-2</t>
  </si>
  <si>
    <t>46-32-3</t>
  </si>
  <si>
    <t>xis karis blokis demontaJi</t>
  </si>
  <si>
    <t>46-32-2</t>
  </si>
  <si>
    <t xml:space="preserve">xis fanjris blokis demontaJi </t>
  </si>
  <si>
    <t>samSeneblo nagvis datvirTva xeliT avtoTviTmclelze</t>
  </si>
  <si>
    <t>samSeneblo nagvis transportireba 10km</t>
  </si>
  <si>
    <t>tona</t>
  </si>
  <si>
    <t>jami 1</t>
  </si>
  <si>
    <t>2. samSeneblo samuSaoebi</t>
  </si>
  <si>
    <t>kedlebi</t>
  </si>
  <si>
    <t>8-5-9</t>
  </si>
  <si>
    <t>aguris (Tixis, keramikuli, 250×120×65 mm) tixris mowyoba, sisqiT 12.0 sm (d=6mm armaturis gaTvaliswinebiT)</t>
  </si>
  <si>
    <t>aguri</t>
  </si>
  <si>
    <t>1000c</t>
  </si>
  <si>
    <t>46-13-1</t>
  </si>
  <si>
    <t xml:space="preserve">Riobebis Sevseba aguriT (karis Riobis amoSeneba) </t>
  </si>
  <si>
    <t xml:space="preserve">cementis xsnari 1:3 </t>
  </si>
  <si>
    <t>15-56-1</t>
  </si>
  <si>
    <t>15-168-7</t>
  </si>
  <si>
    <t>kedlebis maRalxarisxovani SefiTxvna-SeRebva wyalemulsiuri saRebaviT orjer</t>
  </si>
  <si>
    <t>safiTxni</t>
  </si>
  <si>
    <t>15-14-1</t>
  </si>
  <si>
    <t xml:space="preserve">sxvadasxva manqanebi normiT </t>
  </si>
  <si>
    <t>webocementi</t>
  </si>
  <si>
    <t>15-52-1</t>
  </si>
  <si>
    <t>fasadis kedlebis maRalxarisxovani Selesva cementis xsnariT (gare kibeebis CaTvliT)</t>
  </si>
  <si>
    <t>xsnaris tumbo 3 m3/sT</t>
  </si>
  <si>
    <t xml:space="preserve">kar-fanjrebis gare ferdoebis Selesva cementis xsnariT </t>
  </si>
  <si>
    <t xml:space="preserve">  10-60-4</t>
  </si>
  <si>
    <t>mdf-is paneli tixari sisqiT 18mm (kompleqti)</t>
  </si>
  <si>
    <t>saketi გამყოფი მეტალიკი</t>
  </si>
  <si>
    <t>ცალი</t>
  </si>
  <si>
    <t>ფეხი გამყოფის მეტალიკი</t>
  </si>
  <si>
    <t>სახელური გამყოფის მეტალიკი</t>
  </si>
  <si>
    <t>ამყვანი გამყოფის18 მმ მეტალიკი</t>
  </si>
  <si>
    <t>ამყვანის გამყოფი კუთხე მეტალიკი</t>
  </si>
  <si>
    <t>ანჯამა გამყოფის18 მმ მეტალიკი</t>
  </si>
  <si>
    <t>iatakebi</t>
  </si>
  <si>
    <t xml:space="preserve">11-7-1, </t>
  </si>
  <si>
    <t>izolacia pemziT</t>
  </si>
  <si>
    <t>pemza</t>
  </si>
  <si>
    <t>11-8-1, 11-8-2</t>
  </si>
  <si>
    <t>sxvadasxva manqanebi normiT 0,0095+0,0023X4=</t>
  </si>
  <si>
    <t>cementis xsnari m150 0,0204+0,0051X4=</t>
  </si>
  <si>
    <t>xelovnuri granitis iatakis mowyoba webocementze</t>
  </si>
  <si>
    <t>webocementze</t>
  </si>
  <si>
    <t>xelovnuri granitis filebi</t>
  </si>
  <si>
    <t>kar-fanjrebi</t>
  </si>
  <si>
    <t>Weri</t>
  </si>
  <si>
    <t>34-59-7,
34-61-15</t>
  </si>
  <si>
    <t>sxva manqana 0,035+0,01=</t>
  </si>
  <si>
    <t>sxva masala 0,389+0,163=</t>
  </si>
  <si>
    <t>metaloplastmasis fanjara</t>
  </si>
  <si>
    <t xml:space="preserve">metaloplastmasis karis montaJi da Rirebuleba </t>
  </si>
  <si>
    <t>metaloplastmasis kari</t>
  </si>
  <si>
    <r>
      <t>r</t>
    </r>
    <r>
      <rPr>
        <sz val="10"/>
        <rFont val="Arial"/>
        <family val="2"/>
      </rPr>
      <t>7-39,
15-159-3</t>
    </r>
  </si>
  <si>
    <t>xis rafis mowyoba, damuSaveba da SeRebva</t>
  </si>
  <si>
    <t>Sromis danaxarjebi 2,73+0,492=</t>
  </si>
  <si>
    <t>sxva manqana 0,02+0,008=</t>
  </si>
  <si>
    <t xml:space="preserve">xis rafa 25sm siganiT </t>
  </si>
  <si>
    <t>sxvadasxva masala 0,0343+0,007=</t>
  </si>
  <si>
    <t>moTuTiebuli Tunuqis sacremleebis mowyoba fanjrebze</t>
  </si>
  <si>
    <t>moTuTiebuli Tunuqi 0,55 mm</t>
  </si>
  <si>
    <t>saxuravi</t>
  </si>
  <si>
    <t xml:space="preserve">xis ficari </t>
  </si>
  <si>
    <t>xis nivnivebis cecxldacva</t>
  </si>
  <si>
    <t>10-36-5</t>
  </si>
  <si>
    <t>xis ficrebiT molartyva sisqiT 40mm</t>
  </si>
  <si>
    <t>profilirebuli Tunuqi sisqiT 0.55mm</t>
  </si>
  <si>
    <t>profilirebuli Tunuqis kexi 0,5mm</t>
  </si>
  <si>
    <t>10-12</t>
  </si>
  <si>
    <t>samercxluri</t>
  </si>
  <si>
    <t>fanjris xis alaTa</t>
  </si>
  <si>
    <t>xis firfita 2x.</t>
  </si>
  <si>
    <t>xis ficari 3x.19-22mm</t>
  </si>
  <si>
    <t>fanjris mowyobiloba</t>
  </si>
  <si>
    <t>k-ti</t>
  </si>
  <si>
    <t>10-3-5</t>
  </si>
  <si>
    <t>Sublis Seficvra</t>
  </si>
  <si>
    <t>15-159-2</t>
  </si>
  <si>
    <t>Sublis Seficvris SeRebva zeTovani saRebaviT</t>
  </si>
  <si>
    <t>სახურავის არსებული ლითონის ნაწილის შეღებვა</t>
  </si>
  <si>
    <t>12-8-3</t>
  </si>
  <si>
    <t>wyalsawreti milebis mowyoba feradi TunuqiT</t>
  </si>
  <si>
    <t xml:space="preserve">sxva manqana normiT </t>
  </si>
  <si>
    <t>wyalsawreti milebi feradi TunuqiT</t>
  </si>
  <si>
    <t>16-17-4</t>
  </si>
  <si>
    <t>wyalmimRebi Zabrebis mowyoba feradi TunuqiT</t>
  </si>
  <si>
    <t xml:space="preserve">wyalmimRebi Zabrebi </t>
  </si>
  <si>
    <t>wyalmimRebi muxlebis mowyoba feradi TunuqiT</t>
  </si>
  <si>
    <t>muxli</t>
  </si>
  <si>
    <t>zednadebi xarjebi liTonkonstruqciebze</t>
  </si>
  <si>
    <t>maT Soris liTonkonstruqcia</t>
  </si>
  <si>
    <t>3. eleqtrosamontaJo samuSaoebi</t>
  </si>
  <si>
    <t>8-599-2</t>
  </si>
  <si>
    <r>
      <t xml:space="preserve">saStefselo rozeti /erTiani/ </t>
    </r>
    <r>
      <rPr>
        <b/>
        <sz val="10"/>
        <color indexed="8"/>
        <rFont val="AcadNusx"/>
      </rPr>
      <t/>
    </r>
  </si>
  <si>
    <r>
      <t>saStefselo rozeti /oriani/</t>
    </r>
    <r>
      <rPr>
        <b/>
        <sz val="10"/>
        <color indexed="8"/>
        <rFont val="AcadNusx"/>
      </rPr>
      <t xml:space="preserve"> </t>
    </r>
  </si>
  <si>
    <r>
      <t xml:space="preserve">saStefselo rozeti </t>
    </r>
    <r>
      <rPr>
        <b/>
        <sz val="10"/>
        <color indexed="8"/>
        <rFont val="Arial"/>
        <family val="2"/>
        <charset val="204"/>
      </rPr>
      <t>IP65</t>
    </r>
    <r>
      <rPr>
        <b/>
        <sz val="10"/>
        <color indexed="8"/>
        <rFont val="AcadNusx"/>
      </rPr>
      <t xml:space="preserve"> dacvis klasiT</t>
    </r>
  </si>
  <si>
    <r>
      <t xml:space="preserve">CamrTveli 230v Zabvaze </t>
    </r>
    <r>
      <rPr>
        <b/>
        <sz val="10"/>
        <rFont val="AcadNusx"/>
      </rPr>
      <t>erTklaviSiani</t>
    </r>
  </si>
  <si>
    <t>CamrTveli erTklaviSiani</t>
  </si>
  <si>
    <t xml:space="preserve">spilenZis kabelis montaJi   </t>
  </si>
  <si>
    <t>grZ.m.</t>
  </si>
  <si>
    <r>
      <t xml:space="preserve">spilenZisZarRviani ormagizoliaciani kabeli, </t>
    </r>
    <r>
      <rPr>
        <sz val="10"/>
        <color indexed="8"/>
        <rFont val="Arial"/>
        <family val="2"/>
        <charset val="204"/>
      </rPr>
      <t>NYM</t>
    </r>
    <r>
      <rPr>
        <sz val="11"/>
        <color indexed="8"/>
        <rFont val="AcadNusx"/>
      </rPr>
      <t xml:space="preserve"> </t>
    </r>
    <r>
      <rPr>
        <sz val="10"/>
        <color indexed="8"/>
        <rFont val="AcadNusx"/>
      </rPr>
      <t>5X4mm3</t>
    </r>
    <r>
      <rPr>
        <sz val="11"/>
        <color indexed="8"/>
        <rFont val="Calibri"/>
        <family val="2"/>
      </rPr>
      <t/>
    </r>
  </si>
  <si>
    <r>
      <t xml:space="preserve">spilenZisZarRviani ormagizoliaciani kabeli, </t>
    </r>
    <r>
      <rPr>
        <sz val="10"/>
        <color indexed="8"/>
        <rFont val="Arial"/>
        <family val="2"/>
        <charset val="204"/>
      </rPr>
      <t>NYY</t>
    </r>
    <r>
      <rPr>
        <sz val="11"/>
        <color indexed="8"/>
        <rFont val="AcadNusx"/>
      </rPr>
      <t xml:space="preserve"> </t>
    </r>
    <r>
      <rPr>
        <sz val="10"/>
        <color indexed="8"/>
        <rFont val="AcadNusx"/>
      </rPr>
      <t>5X4mm4</t>
    </r>
    <r>
      <rPr>
        <sz val="11"/>
        <color indexed="8"/>
        <rFont val="Calibri"/>
        <family val="2"/>
      </rPr>
      <t/>
    </r>
  </si>
  <si>
    <r>
      <t xml:space="preserve">spilenZisZarRviani ormagizoliaciani kabeli, </t>
    </r>
    <r>
      <rPr>
        <sz val="10"/>
        <rFont val="Arial"/>
        <family val="2"/>
        <charset val="204"/>
      </rPr>
      <t>NYM</t>
    </r>
    <r>
      <rPr>
        <sz val="11"/>
        <rFont val="AcadNusx"/>
      </rPr>
      <t xml:space="preserve"> </t>
    </r>
    <r>
      <rPr>
        <sz val="10"/>
        <rFont val="AcadNusx"/>
      </rPr>
      <t>5X</t>
    </r>
    <r>
      <rPr>
        <b/>
        <sz val="10"/>
        <rFont val="AcadNusx"/>
      </rPr>
      <t>2.5</t>
    </r>
    <r>
      <rPr>
        <sz val="10"/>
        <rFont val="AcadNusx"/>
      </rPr>
      <t>mm2</t>
    </r>
  </si>
  <si>
    <r>
      <t xml:space="preserve">spilenZisZarRviani ormagizoliaciani kabeli, </t>
    </r>
    <r>
      <rPr>
        <sz val="10"/>
        <rFont val="Arial"/>
        <family val="2"/>
        <charset val="204"/>
      </rPr>
      <t xml:space="preserve">NYM </t>
    </r>
    <r>
      <rPr>
        <sz val="10"/>
        <rFont val="AcadNusx"/>
      </rPr>
      <t>3X</t>
    </r>
    <r>
      <rPr>
        <b/>
        <sz val="10"/>
        <rFont val="AcadNusx"/>
      </rPr>
      <t>4</t>
    </r>
    <r>
      <rPr>
        <sz val="10"/>
        <rFont val="AcadNusx"/>
      </rPr>
      <t>mm2</t>
    </r>
  </si>
  <si>
    <r>
      <t xml:space="preserve">spilenZisZarRviani ormagizoliaciani kabeli, </t>
    </r>
    <r>
      <rPr>
        <sz val="10"/>
        <rFont val="Arial"/>
        <family val="2"/>
        <charset val="204"/>
      </rPr>
      <t xml:space="preserve">NYM </t>
    </r>
    <r>
      <rPr>
        <sz val="10"/>
        <rFont val="AcadNusx"/>
      </rPr>
      <t>3X2,5mm2</t>
    </r>
  </si>
  <si>
    <r>
      <t xml:space="preserve">spilenZisZarRviani ormagizoliaciani kabeli, </t>
    </r>
    <r>
      <rPr>
        <sz val="10"/>
        <rFont val="Arial"/>
        <family val="2"/>
        <charset val="204"/>
      </rPr>
      <t xml:space="preserve">NYM </t>
    </r>
    <r>
      <rPr>
        <sz val="10"/>
        <rFont val="AcadNusx"/>
      </rPr>
      <t>3X1,5mm2</t>
    </r>
  </si>
  <si>
    <t xml:space="preserve">jami 3. </t>
  </si>
  <si>
    <t xml:space="preserve">jami 4 </t>
  </si>
  <si>
    <t>Sida wyalsadeni</t>
  </si>
  <si>
    <t xml:space="preserve">plastmasis mili d=20mm </t>
  </si>
  <si>
    <t>16-6-1</t>
  </si>
  <si>
    <t>mili d=50mm</t>
  </si>
  <si>
    <t>16-6-2</t>
  </si>
  <si>
    <t>17-1-9</t>
  </si>
  <si>
    <t>trapi d=50</t>
  </si>
  <si>
    <t>17-1-5</t>
  </si>
  <si>
    <t>xelsabani SezRuduli unarebis mqoneTaTvis kompleqtSi</t>
  </si>
  <si>
    <t>17-4-1</t>
  </si>
  <si>
    <t>unitazi</t>
  </si>
  <si>
    <t xml:space="preserve">xelsabani </t>
  </si>
  <si>
    <t>unitazi Camrecxi avziT SSm pirTaTvis kompleqtSi</t>
  </si>
  <si>
    <t>kac.-sT</t>
  </si>
  <si>
    <t>eqskavatori muxluxa svlaze CamCis tevadobiT 0,5m3</t>
  </si>
  <si>
    <t>RorRi m800 fr. 20-40mm</t>
  </si>
  <si>
    <t>gruntis damuSaveba eqskavatoriT nayarSi datovebiT</t>
  </si>
  <si>
    <t>22-8-5</t>
  </si>
  <si>
    <t xml:space="preserve">zednadebi xarjebi  </t>
  </si>
  <si>
    <t xml:space="preserve">mogeba </t>
  </si>
  <si>
    <t xml:space="preserve">saRebavi </t>
  </si>
  <si>
    <t xml:space="preserve">saxuravis  xis lartyebis demontaJi </t>
  </si>
  <si>
    <t xml:space="preserve">46-28-2 </t>
  </si>
  <si>
    <t>10-36-3-k=0,4</t>
  </si>
  <si>
    <t>46-28-3</t>
  </si>
  <si>
    <t>keramikuli filebi</t>
  </si>
  <si>
    <t>11-1-5</t>
  </si>
  <si>
    <t xml:space="preserve">balastis Setana iatakis qveS (27sm) </t>
  </si>
  <si>
    <t xml:space="preserve">balasti </t>
  </si>
  <si>
    <t>RorRis safuZvelis mowyoba 17sm</t>
  </si>
  <si>
    <t>RorRi m400 fr.20-40mm</t>
  </si>
  <si>
    <t>betonis armirebuli filis mowyoba sisqiT 8sm, armatura d=8mm, bijiT 15X15sm</t>
  </si>
  <si>
    <t>armatura a-1II d=8mm</t>
  </si>
  <si>
    <t>aluminis profilebis mowyoba iatakis gadasvlis adgilebSi</t>
  </si>
  <si>
    <t>34-59-7,
10-56-3</t>
  </si>
  <si>
    <t>SekiduliEWeris mowyoba nestgamZle TabaSir-muyaoTi,  (liTonis karkasze)</t>
  </si>
  <si>
    <t>sxva manqana 0,035+0,1=</t>
  </si>
  <si>
    <t>TabaSirmuyaos filebi, nestgamZle, liTonis karkasiT</t>
  </si>
  <si>
    <t>sxva masala 0,389+0,56=</t>
  </si>
  <si>
    <t>minis tixrebze stikeris mowyoba</t>
  </si>
  <si>
    <t>stikeri</t>
  </si>
  <si>
    <t>xis nivnivebis mowyoba</t>
  </si>
  <si>
    <t>profilirebuli TunuqiT saxuravis mowyoba sisqiT 0.5mm feradi</t>
  </si>
  <si>
    <t>wolila wyalSemkrebi Raris mowyoba feradi TunuqiT, 0.55 mm</t>
  </si>
  <si>
    <t>feradi Tunuqi 0.55 mm</t>
  </si>
  <si>
    <t>Seficvra 12mm damuSavebuli zedapiriT</t>
  </si>
  <si>
    <t>4. Sida santeqnikuri samuSaoebi</t>
  </si>
  <si>
    <r>
      <t xml:space="preserve">ВЗЕР         </t>
    </r>
    <r>
      <rPr>
        <sz val="9"/>
        <rFont val="Times New Roman"/>
        <family val="1"/>
      </rPr>
      <t>25-8-15</t>
    </r>
  </si>
  <si>
    <t>aszbestcementis saxuravis demontaJi</t>
  </si>
  <si>
    <t xml:space="preserve">Tunuqis saxuravis demontaJi </t>
  </si>
  <si>
    <t>saxuravis  xis konstruqciis nawilobrivi demontaJi</t>
  </si>
  <si>
    <t>qviSa</t>
  </si>
  <si>
    <t>8-612-7</t>
  </si>
  <si>
    <t>el.fari liTonis 40 moduliani</t>
  </si>
  <si>
    <t>komp.</t>
  </si>
  <si>
    <t>100/3</t>
  </si>
  <si>
    <r>
      <t>32/3-</t>
    </r>
    <r>
      <rPr>
        <b/>
        <sz val="10"/>
        <color indexed="8"/>
        <rFont val="Arial"/>
        <family val="2"/>
        <charset val="204"/>
      </rPr>
      <t>C</t>
    </r>
  </si>
  <si>
    <r>
      <t>25/1-</t>
    </r>
    <r>
      <rPr>
        <b/>
        <sz val="10"/>
        <color indexed="8"/>
        <rFont val="Arial"/>
        <family val="2"/>
        <charset val="204"/>
      </rPr>
      <t>C</t>
    </r>
  </si>
  <si>
    <r>
      <t>16/1-</t>
    </r>
    <r>
      <rPr>
        <b/>
        <sz val="10"/>
        <color indexed="8"/>
        <rFont val="Arial"/>
        <family val="2"/>
        <charset val="204"/>
      </rPr>
      <t>C</t>
    </r>
  </si>
  <si>
    <r>
      <t>Semyvan-gamanawilebeli el.fari liTonis Camosakidi, saketiT, 40 moduliani I</t>
    </r>
    <r>
      <rPr>
        <b/>
        <sz val="10"/>
        <color indexed="8"/>
        <rFont val="Calibri"/>
        <family val="2"/>
        <charset val="204"/>
      </rPr>
      <t>P</t>
    </r>
    <r>
      <rPr>
        <b/>
        <sz val="12"/>
        <color indexed="8"/>
        <rFont val="AcadNusx"/>
      </rPr>
      <t xml:space="preserve">30 </t>
    </r>
    <r>
      <rPr>
        <b/>
        <sz val="10"/>
        <color indexed="8"/>
        <rFont val="AcadNusx"/>
      </rPr>
      <t>klasis, nolis da miwis gamanawilebeli blokiT.</t>
    </r>
  </si>
  <si>
    <r>
      <t>25/3-</t>
    </r>
    <r>
      <rPr>
        <b/>
        <sz val="10"/>
        <color indexed="8"/>
        <rFont val="Arial"/>
        <family val="2"/>
        <charset val="204"/>
      </rPr>
      <t>C</t>
    </r>
  </si>
  <si>
    <r>
      <t>16/3-</t>
    </r>
    <r>
      <rPr>
        <b/>
        <sz val="10"/>
        <color indexed="8"/>
        <rFont val="Arial"/>
        <family val="2"/>
        <charset val="204"/>
      </rPr>
      <t>C</t>
    </r>
  </si>
  <si>
    <t>el.fari liTonis 24 moduliani</t>
  </si>
  <si>
    <r>
      <t xml:space="preserve">el.gaman.fari gf-01 sarT, nolis da miwis salteebiT, </t>
    </r>
    <r>
      <rPr>
        <b/>
        <sz val="12"/>
        <color indexed="8"/>
        <rFont val="AcadNusx"/>
      </rPr>
      <t>I</t>
    </r>
    <r>
      <rPr>
        <b/>
        <sz val="12"/>
        <color indexed="8"/>
        <rFont val="Calibri"/>
        <family val="2"/>
        <charset val="204"/>
      </rPr>
      <t>P</t>
    </r>
    <r>
      <rPr>
        <b/>
        <sz val="10"/>
        <color indexed="8"/>
        <rFont val="Arial"/>
        <family val="2"/>
        <charset val="204"/>
      </rPr>
      <t>30</t>
    </r>
    <r>
      <rPr>
        <b/>
        <sz val="12"/>
        <color indexed="8"/>
        <rFont val="AcadNusx"/>
      </rPr>
      <t xml:space="preserve"> </t>
    </r>
    <r>
      <rPr>
        <b/>
        <sz val="10"/>
        <color indexed="8"/>
        <rFont val="AcadNusx"/>
      </rPr>
      <t>klasis,saketiT.</t>
    </r>
  </si>
  <si>
    <r>
      <t>Semyvanze 32/3-</t>
    </r>
    <r>
      <rPr>
        <b/>
        <sz val="10"/>
        <color indexed="8"/>
        <rFont val="Arial"/>
        <family val="2"/>
        <charset val="204"/>
      </rPr>
      <t>C</t>
    </r>
  </si>
  <si>
    <r>
      <t xml:space="preserve">el.gaman.fari gf-02 sarT, nolis da miwis salteebiT, </t>
    </r>
    <r>
      <rPr>
        <b/>
        <sz val="12"/>
        <color indexed="8"/>
        <rFont val="AcadNusx"/>
      </rPr>
      <t>I</t>
    </r>
    <r>
      <rPr>
        <b/>
        <sz val="12"/>
        <color indexed="8"/>
        <rFont val="Calibri"/>
        <family val="2"/>
        <charset val="204"/>
      </rPr>
      <t>P</t>
    </r>
    <r>
      <rPr>
        <b/>
        <sz val="10"/>
        <color indexed="8"/>
        <rFont val="Arial"/>
        <family val="2"/>
        <charset val="204"/>
      </rPr>
      <t>30</t>
    </r>
    <r>
      <rPr>
        <b/>
        <sz val="12"/>
        <color indexed="8"/>
        <rFont val="AcadNusx"/>
      </rPr>
      <t xml:space="preserve"> </t>
    </r>
    <r>
      <rPr>
        <b/>
        <sz val="10"/>
        <color indexed="8"/>
        <rFont val="AcadNusx"/>
      </rPr>
      <t>klasis,saketiT.</t>
    </r>
  </si>
  <si>
    <r>
      <t xml:space="preserve"> LED </t>
    </r>
    <r>
      <rPr>
        <b/>
        <sz val="10"/>
        <color indexed="8"/>
        <rFont val="AcadNusx"/>
      </rPr>
      <t>sanaTi</t>
    </r>
    <r>
      <rPr>
        <b/>
        <sz val="10"/>
        <color indexed="8"/>
        <rFont val="Arial"/>
        <family val="2"/>
        <charset val="204"/>
      </rPr>
      <t xml:space="preserve"> 60X60, 36W</t>
    </r>
  </si>
  <si>
    <r>
      <t xml:space="preserve">OK-DL  LED </t>
    </r>
    <r>
      <rPr>
        <sz val="10"/>
        <color indexed="8"/>
        <rFont val="AcadNusx"/>
      </rPr>
      <t>paneli</t>
    </r>
    <r>
      <rPr>
        <sz val="10"/>
        <color indexed="8"/>
        <rFont val="Arial"/>
        <family val="2"/>
        <charset val="204"/>
      </rPr>
      <t xml:space="preserve"> 60X60, 36W</t>
    </r>
  </si>
  <si>
    <t>8-604-4</t>
  </si>
  <si>
    <t>led avariuli gasasvlelis SuqmaCven. 7vt. 220v. Aakumulatoris batareiT</t>
  </si>
  <si>
    <t>led avariuli gasasvlelis SuqmaCven.</t>
  </si>
  <si>
    <r>
      <t xml:space="preserve">saStefselo rozeti mesame damamiwebeli kontaqtiT 230v,dacvis klasiT </t>
    </r>
    <r>
      <rPr>
        <b/>
        <sz val="10"/>
        <rFont val="Arial"/>
        <family val="2"/>
        <charset val="204"/>
      </rPr>
      <t>IP-23</t>
    </r>
  </si>
  <si>
    <r>
      <t xml:space="preserve">CamrTveli 230v Zabvaze </t>
    </r>
    <r>
      <rPr>
        <b/>
        <sz val="10"/>
        <rFont val="AcadNusx"/>
      </rPr>
      <t>orklaviSiani</t>
    </r>
  </si>
  <si>
    <t>CamrTveli orklaviSiani</t>
  </si>
  <si>
    <r>
      <t xml:space="preserve">spilenZisZarRviani ormagizoliaciani kabeli, </t>
    </r>
    <r>
      <rPr>
        <sz val="10"/>
        <color indexed="8"/>
        <rFont val="Arial"/>
        <family val="2"/>
        <charset val="204"/>
      </rPr>
      <t>NYY</t>
    </r>
    <r>
      <rPr>
        <sz val="11"/>
        <color indexed="8"/>
        <rFont val="AcadNusx"/>
      </rPr>
      <t xml:space="preserve"> </t>
    </r>
    <r>
      <rPr>
        <sz val="10"/>
        <color indexed="8"/>
        <rFont val="AcadNusx"/>
      </rPr>
      <t>5X10mm2</t>
    </r>
  </si>
  <si>
    <t>gamanawilebeli kolofi</t>
  </si>
  <si>
    <t>8-417-1</t>
  </si>
  <si>
    <t>8-471-1</t>
  </si>
  <si>
    <t>8-472-3</t>
  </si>
  <si>
    <t xml:space="preserve">galvanizirebuli kuTxovana 50X50X5mm </t>
  </si>
  <si>
    <t>gv118p438</t>
  </si>
  <si>
    <t>moTuTiebuli zolovana 40X4mm</t>
  </si>
  <si>
    <t>foladis zolovana 40X4mm</t>
  </si>
  <si>
    <t>4. dabali Zabva</t>
  </si>
  <si>
    <t>4.1.samSeneblo samuSaoebi</t>
  </si>
  <si>
    <t>Txrilis gaTxra xeliT</t>
  </si>
  <si>
    <t>gruntis ukuCayra xeliT, CatkepniT</t>
  </si>
  <si>
    <t>33-303-4</t>
  </si>
  <si>
    <t>sayrdeni boZis dabetoneba m200 betoniT</t>
  </si>
  <si>
    <t>33-251-6</t>
  </si>
  <si>
    <r>
      <t xml:space="preserve">dekoratiuli ganaTebis boZi-fanari </t>
    </r>
    <r>
      <rPr>
        <b/>
        <sz val="10"/>
        <color indexed="8"/>
        <rFont val="Arial"/>
        <family val="2"/>
        <charset val="204"/>
      </rPr>
      <t xml:space="preserve">E27 </t>
    </r>
    <r>
      <rPr>
        <b/>
        <sz val="10"/>
        <color indexed="8"/>
        <rFont val="Arial"/>
        <family val="2"/>
        <charset val="204"/>
      </rPr>
      <t xml:space="preserve">H=10m, </t>
    </r>
    <r>
      <rPr>
        <b/>
        <sz val="10"/>
        <color indexed="8"/>
        <rFont val="Arial"/>
        <family val="2"/>
        <charset val="204"/>
      </rPr>
      <t xml:space="preserve">LED </t>
    </r>
    <r>
      <rPr>
        <b/>
        <sz val="10"/>
        <color indexed="8"/>
        <rFont val="AcadNusx"/>
      </rPr>
      <t>sanaTiT 2X30</t>
    </r>
    <r>
      <rPr>
        <b/>
        <sz val="10"/>
        <color indexed="8"/>
        <rFont val="Arial"/>
        <family val="2"/>
        <charset val="204"/>
      </rPr>
      <t>W. IP65</t>
    </r>
    <r>
      <rPr>
        <b/>
        <sz val="10"/>
        <color indexed="8"/>
        <rFont val="AcadNusx"/>
      </rPr>
      <t xml:space="preserve"> dacvis klasiT, aluminis korpusiT da SuSis amrekliT</t>
    </r>
  </si>
  <si>
    <t xml:space="preserve">avtoamwe saburRi mowyobilobiT </t>
  </si>
  <si>
    <t xml:space="preserve">amwe saavtomobilo 16t </t>
  </si>
  <si>
    <t xml:space="preserve">sanaTis liTonis boZi </t>
  </si>
  <si>
    <t>34-103-1</t>
  </si>
  <si>
    <t>plastmasis gofrirebuli mili</t>
  </si>
  <si>
    <t>plastmasis gofrirebuli mili d=50mm</t>
  </si>
  <si>
    <t>plastmasis gofrirebuli mili d=32mm</t>
  </si>
  <si>
    <t>plastmasis gofrirebuli mili d=20mm</t>
  </si>
  <si>
    <t>liTonis mili d=32mm</t>
  </si>
  <si>
    <t>liTonis mili d=50mm</t>
  </si>
  <si>
    <t>jami 4.1</t>
  </si>
  <si>
    <t>4.2. samontaJo samuSaoebi</t>
  </si>
  <si>
    <t>8-142-1</t>
  </si>
  <si>
    <t>qviSis sawolis momzadeba kabelisTvis</t>
  </si>
  <si>
    <t>8-371-2</t>
  </si>
  <si>
    <t>fari cokolSi erTfaza avtomaturi amomrTveliT nominalur denze 6a gare ganaTebisTvis</t>
  </si>
  <si>
    <t>gamanawilebeli yuTi saketiT 200X150X100</t>
  </si>
  <si>
    <r>
      <t>6/1-</t>
    </r>
    <r>
      <rPr>
        <b/>
        <sz val="10"/>
        <color indexed="8"/>
        <rFont val="Arial"/>
        <family val="2"/>
        <charset val="204"/>
      </rPr>
      <t>C</t>
    </r>
  </si>
  <si>
    <t>8-149-1</t>
  </si>
  <si>
    <t xml:space="preserve">kabelis gatareba gofrirebul milebSi </t>
  </si>
  <si>
    <t xml:space="preserve">sakontrolo lenta </t>
  </si>
  <si>
    <t xml:space="preserve">mogeba  </t>
  </si>
  <si>
    <t>jami 4.2</t>
  </si>
  <si>
    <t>jami 4=1.1+4.2</t>
  </si>
  <si>
    <r>
      <t xml:space="preserve">aluminis ZarRviani ormagizolaciani </t>
    </r>
    <r>
      <rPr>
        <b/>
        <sz val="10"/>
        <rFont val="AcadNusx"/>
      </rPr>
      <t>kabelis kveTiT: 3X16+1X6</t>
    </r>
    <r>
      <rPr>
        <sz val="10"/>
        <rFont val="AcadNusx"/>
      </rPr>
      <t xml:space="preserve"> kv.mm gatareba gofrirebul milSi </t>
    </r>
  </si>
  <si>
    <t xml:space="preserve">eleqtro fari avtomaturi gamomrTvelebiT </t>
  </si>
  <si>
    <r>
      <t>avt. amomrTveli 16/1-</t>
    </r>
    <r>
      <rPr>
        <b/>
        <sz val="10"/>
        <color indexed="8"/>
        <rFont val="Arial"/>
        <family val="2"/>
        <charset val="204"/>
      </rPr>
      <t>C</t>
    </r>
  </si>
  <si>
    <t>gamSvebi 9a-ze</t>
  </si>
  <si>
    <t xml:space="preserve">led sanaTi d=10-15 9-11vt </t>
  </si>
  <si>
    <t>8-398-1</t>
  </si>
  <si>
    <t xml:space="preserve">sakabelo arxi </t>
  </si>
  <si>
    <t>sakabelo arxi</t>
  </si>
  <si>
    <t xml:space="preserve">plastmasis mili d=25mm </t>
  </si>
  <si>
    <t xml:space="preserve">plastmasis mili d=32mm </t>
  </si>
  <si>
    <t xml:space="preserve">plastmasis ფოლგიანი mili d=20mm </t>
  </si>
  <si>
    <t xml:space="preserve">plastmasis ფოლგიანი mili d=25mm </t>
  </si>
  <si>
    <t>kuTxis ventili d=20mm</t>
  </si>
  <si>
    <t>samkapi 32;20;20</t>
  </si>
  <si>
    <t>samkapi 25;20;25</t>
  </si>
  <si>
    <t>თბისაიზოლაციო კაუჩუკი d=32</t>
  </si>
  <si>
    <t>თბისაიზოლაციო კაუჩუკი d=25</t>
  </si>
  <si>
    <t>თბისაიზოლაციო კაუჩუკი d=20</t>
  </si>
  <si>
    <t>samkapi 50/50</t>
  </si>
  <si>
    <t>samkapi 110/50</t>
  </si>
  <si>
    <t>samkapi 110/110</t>
  </si>
  <si>
    <t>muxli d=110</t>
  </si>
  <si>
    <t>muxli d=50</t>
  </si>
  <si>
    <t>gadamyvani d=110/50</t>
  </si>
  <si>
    <t xml:space="preserve"> კანალიზ გამწმენდი (რევიზია) d=110</t>
  </si>
  <si>
    <t>საცობი კანალიზ. გამწმენდი d=110</t>
  </si>
  <si>
    <t>საცობი კანალიზ გამწმენდი d=50mm</t>
  </si>
  <si>
    <t>wyalsadenis avzebis mowyoba</t>
  </si>
  <si>
    <t xml:space="preserve">plastmasis mili d=40mm </t>
  </si>
  <si>
    <t xml:space="preserve">plastmasis mili d=63mm </t>
  </si>
  <si>
    <t>16-24-6</t>
  </si>
  <si>
    <t>tivtiva d=32</t>
  </si>
  <si>
    <t>tivtiva d=25</t>
  </si>
  <si>
    <t>ukusarqveli d=32</t>
  </si>
  <si>
    <t>ventili  d=32mm</t>
  </si>
  <si>
    <t>ventili d=40mm</t>
  </si>
  <si>
    <t>18-8-3</t>
  </si>
  <si>
    <r>
      <t xml:space="preserve">პლასტმასის </t>
    </r>
    <r>
      <rPr>
        <b/>
        <sz val="10"/>
        <color indexed="8"/>
        <rFont val="Arial"/>
        <family val="2"/>
        <charset val="204"/>
      </rPr>
      <t xml:space="preserve">HDPE </t>
    </r>
    <r>
      <rPr>
        <b/>
        <sz val="10"/>
        <color indexed="8"/>
        <rFont val="AcadNusx"/>
      </rPr>
      <t xml:space="preserve">ავზი sasmeli წყლისთვის  3000 litri </t>
    </r>
  </si>
  <si>
    <t xml:space="preserve"> Sida kanalizacia</t>
  </si>
  <si>
    <t>unitazis Camrecxi avziT SSm pirTaTvis kompleqtSi</t>
  </si>
  <si>
    <t>unitazi Camrecxi avziT kompleqtSi</t>
  </si>
  <si>
    <t>xelsabani standartuli, sifoniT, SemreviT</t>
  </si>
  <si>
    <t>samontaJo samuSabi</t>
  </si>
  <si>
    <t>santeqnikuri samuSabi</t>
  </si>
  <si>
    <t>zednadebi xarjebi santeqnikur samuSabze</t>
  </si>
  <si>
    <t>zednadebi xarjebi samontaJo samuSabze</t>
  </si>
  <si>
    <t>5. gare kanalizacia</t>
  </si>
  <si>
    <t>zedmeti gruntis transportireba 10km</t>
  </si>
  <si>
    <t>კანალიზაციის გოფრირე.მილი PVC PE80 PN12.5 d=150</t>
  </si>
  <si>
    <t xml:space="preserve">23-1-2  </t>
  </si>
  <si>
    <t>qviSis safuZvlis mowyoba milebis  qveS sisqiT 10sm da milebis Tavze 20sm</t>
  </si>
  <si>
    <t>23-12-1</t>
  </si>
  <si>
    <t>rk/betonis fila 1.0X1.0 fila Tujis mrgvali xufiT</t>
  </si>
  <si>
    <t>rk/betonis Wis mtgvali Ziri d=1m</t>
  </si>
  <si>
    <t>armatura</t>
  </si>
  <si>
    <t>sxva masala (Casasvleli kauWebis gaTvaliswinebiT)</t>
  </si>
  <si>
    <t>anakrebi rk/betonis rgoli d=1m h-100mm</t>
  </si>
  <si>
    <t>anakrebi rk/betonis rgoli d=1m h-1200mm</t>
  </si>
  <si>
    <t>anakrebi rk/betonis rgoli d=1m h-1550mm</t>
  </si>
  <si>
    <t>jami 5</t>
  </si>
  <si>
    <t>viniplastis milis montaJi d=20mm</t>
  </si>
  <si>
    <t>viniplastis mili cecxlmedegi d=20mm</t>
  </si>
  <si>
    <r>
      <t>avt. amomrTveli 20/1-</t>
    </r>
    <r>
      <rPr>
        <b/>
        <sz val="10"/>
        <color indexed="8"/>
        <rFont val="Arial"/>
        <family val="2"/>
        <charset val="204"/>
      </rPr>
      <t>C</t>
    </r>
  </si>
  <si>
    <r>
      <t xml:space="preserve">მილი პლასტ.ფოლგიანი ცხელი წყლის PN10 d=32mm </t>
    </r>
    <r>
      <rPr>
        <b/>
        <sz val="10"/>
        <color indexed="8"/>
        <rFont val="AcadNusx"/>
      </rPr>
      <t xml:space="preserve"> samagrebis gaTvaliswinebiT</t>
    </r>
  </si>
  <si>
    <t>თბისაიზოლაციო კაუჩუკი d=40</t>
  </si>
  <si>
    <t>plastmasis  ventili d=20mm</t>
  </si>
  <si>
    <t>plastmasis  ventili d=25mm</t>
  </si>
  <si>
    <t>plastmasis  ventili  d=32mm</t>
  </si>
  <si>
    <t>plastmasis  ventili  d=40mm</t>
  </si>
  <si>
    <t>samkapi 40;20;40</t>
  </si>
  <si>
    <t>gadamyvani 32;20</t>
  </si>
  <si>
    <t>gadamyvani 32;25</t>
  </si>
  <si>
    <t>gadamyvani 40;25</t>
  </si>
  <si>
    <t>gadamyvani 40;32</t>
  </si>
  <si>
    <t xml:space="preserve">plastmasis ფოლგიანი mili d=32mm </t>
  </si>
  <si>
    <t>plastmasis mili d=40mm ავზიდან მოწოდება</t>
  </si>
  <si>
    <t xml:space="preserve">plastmasis mili d=50mm </t>
  </si>
  <si>
    <t>ukusarqveli d=40</t>
  </si>
  <si>
    <t>ჯვარედი  50/50/50</t>
  </si>
  <si>
    <t>xelsabani niJaris mowyoba SezRuduli unarebis mqoneTaTvis kompleqtSi (fexiT, sifoniT da yvela damxmare elementebis CaTvliT)</t>
  </si>
  <si>
    <t>anakrebi rk/betonis rgoli d=1m h-2750mm</t>
  </si>
  <si>
    <t>anakrebi rk/betonis rgoli d=1m h-3050mm</t>
  </si>
  <si>
    <t>12</t>
  </si>
  <si>
    <t>samkapi 32;25;32</t>
  </si>
  <si>
    <t>mili d=110 mm</t>
  </si>
  <si>
    <t>gadamyvani d=150/110</t>
  </si>
  <si>
    <t>gruntis damuSaveba xeliT</t>
  </si>
  <si>
    <r>
      <t>avt. amomrTveli 25/1-</t>
    </r>
    <r>
      <rPr>
        <b/>
        <sz val="10"/>
        <color indexed="8"/>
        <rFont val="Arial"/>
        <family val="2"/>
        <charset val="204"/>
      </rPr>
      <t>C</t>
    </r>
  </si>
  <si>
    <r>
      <t xml:space="preserve">rk/betonis anakrebi sakanalizacio Wa  </t>
    </r>
    <r>
      <rPr>
        <b/>
        <sz val="10"/>
        <color indexed="8"/>
        <rFont val="Arial"/>
        <family val="2"/>
        <charset val="204"/>
      </rPr>
      <t>D</t>
    </r>
    <r>
      <rPr>
        <b/>
        <sz val="10"/>
        <color indexed="8"/>
        <rFont val="AcadNusx"/>
      </rPr>
      <t xml:space="preserve">=1000 </t>
    </r>
    <r>
      <rPr>
        <b/>
        <sz val="10"/>
        <color indexed="8"/>
        <rFont val="Times New Roman"/>
        <family val="1"/>
        <charset val="204"/>
      </rPr>
      <t xml:space="preserve">H=1.0 m-, </t>
    </r>
    <r>
      <rPr>
        <b/>
        <sz val="10"/>
        <color indexed="8"/>
        <rFont val="AcadNusx"/>
      </rPr>
      <t>Tujis xufiT, ZiriT</t>
    </r>
    <r>
      <rPr>
        <b/>
        <sz val="10"/>
        <color indexed="8"/>
        <rFont val="Times New Roman"/>
        <family val="1"/>
        <charset val="204"/>
      </rPr>
      <t xml:space="preserve">,  3 </t>
    </r>
    <r>
      <rPr>
        <b/>
        <sz val="10"/>
        <color indexed="8"/>
        <rFont val="AcadNusx"/>
      </rPr>
      <t>cali</t>
    </r>
  </si>
  <si>
    <t>xis iatakis demontaJi konstruqciamde</t>
  </si>
  <si>
    <t xml:space="preserve">kedlebis mopirkeTeba keramikuli filebiT webocementze 2.0m simaRleze </t>
  </si>
  <si>
    <t>laminirebuli nestgamZle mdf-is panelis gamyofi tixrisa da karis mowyoba sisqiT 18mm</t>
  </si>
  <si>
    <t>iatakis moWimva cementis xsnariT, sisqiT 40mm</t>
  </si>
  <si>
    <t>SekiduliEWeris mowyoba "armstrongis" filebiT (liTonis karkasze) nestgamZle</t>
  </si>
  <si>
    <t>"amstrongis" filebi liTonis karkasiT</t>
  </si>
  <si>
    <t xml:space="preserve">`mdf~-is yru karis mowyoba (mowyobilobiT, CarCos gaTvaliswinebiT) Tamasebis gaTvaliswinebiT </t>
  </si>
  <si>
    <t xml:space="preserve">mdf-is yru kari mowyobilobiT </t>
  </si>
  <si>
    <t>46-31-12</t>
  </si>
  <si>
    <t xml:space="preserve">arsebuli cementis moWimvis ayra </t>
  </si>
  <si>
    <t>11-7-1</t>
  </si>
  <si>
    <t>keramzitis fenis moxsna</t>
  </si>
  <si>
    <t>Sromis danaxarjebi 3.58X0,4=</t>
  </si>
  <si>
    <t>sxva manqana 1,08X0,4=</t>
  </si>
  <si>
    <t>11-36-3</t>
  </si>
  <si>
    <t xml:space="preserve">xelovnuri granitis plintusis mowyoba </t>
  </si>
  <si>
    <t>Sromis danaxarji</t>
  </si>
  <si>
    <t>xelovnuri graniti</t>
  </si>
  <si>
    <t>webo-cementi</t>
  </si>
  <si>
    <t>1-25-2</t>
  </si>
  <si>
    <t xml:space="preserve">muSaoba nayarSi </t>
  </si>
  <si>
    <t>buldozeri 108cx.Z.</t>
  </si>
  <si>
    <t>III kategoriis gruntis damuSaveba eqskavatoriT nayarSi datovebiT</t>
  </si>
  <si>
    <t>1-79-3</t>
  </si>
  <si>
    <t>III kategoriis gruntis damuSaveba xeliT</t>
  </si>
  <si>
    <t>Sromis danaxarjebi 3,37X0,8X1,2=</t>
  </si>
  <si>
    <t>1-31-3</t>
  </si>
  <si>
    <t>III kategoriis gruntis ukuCayra buldozeriT</t>
  </si>
  <si>
    <t xml:space="preserve">buldozeri 80cx.Z. </t>
  </si>
  <si>
    <t>1-118-11</t>
  </si>
  <si>
    <t>gruntis datkepna pnevmosatkepnebiT</t>
  </si>
  <si>
    <t>kompresori</t>
  </si>
  <si>
    <t>pnevmosatkepni</t>
  </si>
  <si>
    <t>8-3-2</t>
  </si>
  <si>
    <t>RorRis dayra</t>
  </si>
  <si>
    <t>RorRi</t>
  </si>
  <si>
    <t>6-11-3</t>
  </si>
  <si>
    <r>
      <t xml:space="preserve">monoliTuri rkinabetonis lenturi saZirkvlis da kedlebis mowyoba </t>
    </r>
    <r>
      <rPr>
        <sz val="10"/>
        <rFont val="Times New Roman"/>
        <family val="1"/>
      </rPr>
      <t>B25W8</t>
    </r>
    <r>
      <rPr>
        <sz val="10"/>
        <rFont val="AcadNusx"/>
      </rPr>
      <t xml:space="preserve"> betoniT</t>
    </r>
  </si>
  <si>
    <r>
      <rPr>
        <sz val="10"/>
        <rFont val="Times New Roman"/>
        <family val="1"/>
      </rPr>
      <t>B25W8</t>
    </r>
    <r>
      <rPr>
        <sz val="10"/>
        <rFont val="AcadNusx"/>
      </rPr>
      <t xml:space="preserve"> betoni</t>
    </r>
  </si>
  <si>
    <t>yalibis fari</t>
  </si>
  <si>
    <t>xis ficari 3x.40mm da meti</t>
  </si>
  <si>
    <t>samSeneblo WanWiki</t>
  </si>
  <si>
    <t>eleqtrodi</t>
  </si>
  <si>
    <t>armatura a-1</t>
  </si>
  <si>
    <t>armatura a-3</t>
  </si>
  <si>
    <t>6-16-1</t>
  </si>
  <si>
    <r>
      <t>monoliTuri rk/betonis gadaxurvebis mowyoba b-25</t>
    </r>
    <r>
      <rPr>
        <b/>
        <sz val="10"/>
        <rFont val="Avaza Mtavruli SP"/>
        <family val="2"/>
      </rPr>
      <t>W8</t>
    </r>
    <r>
      <rPr>
        <b/>
        <sz val="10"/>
        <rFont val="AcadNusx"/>
      </rPr>
      <t xml:space="preserve"> betonisagan </t>
    </r>
  </si>
  <si>
    <t>xis ficari 2x.25-32mm</t>
  </si>
  <si>
    <t>xis ficari 2x.40mm da meti</t>
  </si>
  <si>
    <t>armatura a-Ikl</t>
  </si>
  <si>
    <t>ტ</t>
  </si>
  <si>
    <t>armatura a-IIIkl</t>
  </si>
  <si>
    <t>23-23</t>
  </si>
  <si>
    <t>gadaxurvis CarCo -xufis montaJi</t>
  </si>
  <si>
    <t>gadaxurvis CarCo -xufi</t>
  </si>
  <si>
    <t>cementis xsnari</t>
  </si>
  <si>
    <t>jami 6</t>
  </si>
  <si>
    <t>jami 1+2+3+4+5+6</t>
  </si>
  <si>
    <t>dedofliswyaros municipalitetis sofel qvemo qedis sajaro skolis reabilitacia</t>
  </si>
  <si>
    <r>
      <t xml:space="preserve">Sedgenilia </t>
    </r>
    <r>
      <rPr>
        <b/>
        <sz val="10"/>
        <rFont val="AcadNusx"/>
      </rPr>
      <t>2020 I kv</t>
    </r>
    <r>
      <rPr>
        <sz val="10"/>
        <rFont val="AcadNusx"/>
      </rPr>
      <t xml:space="preserve">. doneze                                 </t>
    </r>
  </si>
  <si>
    <t>furnitura 7 kabinasa da tixarze kariT:</t>
  </si>
  <si>
    <t>zednadebi xarjebi samSeneblo samuSaoebze</t>
  </si>
  <si>
    <r>
      <t xml:space="preserve">მილი პლასტ.პოლიპროპილენ.ცივი წყლის PN10 d=20mm  </t>
    </r>
    <r>
      <rPr>
        <b/>
        <sz val="10"/>
        <rFont val="AcadNusx"/>
      </rPr>
      <t>samagrebis gaTvaliswinebiT</t>
    </r>
  </si>
  <si>
    <r>
      <t xml:space="preserve">მილი პლასტ.პოლიპროპილენ.ცივი წყლის PN10 d=25mm </t>
    </r>
    <r>
      <rPr>
        <b/>
        <sz val="10"/>
        <rFont val="AcadNusx"/>
      </rPr>
      <t>samagrebis gaTvaliswinebiT</t>
    </r>
  </si>
  <si>
    <r>
      <t xml:space="preserve">მილი პლასტ.პოლიპროპილენ.ცივი წყლის PN10 d=32mm </t>
    </r>
    <r>
      <rPr>
        <b/>
        <sz val="10"/>
        <rFont val="AcadNusx"/>
      </rPr>
      <t xml:space="preserve"> samagrebis gaTvaliswinebiT</t>
    </r>
  </si>
  <si>
    <r>
      <t xml:space="preserve">მილი პლასტ.პოლიპროპილენ.ცივი წყლის PN10 d=40mm </t>
    </r>
    <r>
      <rPr>
        <b/>
        <sz val="10"/>
        <rFont val="AcadNusx"/>
      </rPr>
      <t xml:space="preserve"> samagrebis gaTvaliswinebiT</t>
    </r>
  </si>
  <si>
    <r>
      <t xml:space="preserve">მილი პლასტმასის ფოლგიანი ცხელი წყლის,საცირკულ. PN10 d=20mm  </t>
    </r>
    <r>
      <rPr>
        <b/>
        <sz val="10"/>
        <rFont val="AcadNusx"/>
      </rPr>
      <t>samagrebis gaTvaliswinebiT</t>
    </r>
  </si>
  <si>
    <r>
      <t xml:space="preserve">მილი პლასტმასის ფოლგიანი ცხელი წყლის,საცირკულ. PN10 d=25mm  </t>
    </r>
    <r>
      <rPr>
        <b/>
        <sz val="10"/>
        <rFont val="AcadNusx"/>
      </rPr>
      <t>samagrebis gaTvaliswinebiT</t>
    </r>
  </si>
  <si>
    <r>
      <t>muxli 90</t>
    </r>
    <r>
      <rPr>
        <sz val="10"/>
        <color indexed="8"/>
        <rFont val="Arial"/>
        <family val="2"/>
        <charset val="204"/>
      </rPr>
      <t>° d=40</t>
    </r>
  </si>
  <si>
    <r>
      <t xml:space="preserve">muxli Sida xraxniT </t>
    </r>
    <r>
      <rPr>
        <sz val="10"/>
        <color indexed="8"/>
        <rFont val="Arial"/>
        <family val="2"/>
        <charset val="204"/>
      </rPr>
      <t>d=20</t>
    </r>
  </si>
  <si>
    <r>
      <t>muxli 90</t>
    </r>
    <r>
      <rPr>
        <sz val="10"/>
        <color indexed="8"/>
        <rFont val="Arial"/>
        <family val="2"/>
        <charset val="204"/>
      </rPr>
      <t>° d=20</t>
    </r>
  </si>
  <si>
    <r>
      <t>muxli 90</t>
    </r>
    <r>
      <rPr>
        <sz val="10"/>
        <color indexed="8"/>
        <rFont val="Arial"/>
        <family val="2"/>
        <charset val="204"/>
      </rPr>
      <t>° d=25</t>
    </r>
  </si>
  <si>
    <r>
      <t>muxli 90</t>
    </r>
    <r>
      <rPr>
        <sz val="10"/>
        <color indexed="8"/>
        <rFont val="Arial"/>
        <family val="2"/>
        <charset val="204"/>
      </rPr>
      <t>° d=32</t>
    </r>
  </si>
  <si>
    <r>
      <rPr>
        <sz val="10"/>
        <color indexed="8"/>
        <rFont val="AcadNusx"/>
      </rPr>
      <t>samkapi</t>
    </r>
    <r>
      <rPr>
        <sz val="10"/>
        <color indexed="8"/>
        <rFont val="Arial"/>
        <family val="2"/>
        <charset val="204"/>
      </rPr>
      <t xml:space="preserve"> ∅-32/32</t>
    </r>
  </si>
  <si>
    <r>
      <rPr>
        <sz val="10"/>
        <color indexed="8"/>
        <rFont val="AcadNusx"/>
      </rPr>
      <t xml:space="preserve">jvaredini </t>
    </r>
    <r>
      <rPr>
        <sz val="10"/>
        <color indexed="8"/>
        <rFont val="Arial"/>
        <family val="2"/>
        <charset val="204"/>
      </rPr>
      <t xml:space="preserve"> ∅-25/20/25</t>
    </r>
  </si>
  <si>
    <r>
      <t>მილი პლასტმასის ფოლგიანი ცხელი წყლის,საცირკულ. PN10 d=</t>
    </r>
    <r>
      <rPr>
        <b/>
        <sz val="11"/>
        <rFont val="Calibri"/>
        <family val="2"/>
        <charset val="204"/>
        <scheme val="minor"/>
      </rPr>
      <t>20</t>
    </r>
    <r>
      <rPr>
        <b/>
        <sz val="10"/>
        <rFont val="Calibri"/>
        <family val="2"/>
        <charset val="204"/>
        <scheme val="minor"/>
      </rPr>
      <t xml:space="preserve">mm  </t>
    </r>
    <r>
      <rPr>
        <b/>
        <sz val="10"/>
        <rFont val="AcadNusx"/>
      </rPr>
      <t>saqvabidan</t>
    </r>
  </si>
  <si>
    <r>
      <t>მილი პლასტმასის ფოლგიანი ცხელი წყლის, PN10 d=</t>
    </r>
    <r>
      <rPr>
        <b/>
        <sz val="11"/>
        <rFont val="Calibri"/>
        <family val="2"/>
        <charset val="204"/>
        <scheme val="minor"/>
      </rPr>
      <t>25</t>
    </r>
    <r>
      <rPr>
        <b/>
        <sz val="10"/>
        <rFont val="Calibri"/>
        <family val="2"/>
        <charset val="204"/>
        <scheme val="minor"/>
      </rPr>
      <t>mm  /</t>
    </r>
    <r>
      <rPr>
        <b/>
        <sz val="10"/>
        <rFont val="AcadNusx"/>
      </rPr>
      <t>saqvabidan/</t>
    </r>
  </si>
  <si>
    <r>
      <t>მილი პლასტმასის ფოლგიანი ცხელი წყლის,საცირკულ. PN10 d=</t>
    </r>
    <r>
      <rPr>
        <b/>
        <sz val="11"/>
        <rFont val="Calibri"/>
        <family val="2"/>
        <charset val="204"/>
        <scheme val="minor"/>
      </rPr>
      <t>32</t>
    </r>
    <r>
      <rPr>
        <b/>
        <sz val="10"/>
        <rFont val="Calibri"/>
        <family val="2"/>
        <charset val="204"/>
        <scheme val="minor"/>
      </rPr>
      <t xml:space="preserve">mm  </t>
    </r>
    <r>
      <rPr>
        <b/>
        <sz val="10"/>
        <rFont val="AcadNusx"/>
      </rPr>
      <t>saqvabidan</t>
    </r>
  </si>
  <si>
    <r>
      <t>მილი პლასტ.პოლიპროპილენ.ცივი წყლის PN10 d=</t>
    </r>
    <r>
      <rPr>
        <b/>
        <sz val="11"/>
        <rFont val="Calibri"/>
        <family val="2"/>
        <charset val="204"/>
        <scheme val="minor"/>
      </rPr>
      <t>25</t>
    </r>
    <r>
      <rPr>
        <b/>
        <sz val="10"/>
        <rFont val="Calibri"/>
        <family val="2"/>
        <charset val="204"/>
        <scheme val="minor"/>
      </rPr>
      <t xml:space="preserve">mm </t>
    </r>
  </si>
  <si>
    <r>
      <t>მილი პლასტ.პოლიპროპილენ.ცივი წყლის PN10 d=</t>
    </r>
    <r>
      <rPr>
        <b/>
        <sz val="11"/>
        <rFont val="Calibri"/>
        <family val="2"/>
        <charset val="204"/>
        <scheme val="minor"/>
      </rPr>
      <t>32</t>
    </r>
    <r>
      <rPr>
        <b/>
        <sz val="10"/>
        <rFont val="Calibri"/>
        <family val="2"/>
        <charset val="204"/>
        <scheme val="minor"/>
      </rPr>
      <t xml:space="preserve">mm </t>
    </r>
    <r>
      <rPr>
        <b/>
        <sz val="10"/>
        <rFont val="AcadNusx"/>
      </rPr>
      <t xml:space="preserve"> avzidan</t>
    </r>
  </si>
  <si>
    <r>
      <t>მილი პლასტ.პოლიპროპილენ.ცივი წყლის PN10 d=</t>
    </r>
    <r>
      <rPr>
        <b/>
        <sz val="11"/>
        <rFont val="Calibri"/>
        <family val="2"/>
        <charset val="204"/>
        <scheme val="minor"/>
      </rPr>
      <t>40</t>
    </r>
    <r>
      <rPr>
        <b/>
        <sz val="10"/>
        <rFont val="Calibri"/>
        <family val="2"/>
        <charset val="204"/>
        <scheme val="minor"/>
      </rPr>
      <t xml:space="preserve">mm </t>
    </r>
    <r>
      <rPr>
        <b/>
        <sz val="10"/>
        <rFont val="AcadNusx"/>
      </rPr>
      <t xml:space="preserve"> </t>
    </r>
  </si>
  <si>
    <r>
      <t>მილი პლასტ.პოლიპროპილენ.ცივი წყლის PN10 d=</t>
    </r>
    <r>
      <rPr>
        <b/>
        <sz val="11"/>
        <rFont val="Calibri"/>
        <family val="2"/>
        <charset val="204"/>
        <scheme val="minor"/>
      </rPr>
      <t>50</t>
    </r>
    <r>
      <rPr>
        <b/>
        <sz val="10"/>
        <rFont val="Calibri"/>
        <family val="2"/>
        <charset val="204"/>
        <scheme val="minor"/>
      </rPr>
      <t xml:space="preserve">mm </t>
    </r>
    <r>
      <rPr>
        <b/>
        <sz val="10"/>
        <rFont val="AcadNusx"/>
      </rPr>
      <t xml:space="preserve"> </t>
    </r>
  </si>
  <si>
    <r>
      <t>მილი პლასტ.პოლიპროპილენ.ცივი წყლის PN10 d=</t>
    </r>
    <r>
      <rPr>
        <b/>
        <sz val="11"/>
        <rFont val="Calibri"/>
        <family val="2"/>
        <charset val="204"/>
        <scheme val="minor"/>
      </rPr>
      <t>63</t>
    </r>
    <r>
      <rPr>
        <b/>
        <sz val="10"/>
        <rFont val="Calibri"/>
        <family val="2"/>
        <charset val="204"/>
        <scheme val="minor"/>
      </rPr>
      <t xml:space="preserve">mm </t>
    </r>
    <r>
      <rPr>
        <b/>
        <sz val="10"/>
        <rFont val="AcadNusx"/>
      </rPr>
      <t xml:space="preserve"> </t>
    </r>
  </si>
  <si>
    <r>
      <t>კანალიზაციის  მილი</t>
    </r>
    <r>
      <rPr>
        <b/>
        <sz val="10"/>
        <rFont val="Arial"/>
        <family val="2"/>
        <charset val="204"/>
      </rPr>
      <t xml:space="preserve"> PVC PE80 PN12.5  ∅-50*3.2 </t>
    </r>
    <r>
      <rPr>
        <b/>
        <sz val="10"/>
        <rFont val="AcadNusx"/>
      </rPr>
      <t>samagrebis gaTvaliswinebiT</t>
    </r>
  </si>
  <si>
    <r>
      <t xml:space="preserve">wylis ჭკვიანი ტუმბო </t>
    </r>
    <r>
      <rPr>
        <b/>
        <sz val="10"/>
        <color indexed="8"/>
        <rFont val="Arial"/>
        <family val="2"/>
        <charset val="204"/>
      </rPr>
      <t xml:space="preserve">q=0.93ლ/წმ H=30 მ, </t>
    </r>
    <r>
      <rPr>
        <b/>
        <sz val="10"/>
        <color indexed="8"/>
        <rFont val="Calibri"/>
        <family val="2"/>
        <charset val="204"/>
      </rPr>
      <t>1 მუშა, 1 სათადარიგო პნევმავზით 50 ლ</t>
    </r>
  </si>
  <si>
    <r>
      <t xml:space="preserve">wylis ჭკვიანი ტუმბო </t>
    </r>
    <r>
      <rPr>
        <sz val="10"/>
        <color indexed="8"/>
        <rFont val="Arial"/>
        <family val="2"/>
        <charset val="204"/>
      </rPr>
      <t xml:space="preserve">q=0.93ლ/წმ H=30 მ, </t>
    </r>
    <r>
      <rPr>
        <sz val="10"/>
        <color indexed="8"/>
        <rFont val="Calibri"/>
        <family val="2"/>
        <charset val="204"/>
      </rPr>
      <t>1 მუშა, 1 სათადარიგო პნევმავზით 50 ლ</t>
    </r>
  </si>
  <si>
    <r>
      <t xml:space="preserve">კანალიზაციის მილი </t>
    </r>
    <r>
      <rPr>
        <b/>
        <sz val="10"/>
        <rFont val="Arial"/>
        <family val="2"/>
        <charset val="204"/>
      </rPr>
      <t xml:space="preserve">PVC PE80 PN12.5  ∅-110 </t>
    </r>
    <r>
      <rPr>
        <b/>
        <sz val="10"/>
        <rFont val="AcadNusx"/>
      </rPr>
      <t>samagrebis gaTvaliswinebiT</t>
    </r>
  </si>
  <si>
    <t>6. septiki</t>
  </si>
  <si>
    <t xml:space="preserve">gruntis gatana 10km-ze </t>
  </si>
  <si>
    <t>15-60-3</t>
  </si>
  <si>
    <t>kedlebis maRalxarisxovani Selesva cementis xsnariT ferdoebis gaTvaliswinebiT</t>
  </si>
  <si>
    <t>11-23-1</t>
  </si>
  <si>
    <t>mdf-is Tamasa</t>
  </si>
  <si>
    <t>gm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</si>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</sst>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3" formatCode="_(* #,##0.00_);_(* \(#,##0.00\);_(* &quot;-&quot;??_);_(@_)"/>
    <numFmt numFmtId="164" formatCode="_-* #,##0.00_р_._-;\-* #,##0.00_р_._-;_-* &quot;-&quot;??_р_._-;_-@_-"/>
    <numFmt numFmtId="165" formatCode="[$-437]yyyy\ &quot;წლის&quot;\ dd\ mm\,\ dddd"/>
    <numFmt numFmtId="166" formatCode="_-* #,##0.00_-;\-* #,##0.00_-;_-* &quot;-&quot;??_-;_-@_-"/>
    <numFmt numFmtId="167" formatCode="0.000"/>
    <numFmt numFmtId="168" formatCode="_-* #,##0.0000_р_._-;\-* #,##0.0000_р_._-;_-* &quot;-&quot;??_р_._-;_-@_-"/>
    <numFmt numFmtId="169" formatCode="0.0000"/>
    <numFmt numFmtId="170" formatCode="0.0"/>
    <numFmt numFmtId="171" formatCode="_-* #,##0.0_р_._-;\-* #,##0.0_р_._-;_-* &quot;-&quot;??_р_._-;_-@_-"/>
    <numFmt numFmtId="172" formatCode="_-* #,##0_р_._-;\-* #,##0_р_._-;_-* &quot;-&quot;??_р_._-;_-@_-"/>
    <numFmt numFmtId="173" formatCode="_-* #,##0.000_р_._-;\-* #,##0.000_р_._-;_-* &quot;-&quot;??_р_._-;_-@_-"/>
  </numFmts>
  <fonts count="5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cadNusx"/>
    </font>
    <font>
      <b/>
      <sz val="10"/>
      <color indexed="8"/>
      <name val="AcadNusx"/>
    </font>
    <font>
      <sz val="10"/>
      <name val="Arial"/>
      <family val="2"/>
    </font>
    <font>
      <b/>
      <sz val="10"/>
      <name val="AcadNusx"/>
    </font>
    <font>
      <sz val="10"/>
      <name val="AcadNusx"/>
    </font>
    <font>
      <sz val="10"/>
      <name val="Arial Cyr"/>
    </font>
    <font>
      <sz val="10"/>
      <name val="Times New Roman"/>
      <family val="1"/>
    </font>
    <font>
      <sz val="10"/>
      <name val="Helv"/>
    </font>
    <font>
      <b/>
      <sz val="10"/>
      <color theme="1"/>
      <name val="AcadNusx"/>
    </font>
    <font>
      <sz val="10"/>
      <color theme="1"/>
      <name val="AcadNusx"/>
    </font>
    <font>
      <b/>
      <sz val="10"/>
      <name val="Arial"/>
      <family val="2"/>
      <charset val="204"/>
    </font>
    <font>
      <sz val="10"/>
      <color indexed="8"/>
      <name val="Calibri"/>
      <family val="2"/>
    </font>
    <font>
      <sz val="10"/>
      <name val="Arial"/>
      <family val="2"/>
      <charset val="204"/>
    </font>
    <font>
      <b/>
      <sz val="10"/>
      <name val="AcadMtavr"/>
    </font>
    <font>
      <i/>
      <sz val="10"/>
      <name val="AcadNusx"/>
    </font>
    <font>
      <b/>
      <sz val="10"/>
      <name val="Arial"/>
      <family val="2"/>
    </font>
    <font>
      <b/>
      <sz val="10"/>
      <color theme="1"/>
      <name val="Arial"/>
      <family val="2"/>
      <charset val="204"/>
    </font>
    <font>
      <sz val="11"/>
      <color theme="1"/>
      <name val="AcadNusx"/>
    </font>
    <font>
      <sz val="10"/>
      <name val="Arial Cyr"/>
      <charset val="204"/>
    </font>
    <font>
      <b/>
      <sz val="11"/>
      <color theme="1"/>
      <name val="AcadMtavr"/>
    </font>
    <font>
      <sz val="10"/>
      <color indexed="8"/>
      <name val="Arial"/>
      <family val="2"/>
      <charset val="204"/>
    </font>
    <font>
      <sz val="10"/>
      <color rgb="FFFF0000"/>
      <name val="AcadNusx"/>
    </font>
    <font>
      <b/>
      <sz val="11"/>
      <color theme="1"/>
      <name val="AcadNusx"/>
    </font>
    <font>
      <b/>
      <sz val="10"/>
      <color indexed="8"/>
      <name val="Arial"/>
      <family val="2"/>
      <charset val="204"/>
    </font>
    <font>
      <sz val="10"/>
      <name val="Times New Roman"/>
      <family val="1"/>
      <charset val="204"/>
    </font>
    <font>
      <b/>
      <sz val="10"/>
      <color rgb="FFFF0000"/>
      <name val="AcadNusx"/>
    </font>
    <font>
      <sz val="10"/>
      <color theme="1"/>
      <name val="Times New Roman"/>
      <family val="1"/>
    </font>
    <font>
      <sz val="11"/>
      <name val="AcadNusx"/>
    </font>
    <font>
      <b/>
      <sz val="10"/>
      <name val="Times New Roman"/>
      <family val="1"/>
    </font>
    <font>
      <b/>
      <sz val="11"/>
      <name val="AcadNusx"/>
    </font>
    <font>
      <sz val="11"/>
      <color indexed="8"/>
      <name val="AcadNusx"/>
    </font>
    <font>
      <i/>
      <sz val="10"/>
      <color theme="1"/>
      <name val="AcadNusx"/>
    </font>
    <font>
      <sz val="10"/>
      <color theme="1"/>
      <name val="Arial Cyr"/>
      <charset val="204"/>
    </font>
    <font>
      <sz val="10"/>
      <color theme="1"/>
      <name val="Times New Roman"/>
      <family val="1"/>
      <charset val="204"/>
    </font>
    <font>
      <sz val="10"/>
      <color theme="1"/>
      <name val="Helv"/>
    </font>
    <font>
      <b/>
      <sz val="10"/>
      <color theme="1"/>
      <name val="Arial Cyr"/>
      <charset val="204"/>
    </font>
    <font>
      <b/>
      <sz val="10"/>
      <color theme="1"/>
      <name val="Arial"/>
      <family val="2"/>
    </font>
    <font>
      <b/>
      <sz val="10"/>
      <color theme="1"/>
      <name val="Times New Roman"/>
      <family val="1"/>
    </font>
    <font>
      <sz val="9"/>
      <name val="Arial Cyr"/>
      <family val="2"/>
      <charset val="204"/>
    </font>
    <font>
      <sz val="9"/>
      <name val="Times New Roman"/>
      <family val="1"/>
    </font>
    <font>
      <b/>
      <sz val="10"/>
      <color indexed="8"/>
      <name val="Calibri"/>
      <family val="2"/>
      <charset val="204"/>
    </font>
    <font>
      <b/>
      <sz val="12"/>
      <color indexed="8"/>
      <name val="AcadNusx"/>
    </font>
    <font>
      <b/>
      <sz val="12"/>
      <color indexed="8"/>
      <name val="Calibri"/>
      <family val="2"/>
      <charset val="204"/>
    </font>
    <font>
      <b/>
      <sz val="10"/>
      <name val="Arial Cyr"/>
      <charset val="204"/>
    </font>
    <font>
      <b/>
      <sz val="10"/>
      <color indexed="8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b/>
      <sz val="11"/>
      <color rgb="FFFF0000"/>
      <name val="Times New Roman"/>
      <family val="1"/>
    </font>
    <font>
      <sz val="11"/>
      <name val="Times New Roman"/>
      <family val="1"/>
    </font>
    <font>
      <b/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</font>
    <font>
      <b/>
      <sz val="10"/>
      <color rgb="FFFF0000"/>
      <name val="Arial Cyr"/>
      <charset val="204"/>
    </font>
    <font>
      <b/>
      <sz val="10"/>
      <name val="Avaza Mtavruli SP"/>
      <family val="2"/>
    </font>
    <font>
      <b/>
      <sz val="10"/>
      <color rgb="FFFF0000"/>
      <name val="Helv"/>
    </font>
    <font>
      <b/>
      <sz val="1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" fillId="0" borderId="0"/>
    <xf numFmtId="164" fontId="21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43" fontId="2" fillId="0" borderId="0" applyFont="0" applyFill="0" applyBorder="0" applyAlignment="0" applyProtection="0"/>
  </cellStyleXfs>
  <cellXfs count="821">
    <xf numFmtId="0" fontId="0" fillId="0" borderId="0" xfId="0"/>
    <xf numFmtId="0" fontId="3" fillId="0" borderId="0" xfId="1" applyNumberFormat="1" applyFont="1" applyFill="1" applyAlignment="1" applyProtection="1">
      <alignment horizontal="center" vertical="center"/>
      <protection hidden="1"/>
    </xf>
    <xf numFmtId="43" fontId="4" fillId="0" borderId="0" xfId="1" applyFont="1" applyFill="1" applyAlignment="1" applyProtection="1">
      <alignment horizontal="right" vertical="center"/>
      <protection hidden="1"/>
    </xf>
    <xf numFmtId="43" fontId="22" fillId="0" borderId="0" xfId="1" applyFont="1" applyFill="1" applyAlignment="1" applyProtection="1">
      <alignment horizontal="right" vertical="center"/>
      <protection hidden="1"/>
    </xf>
    <xf numFmtId="0" fontId="32" fillId="3" borderId="1" xfId="0" applyNumberFormat="1" applyFont="1" applyFill="1" applyBorder="1" applyAlignment="1" applyProtection="1">
      <alignment horizontal="left" vertical="center" wrapText="1"/>
      <protection hidden="1"/>
    </xf>
    <xf numFmtId="0" fontId="32" fillId="3" borderId="2" xfId="0" applyNumberFormat="1" applyFont="1" applyFill="1" applyBorder="1" applyAlignment="1" applyProtection="1">
      <alignment horizontal="left" vertical="center" wrapText="1"/>
      <protection hidden="1"/>
    </xf>
    <xf numFmtId="0" fontId="4" fillId="3" borderId="2" xfId="0" applyNumberFormat="1" applyFont="1" applyFill="1" applyBorder="1" applyAlignment="1" applyProtection="1">
      <alignment vertical="center" wrapText="1"/>
      <protection hidden="1"/>
    </xf>
    <xf numFmtId="0" fontId="4" fillId="3" borderId="3" xfId="0" applyNumberFormat="1" applyFont="1" applyFill="1" applyBorder="1" applyAlignment="1" applyProtection="1">
      <alignment vertical="center" wrapText="1"/>
      <protection hidden="1"/>
    </xf>
    <xf numFmtId="0" fontId="3" fillId="0" borderId="0" xfId="0" applyFont="1" applyProtection="1">
      <protection hidden="1"/>
    </xf>
    <xf numFmtId="0" fontId="6" fillId="0" borderId="0" xfId="3" applyFont="1" applyFill="1" applyBorder="1" applyAlignment="1" applyProtection="1">
      <protection hidden="1"/>
    </xf>
    <xf numFmtId="0" fontId="11" fillId="0" borderId="0" xfId="4" applyFont="1" applyFill="1" applyAlignment="1" applyProtection="1">
      <alignment horizontal="left"/>
      <protection hidden="1"/>
    </xf>
    <xf numFmtId="0" fontId="5" fillId="0" borderId="0" xfId="3" applyFont="1" applyFill="1" applyAlignment="1" applyProtection="1">
      <protection hidden="1"/>
    </xf>
    <xf numFmtId="0" fontId="7" fillId="0" borderId="0" xfId="3" applyFont="1" applyFill="1" applyBorder="1" applyAlignment="1" applyProtection="1">
      <protection hidden="1"/>
    </xf>
    <xf numFmtId="43" fontId="7" fillId="0" borderId="0" xfId="1" applyFont="1" applyFill="1" applyBorder="1" applyAlignment="1" applyProtection="1">
      <alignment vertical="center"/>
      <protection hidden="1"/>
    </xf>
    <xf numFmtId="43" fontId="11" fillId="0" borderId="0" xfId="1" applyFont="1" applyFill="1" applyBorder="1" applyAlignment="1" applyProtection="1">
      <protection hidden="1"/>
    </xf>
    <xf numFmtId="43" fontId="6" fillId="0" borderId="0" xfId="1" applyFont="1" applyFill="1" applyBorder="1" applyAlignment="1" applyProtection="1">
      <protection hidden="1"/>
    </xf>
    <xf numFmtId="43" fontId="7" fillId="0" borderId="0" xfId="1" applyFont="1" applyFill="1" applyAlignment="1" applyProtection="1">
      <protection hidden="1"/>
    </xf>
    <xf numFmtId="0" fontId="7" fillId="0" borderId="0" xfId="4" applyFont="1" applyAlignment="1" applyProtection="1">
      <alignment horizontal="center"/>
      <protection hidden="1"/>
    </xf>
    <xf numFmtId="0" fontId="7" fillId="0" borderId="0" xfId="1" applyNumberFormat="1" applyFont="1" applyFill="1" applyAlignment="1" applyProtection="1">
      <alignment horizontal="center" vertical="center"/>
      <protection hidden="1"/>
    </xf>
    <xf numFmtId="0" fontId="7" fillId="0" borderId="0" xfId="5" applyFont="1" applyFill="1" applyAlignment="1" applyProtection="1">
      <alignment horizontal="center"/>
      <protection hidden="1"/>
    </xf>
    <xf numFmtId="0" fontId="12" fillId="0" borderId="0" xfId="5" applyFont="1" applyFill="1" applyAlignment="1" applyProtection="1">
      <alignment horizontal="left"/>
      <protection hidden="1"/>
    </xf>
    <xf numFmtId="9" fontId="7" fillId="0" borderId="0" xfId="6" applyFont="1" applyFill="1" applyProtection="1">
      <protection hidden="1"/>
    </xf>
    <xf numFmtId="43" fontId="12" fillId="0" borderId="0" xfId="1" applyFont="1" applyFill="1" applyAlignment="1" applyProtection="1">
      <protection hidden="1"/>
    </xf>
    <xf numFmtId="43" fontId="7" fillId="0" borderId="0" xfId="1" applyFont="1" applyFill="1" applyAlignment="1" applyProtection="1">
      <protection hidden="1"/>
    </xf>
    <xf numFmtId="0" fontId="7" fillId="0" borderId="0" xfId="5" applyFont="1" applyFill="1" applyAlignment="1" applyProtection="1">
      <alignment horizontal="left"/>
      <protection hidden="1"/>
    </xf>
    <xf numFmtId="166" fontId="7" fillId="0" borderId="0" xfId="7" applyNumberFormat="1" applyFont="1" applyFill="1" applyBorder="1" applyAlignment="1" applyProtection="1">
      <alignment horizontal="center"/>
      <protection hidden="1"/>
    </xf>
    <xf numFmtId="43" fontId="12" fillId="0" borderId="0" xfId="1" applyFont="1" applyFill="1" applyBorder="1" applyAlignment="1" applyProtection="1">
      <protection hidden="1"/>
    </xf>
    <xf numFmtId="43" fontId="7" fillId="0" borderId="4" xfId="1" applyFont="1" applyFill="1" applyBorder="1" applyAlignment="1" applyProtection="1">
      <protection hidden="1"/>
    </xf>
    <xf numFmtId="43" fontId="7" fillId="0" borderId="0" xfId="4" applyNumberFormat="1" applyFont="1" applyAlignment="1" applyProtection="1">
      <alignment horizontal="center"/>
      <protection hidden="1"/>
    </xf>
    <xf numFmtId="0" fontId="7" fillId="0" borderId="5" xfId="5" applyNumberFormat="1" applyFont="1" applyFill="1" applyBorder="1" applyAlignment="1" applyProtection="1">
      <alignment horizontal="center" vertical="center"/>
      <protection hidden="1"/>
    </xf>
    <xf numFmtId="0" fontId="7" fillId="0" borderId="5" xfId="5" applyFont="1" applyFill="1" applyBorder="1" applyAlignment="1" applyProtection="1">
      <alignment horizontal="center" vertical="center" wrapText="1"/>
      <protection hidden="1"/>
    </xf>
    <xf numFmtId="0" fontId="12" fillId="4" borderId="6" xfId="5" applyFont="1" applyFill="1" applyBorder="1" applyAlignment="1" applyProtection="1">
      <alignment horizontal="left" vertical="center" wrapText="1"/>
      <protection hidden="1"/>
    </xf>
    <xf numFmtId="9" fontId="7" fillId="0" borderId="5" xfId="6" applyFont="1" applyFill="1" applyBorder="1" applyAlignment="1" applyProtection="1">
      <alignment horizontal="center" vertical="center"/>
      <protection hidden="1"/>
    </xf>
    <xf numFmtId="166" fontId="7" fillId="0" borderId="7" xfId="7" applyNumberFormat="1" applyFont="1" applyFill="1" applyBorder="1" applyAlignment="1" applyProtection="1">
      <alignment horizontal="center"/>
      <protection hidden="1"/>
    </xf>
    <xf numFmtId="43" fontId="7" fillId="0" borderId="8" xfId="1" applyFont="1" applyFill="1" applyBorder="1" applyAlignment="1" applyProtection="1">
      <alignment horizontal="center"/>
      <protection hidden="1"/>
    </xf>
    <xf numFmtId="43" fontId="7" fillId="0" borderId="7" xfId="1" applyFont="1" applyFill="1" applyBorder="1" applyAlignment="1" applyProtection="1">
      <alignment horizontal="center" vertical="center"/>
      <protection hidden="1"/>
    </xf>
    <xf numFmtId="43" fontId="7" fillId="0" borderId="8" xfId="1" applyFont="1" applyFill="1" applyBorder="1" applyAlignment="1" applyProtection="1">
      <alignment horizontal="center" vertical="center"/>
      <protection hidden="1"/>
    </xf>
    <xf numFmtId="43" fontId="7" fillId="0" borderId="7" xfId="1" applyFont="1" applyFill="1" applyBorder="1" applyAlignment="1" applyProtection="1">
      <alignment horizontal="center"/>
      <protection hidden="1"/>
    </xf>
    <xf numFmtId="43" fontId="7" fillId="0" borderId="5" xfId="1" applyFont="1" applyFill="1" applyBorder="1" applyAlignment="1" applyProtection="1">
      <alignment horizontal="center" vertical="center"/>
      <protection hidden="1"/>
    </xf>
    <xf numFmtId="0" fontId="6" fillId="0" borderId="0" xfId="3" applyFont="1" applyFill="1" applyBorder="1" applyAlignment="1" applyProtection="1">
      <alignment horizontal="left" vertical="center" wrapText="1"/>
      <protection hidden="1"/>
    </xf>
    <xf numFmtId="0" fontId="7" fillId="0" borderId="9" xfId="5" applyNumberFormat="1" applyFont="1" applyFill="1" applyBorder="1" applyAlignment="1" applyProtection="1">
      <alignment horizontal="center" vertical="center"/>
      <protection hidden="1"/>
    </xf>
    <xf numFmtId="0" fontId="7" fillId="0" borderId="9" xfId="5" applyFont="1" applyFill="1" applyBorder="1" applyAlignment="1" applyProtection="1">
      <alignment horizontal="center" vertical="center" wrapText="1"/>
      <protection hidden="1"/>
    </xf>
    <xf numFmtId="0" fontId="12" fillId="4" borderId="0" xfId="5" applyFont="1" applyFill="1" applyAlignment="1" applyProtection="1">
      <alignment horizontal="center" vertical="center" wrapText="1"/>
      <protection hidden="1"/>
    </xf>
    <xf numFmtId="9" fontId="7" fillId="0" borderId="9" xfId="6" applyFont="1" applyFill="1" applyBorder="1" applyAlignment="1" applyProtection="1">
      <alignment horizontal="center" vertical="center"/>
      <protection hidden="1"/>
    </xf>
    <xf numFmtId="166" fontId="7" fillId="0" borderId="10" xfId="7" applyNumberFormat="1" applyFont="1" applyFill="1" applyBorder="1" applyAlignment="1" applyProtection="1">
      <alignment horizontal="center"/>
      <protection hidden="1"/>
    </xf>
    <xf numFmtId="43" fontId="7" fillId="0" borderId="11" xfId="1" applyFont="1" applyFill="1" applyBorder="1" applyAlignment="1" applyProtection="1">
      <alignment horizontal="center"/>
      <protection hidden="1"/>
    </xf>
    <xf numFmtId="43" fontId="7" fillId="0" borderId="10" xfId="1" applyFont="1" applyFill="1" applyBorder="1" applyAlignment="1" applyProtection="1">
      <alignment horizontal="center" vertical="center"/>
      <protection hidden="1"/>
    </xf>
    <xf numFmtId="43" fontId="7" fillId="0" borderId="11" xfId="1" applyFont="1" applyFill="1" applyBorder="1" applyAlignment="1" applyProtection="1">
      <alignment horizontal="center" vertical="center"/>
      <protection hidden="1"/>
    </xf>
    <xf numFmtId="43" fontId="7" fillId="0" borderId="10" xfId="1" applyFont="1" applyFill="1" applyBorder="1" applyAlignment="1" applyProtection="1">
      <alignment horizontal="center"/>
      <protection hidden="1"/>
    </xf>
    <xf numFmtId="43" fontId="7" fillId="0" borderId="9" xfId="1" applyFont="1" applyFill="1" applyBorder="1" applyAlignment="1" applyProtection="1">
      <alignment horizontal="center" vertical="center"/>
      <protection hidden="1"/>
    </xf>
    <xf numFmtId="0" fontId="12" fillId="4" borderId="0" xfId="4" applyFont="1" applyFill="1" applyAlignment="1" applyProtection="1">
      <alignment horizontal="center" vertical="center" wrapText="1"/>
      <protection hidden="1"/>
    </xf>
    <xf numFmtId="166" fontId="7" fillId="0" borderId="5" xfId="7" applyNumberFormat="1" applyFont="1" applyFill="1" applyBorder="1" applyAlignment="1" applyProtection="1">
      <alignment horizontal="center" vertical="center" wrapText="1"/>
      <protection hidden="1"/>
    </xf>
    <xf numFmtId="43" fontId="12" fillId="0" borderId="9" xfId="1" applyFont="1" applyFill="1" applyBorder="1" applyAlignment="1" applyProtection="1">
      <alignment horizontal="center"/>
      <protection hidden="1"/>
    </xf>
    <xf numFmtId="43" fontId="7" fillId="4" borderId="5" xfId="1" applyFont="1" applyFill="1" applyBorder="1" applyAlignment="1" applyProtection="1">
      <alignment horizontal="center" vertical="center"/>
      <protection hidden="1"/>
    </xf>
    <xf numFmtId="43" fontId="7" fillId="0" borderId="9" xfId="1" applyFont="1" applyFill="1" applyBorder="1" applyAlignment="1" applyProtection="1">
      <alignment horizontal="center"/>
      <protection hidden="1"/>
    </xf>
    <xf numFmtId="0" fontId="7" fillId="0" borderId="12" xfId="5" applyNumberFormat="1" applyFont="1" applyFill="1" applyBorder="1" applyAlignment="1" applyProtection="1">
      <alignment horizontal="center" vertical="center"/>
      <protection hidden="1"/>
    </xf>
    <xf numFmtId="0" fontId="7" fillId="0" borderId="12" xfId="5" applyFont="1" applyFill="1" applyBorder="1" applyAlignment="1" applyProtection="1">
      <alignment horizontal="center" vertical="center" wrapText="1"/>
      <protection hidden="1"/>
    </xf>
    <xf numFmtId="0" fontId="12" fillId="4" borderId="4" xfId="5" applyFont="1" applyFill="1" applyBorder="1" applyAlignment="1" applyProtection="1">
      <alignment horizontal="left" wrapText="1"/>
      <protection hidden="1"/>
    </xf>
    <xf numFmtId="9" fontId="7" fillId="0" borderId="12" xfId="6" applyFont="1" applyFill="1" applyBorder="1" applyAlignment="1" applyProtection="1">
      <alignment horizontal="center" vertical="center"/>
      <protection hidden="1"/>
    </xf>
    <xf numFmtId="166" fontId="7" fillId="0" borderId="12" xfId="7" applyNumberFormat="1" applyFont="1" applyFill="1" applyBorder="1" applyAlignment="1" applyProtection="1">
      <alignment horizontal="center" vertical="center"/>
      <protection hidden="1"/>
    </xf>
    <xf numFmtId="43" fontId="7" fillId="0" borderId="12" xfId="1" applyFont="1" applyFill="1" applyBorder="1" applyAlignment="1" applyProtection="1">
      <alignment horizontal="center" vertical="center"/>
      <protection hidden="1"/>
    </xf>
    <xf numFmtId="43" fontId="12" fillId="0" borderId="12" xfId="1" applyFont="1" applyFill="1" applyBorder="1" applyAlignment="1" applyProtection="1">
      <alignment horizontal="center"/>
      <protection hidden="1"/>
    </xf>
    <xf numFmtId="43" fontId="7" fillId="4" borderId="12" xfId="1" applyFont="1" applyFill="1" applyBorder="1" applyAlignment="1" applyProtection="1">
      <alignment horizontal="center" vertical="center"/>
      <protection hidden="1"/>
    </xf>
    <xf numFmtId="43" fontId="7" fillId="0" borderId="12" xfId="1" applyFont="1" applyFill="1" applyBorder="1" applyAlignment="1" applyProtection="1">
      <alignment horizontal="center"/>
      <protection hidden="1"/>
    </xf>
    <xf numFmtId="0" fontId="7" fillId="0" borderId="13" xfId="5" applyFont="1" applyFill="1" applyBorder="1" applyAlignment="1" applyProtection="1">
      <alignment horizontal="center" vertical="center"/>
      <protection hidden="1"/>
    </xf>
    <xf numFmtId="0" fontId="12" fillId="0" borderId="13" xfId="5" applyFont="1" applyFill="1" applyBorder="1" applyAlignment="1" applyProtection="1">
      <alignment horizontal="center" vertical="center" wrapText="1"/>
      <protection hidden="1"/>
    </xf>
    <xf numFmtId="9" fontId="7" fillId="0" borderId="1" xfId="6" applyFont="1" applyFill="1" applyBorder="1" applyAlignment="1" applyProtection="1">
      <alignment horizontal="center" vertical="center"/>
      <protection hidden="1"/>
    </xf>
    <xf numFmtId="166" fontId="7" fillId="0" borderId="13" xfId="7" applyNumberFormat="1" applyFont="1" applyFill="1" applyBorder="1" applyAlignment="1" applyProtection="1">
      <alignment horizontal="center" vertical="center"/>
      <protection hidden="1"/>
    </xf>
    <xf numFmtId="43" fontId="7" fillId="0" borderId="3" xfId="1" applyFont="1" applyFill="1" applyBorder="1" applyAlignment="1" applyProtection="1">
      <alignment horizontal="center" vertical="center"/>
      <protection hidden="1"/>
    </xf>
    <xf numFmtId="43" fontId="12" fillId="0" borderId="2" xfId="1" applyFont="1" applyFill="1" applyBorder="1" applyAlignment="1" applyProtection="1">
      <alignment horizontal="center" vertical="center"/>
      <protection hidden="1"/>
    </xf>
    <xf numFmtId="43" fontId="7" fillId="0" borderId="1" xfId="1" applyFont="1" applyFill="1" applyBorder="1" applyAlignment="1" applyProtection="1">
      <alignment horizontal="center" vertical="center"/>
      <protection hidden="1"/>
    </xf>
    <xf numFmtId="43" fontId="7" fillId="0" borderId="13" xfId="1" applyFont="1" applyFill="1" applyBorder="1" applyAlignment="1" applyProtection="1">
      <alignment horizontal="center" vertical="center"/>
      <protection hidden="1"/>
    </xf>
    <xf numFmtId="43" fontId="7" fillId="0" borderId="2" xfId="1" applyFont="1" applyFill="1" applyBorder="1" applyAlignment="1" applyProtection="1">
      <alignment horizontal="center" vertical="center"/>
      <protection hidden="1"/>
    </xf>
    <xf numFmtId="0" fontId="7" fillId="0" borderId="5" xfId="13" applyFont="1" applyFill="1" applyBorder="1" applyAlignment="1" applyProtection="1">
      <alignment horizontal="center"/>
      <protection hidden="1"/>
    </xf>
    <xf numFmtId="0" fontId="7" fillId="0" borderId="1" xfId="13" applyFont="1" applyFill="1" applyBorder="1" applyAlignment="1" applyProtection="1">
      <alignment horizontal="center"/>
      <protection hidden="1"/>
    </xf>
    <xf numFmtId="0" fontId="6" fillId="3" borderId="13" xfId="13" applyFont="1" applyFill="1" applyBorder="1" applyAlignment="1" applyProtection="1">
      <alignment horizontal="left"/>
      <protection hidden="1"/>
    </xf>
    <xf numFmtId="0" fontId="7" fillId="0" borderId="2" xfId="13" applyFont="1" applyFill="1" applyBorder="1" applyAlignment="1" applyProtection="1">
      <alignment horizontal="center"/>
      <protection hidden="1"/>
    </xf>
    <xf numFmtId="166" fontId="7" fillId="0" borderId="13" xfId="7" applyNumberFormat="1" applyFont="1" applyFill="1" applyBorder="1" applyAlignment="1" applyProtection="1">
      <alignment horizontal="center"/>
      <protection hidden="1"/>
    </xf>
    <xf numFmtId="164" fontId="12" fillId="0" borderId="2" xfId="8" applyFont="1" applyFill="1" applyBorder="1" applyAlignment="1" applyProtection="1">
      <alignment horizontal="center" vertical="center"/>
      <protection hidden="1"/>
    </xf>
    <xf numFmtId="164" fontId="7" fillId="0" borderId="13" xfId="8" applyFont="1" applyFill="1" applyBorder="1" applyAlignment="1" applyProtection="1">
      <protection hidden="1"/>
    </xf>
    <xf numFmtId="164" fontId="7" fillId="0" borderId="2" xfId="8" applyFont="1" applyFill="1" applyBorder="1" applyAlignment="1" applyProtection="1">
      <protection hidden="1"/>
    </xf>
    <xf numFmtId="164" fontId="7" fillId="0" borderId="13" xfId="8" applyFont="1" applyFill="1" applyBorder="1" applyAlignment="1" applyProtection="1">
      <alignment horizontal="center" vertical="center"/>
      <protection hidden="1"/>
    </xf>
    <xf numFmtId="0" fontId="7" fillId="0" borderId="5" xfId="0" applyFont="1" applyFill="1" applyBorder="1" applyAlignment="1" applyProtection="1">
      <alignment horizontal="center" vertical="top" wrapText="1"/>
      <protection hidden="1"/>
    </xf>
    <xf numFmtId="0" fontId="9" fillId="0" borderId="5" xfId="0" quotePrefix="1" applyFont="1" applyFill="1" applyBorder="1" applyAlignment="1" applyProtection="1">
      <alignment horizontal="center" vertical="top" wrapText="1"/>
      <protection hidden="1"/>
    </xf>
    <xf numFmtId="0" fontId="6" fillId="0" borderId="5" xfId="0" applyFont="1" applyFill="1" applyBorder="1" applyAlignment="1" applyProtection="1">
      <alignment horizontal="left" vertical="top" wrapText="1"/>
      <protection hidden="1"/>
    </xf>
    <xf numFmtId="171" fontId="11" fillId="5" borderId="13" xfId="8" applyNumberFormat="1" applyFont="1" applyFill="1" applyBorder="1" applyAlignment="1" applyProtection="1">
      <alignment vertical="center" wrapText="1"/>
      <protection hidden="1"/>
    </xf>
    <xf numFmtId="164" fontId="7" fillId="0" borderId="5" xfId="8" applyFont="1" applyFill="1" applyBorder="1" applyAlignment="1" applyProtection="1">
      <alignment vertical="center" wrapText="1"/>
      <protection hidden="1"/>
    </xf>
    <xf numFmtId="0" fontId="8" fillId="0" borderId="0" xfId="0" applyFont="1" applyProtection="1">
      <protection hidden="1"/>
    </xf>
    <xf numFmtId="0" fontId="7" fillId="0" borderId="9" xfId="0" applyFont="1" applyFill="1" applyBorder="1" applyAlignment="1" applyProtection="1">
      <alignment horizontal="center" vertical="top" wrapText="1"/>
      <protection hidden="1"/>
    </xf>
    <xf numFmtId="0" fontId="9" fillId="0" borderId="9" xfId="0" quotePrefix="1" applyFont="1" applyFill="1" applyBorder="1" applyAlignment="1" applyProtection="1">
      <alignment horizontal="center" vertical="top" wrapText="1"/>
      <protection hidden="1"/>
    </xf>
    <xf numFmtId="0" fontId="7" fillId="0" borderId="9" xfId="0" applyFont="1" applyFill="1" applyBorder="1" applyAlignment="1" applyProtection="1">
      <alignment horizontal="left" vertical="top" wrapText="1"/>
      <protection hidden="1"/>
    </xf>
    <xf numFmtId="164" fontId="7" fillId="0" borderId="9" xfId="8" applyFont="1" applyFill="1" applyBorder="1" applyAlignment="1" applyProtection="1">
      <alignment vertical="center" wrapText="1"/>
      <protection hidden="1"/>
    </xf>
    <xf numFmtId="0" fontId="9" fillId="0" borderId="12" xfId="0" quotePrefix="1" applyFont="1" applyFill="1" applyBorder="1" applyAlignment="1" applyProtection="1">
      <alignment horizontal="center" vertical="top" wrapText="1"/>
      <protection hidden="1"/>
    </xf>
    <xf numFmtId="0" fontId="7" fillId="0" borderId="12" xfId="0" applyFont="1" applyFill="1" applyBorder="1" applyAlignment="1" applyProtection="1">
      <alignment horizontal="center" vertical="top" wrapText="1"/>
      <protection hidden="1"/>
    </xf>
    <xf numFmtId="0" fontId="7" fillId="0" borderId="5" xfId="0" quotePrefix="1" applyFont="1" applyFill="1" applyBorder="1" applyAlignment="1" applyProtection="1">
      <alignment horizontal="center" vertical="center" wrapText="1"/>
      <protection hidden="1"/>
    </xf>
    <xf numFmtId="0" fontId="6" fillId="0" borderId="7" xfId="0" applyFont="1" applyFill="1" applyBorder="1" applyAlignment="1" applyProtection="1">
      <alignment horizontal="left" vertical="center" wrapText="1"/>
      <protection hidden="1"/>
    </xf>
    <xf numFmtId="0" fontId="7" fillId="0" borderId="5" xfId="0" applyFont="1" applyFill="1" applyBorder="1" applyAlignment="1" applyProtection="1">
      <alignment horizontal="center" vertical="center" wrapText="1"/>
      <protection hidden="1"/>
    </xf>
    <xf numFmtId="171" fontId="11" fillId="5" borderId="5" xfId="8" applyNumberFormat="1" applyFont="1" applyFill="1" applyBorder="1" applyAlignment="1" applyProtection="1">
      <alignment vertical="center" wrapText="1"/>
      <protection hidden="1"/>
    </xf>
    <xf numFmtId="164" fontId="7" fillId="0" borderId="5" xfId="8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Alignment="1" applyProtection="1">
      <alignment wrapText="1"/>
      <protection hidden="1"/>
    </xf>
    <xf numFmtId="0" fontId="7" fillId="0" borderId="9" xfId="0" quotePrefix="1" applyFont="1" applyFill="1" applyBorder="1" applyAlignment="1" applyProtection="1">
      <alignment horizontal="center" vertical="center" wrapText="1"/>
      <protection hidden="1"/>
    </xf>
    <xf numFmtId="0" fontId="7" fillId="0" borderId="14" xfId="0" applyFont="1" applyFill="1" applyBorder="1" applyAlignment="1" applyProtection="1">
      <alignment horizontal="left" vertical="center" wrapText="1"/>
      <protection hidden="1"/>
    </xf>
    <xf numFmtId="0" fontId="7" fillId="0" borderId="9" xfId="0" applyFont="1" applyFill="1" applyBorder="1" applyAlignment="1" applyProtection="1">
      <alignment horizontal="center" vertical="center" wrapText="1"/>
      <protection hidden="1"/>
    </xf>
    <xf numFmtId="164" fontId="12" fillId="0" borderId="9" xfId="8" applyFont="1" applyFill="1" applyBorder="1" applyAlignment="1" applyProtection="1">
      <alignment vertical="center" wrapText="1"/>
      <protection hidden="1"/>
    </xf>
    <xf numFmtId="164" fontId="7" fillId="0" borderId="9" xfId="8" applyFont="1" applyFill="1" applyBorder="1" applyAlignment="1" applyProtection="1">
      <alignment horizontal="center" vertical="center" wrapText="1"/>
      <protection hidden="1"/>
    </xf>
    <xf numFmtId="0" fontId="7" fillId="0" borderId="12" xfId="0" quotePrefix="1" applyFont="1" applyFill="1" applyBorder="1" applyAlignment="1" applyProtection="1">
      <alignment horizontal="center" vertical="center" wrapText="1"/>
      <protection hidden="1"/>
    </xf>
    <xf numFmtId="0" fontId="7" fillId="0" borderId="10" xfId="0" applyFont="1" applyFill="1" applyBorder="1" applyAlignment="1" applyProtection="1">
      <alignment horizontal="left" vertical="center" wrapText="1"/>
      <protection hidden="1"/>
    </xf>
    <xf numFmtId="0" fontId="7" fillId="0" borderId="12" xfId="0" applyFont="1" applyFill="1" applyBorder="1" applyAlignment="1" applyProtection="1">
      <alignment horizontal="center" vertical="center" wrapText="1"/>
      <protection hidden="1"/>
    </xf>
    <xf numFmtId="164" fontId="12" fillId="0" borderId="12" xfId="8" applyFont="1" applyFill="1" applyBorder="1" applyAlignment="1" applyProtection="1">
      <alignment vertical="center" wrapText="1"/>
      <protection hidden="1"/>
    </xf>
    <xf numFmtId="164" fontId="7" fillId="0" borderId="12" xfId="8" applyFont="1" applyFill="1" applyBorder="1" applyAlignment="1" applyProtection="1">
      <alignment horizontal="center" vertical="center" wrapText="1"/>
      <protection hidden="1"/>
    </xf>
    <xf numFmtId="164" fontId="7" fillId="0" borderId="12" xfId="8" applyFont="1" applyFill="1" applyBorder="1" applyAlignment="1" applyProtection="1">
      <alignment vertical="center" wrapText="1"/>
      <protection hidden="1"/>
    </xf>
    <xf numFmtId="0" fontId="7" fillId="0" borderId="9" xfId="0" quotePrefix="1" applyFont="1" applyFill="1" applyBorder="1" applyAlignment="1" applyProtection="1">
      <alignment horizontal="center" vertical="center" wrapText="1"/>
      <protection hidden="1"/>
    </xf>
    <xf numFmtId="0" fontId="6" fillId="0" borderId="14" xfId="0" applyFont="1" applyFill="1" applyBorder="1" applyAlignment="1" applyProtection="1">
      <alignment horizontal="left" vertical="center" wrapText="1"/>
      <protection hidden="1"/>
    </xf>
    <xf numFmtId="0" fontId="7" fillId="0" borderId="12" xfId="0" quotePrefix="1" applyFont="1" applyFill="1" applyBorder="1" applyAlignment="1" applyProtection="1">
      <alignment horizontal="center" vertical="center" wrapText="1"/>
      <protection hidden="1"/>
    </xf>
    <xf numFmtId="0" fontId="41" fillId="0" borderId="9" xfId="0" quotePrefix="1" applyFont="1" applyBorder="1" applyAlignment="1" applyProtection="1">
      <alignment horizontal="center" vertical="top" wrapText="1"/>
      <protection hidden="1"/>
    </xf>
    <xf numFmtId="0" fontId="12" fillId="0" borderId="5" xfId="0" applyFont="1" applyFill="1" applyBorder="1" applyAlignment="1" applyProtection="1">
      <alignment horizontal="left" vertical="top" wrapText="1"/>
      <protection hidden="1"/>
    </xf>
    <xf numFmtId="171" fontId="11" fillId="0" borderId="5" xfId="8" applyNumberFormat="1" applyFont="1" applyFill="1" applyBorder="1" applyAlignment="1" applyProtection="1">
      <alignment vertical="center" wrapText="1"/>
      <protection hidden="1"/>
    </xf>
    <xf numFmtId="2" fontId="7" fillId="0" borderId="9" xfId="0" applyNumberFormat="1" applyFont="1" applyFill="1" applyBorder="1" applyAlignment="1" applyProtection="1">
      <alignment horizontal="center" vertical="top" wrapText="1"/>
      <protection hidden="1"/>
    </xf>
    <xf numFmtId="0" fontId="7" fillId="0" borderId="9" xfId="0" applyNumberFormat="1" applyFont="1" applyFill="1" applyBorder="1" applyAlignment="1" applyProtection="1">
      <alignment horizontal="center" vertical="top" wrapText="1"/>
      <protection hidden="1"/>
    </xf>
    <xf numFmtId="0" fontId="15" fillId="0" borderId="0" xfId="0" applyFont="1" applyAlignment="1" applyProtection="1">
      <alignment horizontal="center"/>
      <protection hidden="1"/>
    </xf>
    <xf numFmtId="0" fontId="21" fillId="0" borderId="0" xfId="0" applyFont="1" applyProtection="1">
      <protection hidden="1"/>
    </xf>
    <xf numFmtId="43" fontId="21" fillId="0" borderId="0" xfId="1" applyFont="1" applyProtection="1">
      <protection hidden="1"/>
    </xf>
    <xf numFmtId="0" fontId="9" fillId="0" borderId="9" xfId="0" quotePrefix="1" applyFont="1" applyBorder="1" applyAlignment="1" applyProtection="1">
      <alignment horizontal="center" vertical="top" wrapText="1"/>
      <protection hidden="1"/>
    </xf>
    <xf numFmtId="0" fontId="7" fillId="0" borderId="9" xfId="0" applyFont="1" applyBorder="1" applyAlignment="1" applyProtection="1">
      <alignment horizontal="left" vertical="top" wrapText="1"/>
      <protection hidden="1"/>
    </xf>
    <xf numFmtId="0" fontId="7" fillId="0" borderId="9" xfId="0" applyFont="1" applyBorder="1" applyAlignment="1" applyProtection="1">
      <alignment horizontal="center" vertical="top" wrapText="1"/>
      <protection hidden="1"/>
    </xf>
    <xf numFmtId="0" fontId="9" fillId="0" borderId="12" xfId="0" quotePrefix="1" applyFont="1" applyBorder="1" applyAlignment="1" applyProtection="1">
      <alignment horizontal="center" vertical="top" wrapText="1"/>
      <protection hidden="1"/>
    </xf>
    <xf numFmtId="0" fontId="7" fillId="0" borderId="12" xfId="0" applyFont="1" applyBorder="1" applyAlignment="1" applyProtection="1">
      <alignment horizontal="left" vertical="top" wrapText="1"/>
      <protection hidden="1"/>
    </xf>
    <xf numFmtId="0" fontId="7" fillId="0" borderId="12" xfId="0" applyFont="1" applyBorder="1" applyAlignment="1" applyProtection="1">
      <alignment horizontal="center" vertical="top" wrapText="1"/>
      <protection hidden="1"/>
    </xf>
    <xf numFmtId="2" fontId="7" fillId="0" borderId="12" xfId="0" applyNumberFormat="1" applyFont="1" applyFill="1" applyBorder="1" applyAlignment="1" applyProtection="1">
      <alignment horizontal="center" vertical="top" wrapText="1"/>
      <protection hidden="1"/>
    </xf>
    <xf numFmtId="0" fontId="7" fillId="0" borderId="12" xfId="0" applyNumberFormat="1" applyFont="1" applyFill="1" applyBorder="1" applyAlignment="1" applyProtection="1">
      <alignment horizontal="center" vertical="top" wrapText="1"/>
      <protection hidden="1"/>
    </xf>
    <xf numFmtId="0" fontId="7" fillId="0" borderId="9" xfId="0" quotePrefix="1" applyFont="1" applyFill="1" applyBorder="1" applyAlignment="1" applyProtection="1">
      <alignment horizontal="center" vertical="top" wrapText="1"/>
      <protection hidden="1"/>
    </xf>
    <xf numFmtId="164" fontId="11" fillId="5" borderId="13" xfId="8" applyFont="1" applyFill="1" applyBorder="1" applyAlignment="1" applyProtection="1">
      <alignment vertical="center" wrapText="1"/>
      <protection hidden="1"/>
    </xf>
    <xf numFmtId="164" fontId="12" fillId="0" borderId="9" xfId="8" applyFont="1" applyFill="1" applyBorder="1" applyAlignment="1" applyProtection="1">
      <alignment horizontal="center" vertical="center" wrapText="1"/>
      <protection hidden="1"/>
    </xf>
    <xf numFmtId="0" fontId="7" fillId="0" borderId="12" xfId="0" quotePrefix="1" applyFont="1" applyFill="1" applyBorder="1" applyAlignment="1" applyProtection="1">
      <alignment horizontal="center" vertical="top" wrapText="1"/>
      <protection hidden="1"/>
    </xf>
    <xf numFmtId="0" fontId="7" fillId="0" borderId="12" xfId="0" applyFont="1" applyFill="1" applyBorder="1" applyAlignment="1" applyProtection="1">
      <alignment horizontal="left" vertical="top" wrapText="1"/>
      <protection hidden="1"/>
    </xf>
    <xf numFmtId="164" fontId="12" fillId="0" borderId="12" xfId="8" applyFont="1" applyFill="1" applyBorder="1" applyAlignment="1" applyProtection="1">
      <alignment horizontal="center" vertical="center" wrapText="1"/>
      <protection hidden="1"/>
    </xf>
    <xf numFmtId="0" fontId="9" fillId="0" borderId="8" xfId="0" quotePrefix="1" applyFont="1" applyFill="1" applyBorder="1" applyAlignment="1" applyProtection="1">
      <alignment horizontal="center" vertical="top" wrapText="1"/>
      <protection hidden="1"/>
    </xf>
    <xf numFmtId="0" fontId="7" fillId="0" borderId="5" xfId="0" applyFont="1" applyFill="1" applyBorder="1" applyAlignment="1" applyProtection="1">
      <alignment horizontal="left" vertical="top" wrapText="1"/>
      <protection hidden="1"/>
    </xf>
    <xf numFmtId="164" fontId="7" fillId="0" borderId="5" xfId="8" applyFont="1" applyFill="1" applyBorder="1" applyAlignment="1" applyProtection="1">
      <alignment vertical="top" wrapText="1"/>
      <protection hidden="1"/>
    </xf>
    <xf numFmtId="164" fontId="7" fillId="0" borderId="9" xfId="8" applyFont="1" applyFill="1" applyBorder="1" applyAlignment="1" applyProtection="1">
      <alignment vertical="top" wrapText="1"/>
      <protection hidden="1"/>
    </xf>
    <xf numFmtId="0" fontId="7" fillId="0" borderId="5" xfId="9" applyFont="1" applyFill="1" applyBorder="1" applyAlignment="1" applyProtection="1">
      <alignment horizontal="center" vertical="top" wrapText="1"/>
      <protection hidden="1"/>
    </xf>
    <xf numFmtId="0" fontId="9" fillId="0" borderId="8" xfId="9" quotePrefix="1" applyFont="1" applyFill="1" applyBorder="1" applyAlignment="1" applyProtection="1">
      <alignment horizontal="center" vertical="top" wrapText="1"/>
      <protection hidden="1"/>
    </xf>
    <xf numFmtId="0" fontId="7" fillId="0" borderId="5" xfId="9" applyFont="1" applyFill="1" applyBorder="1" applyAlignment="1" applyProtection="1">
      <alignment horizontal="left" vertical="top" wrapText="1"/>
      <protection hidden="1"/>
    </xf>
    <xf numFmtId="0" fontId="7" fillId="0" borderId="9" xfId="9" applyFont="1" applyFill="1" applyBorder="1" applyAlignment="1" applyProtection="1">
      <alignment horizontal="center" vertical="top" wrapText="1"/>
      <protection hidden="1"/>
    </xf>
    <xf numFmtId="0" fontId="9" fillId="0" borderId="9" xfId="9" quotePrefix="1" applyFont="1" applyFill="1" applyBorder="1" applyAlignment="1" applyProtection="1">
      <alignment horizontal="center" vertical="top" wrapText="1"/>
      <protection hidden="1"/>
    </xf>
    <xf numFmtId="0" fontId="7" fillId="0" borderId="9" xfId="9" applyFont="1" applyFill="1" applyBorder="1" applyAlignment="1" applyProtection="1">
      <alignment horizontal="left" vertical="top" wrapText="1"/>
      <protection hidden="1"/>
    </xf>
    <xf numFmtId="0" fontId="7" fillId="2" borderId="5" xfId="9" applyFont="1" applyFill="1" applyBorder="1" applyAlignment="1" applyProtection="1">
      <alignment horizontal="left" vertical="top" wrapText="1"/>
      <protection hidden="1"/>
    </xf>
    <xf numFmtId="0" fontId="7" fillId="0" borderId="5" xfId="3" applyFont="1" applyFill="1" applyBorder="1" applyAlignment="1" applyProtection="1">
      <alignment horizontal="center" vertical="top" wrapText="1"/>
      <protection hidden="1"/>
    </xf>
    <xf numFmtId="0" fontId="9" fillId="0" borderId="8" xfId="3" quotePrefix="1" applyFont="1" applyFill="1" applyBorder="1" applyAlignment="1" applyProtection="1">
      <alignment horizontal="center" vertical="top" wrapText="1"/>
      <protection hidden="1"/>
    </xf>
    <xf numFmtId="0" fontId="7" fillId="0" borderId="5" xfId="3" applyFont="1" applyFill="1" applyBorder="1" applyAlignment="1" applyProtection="1">
      <alignment horizontal="left" vertical="top" wrapText="1"/>
      <protection hidden="1"/>
    </xf>
    <xf numFmtId="164" fontId="6" fillId="5" borderId="5" xfId="8" applyFont="1" applyFill="1" applyBorder="1" applyAlignment="1" applyProtection="1">
      <alignment vertical="center" wrapText="1"/>
      <protection hidden="1"/>
    </xf>
    <xf numFmtId="0" fontId="8" fillId="0" borderId="0" xfId="3" applyFont="1" applyProtection="1">
      <protection hidden="1"/>
    </xf>
    <xf numFmtId="0" fontId="7" fillId="0" borderId="9" xfId="3" applyFont="1" applyFill="1" applyBorder="1" applyAlignment="1" applyProtection="1">
      <alignment horizontal="center" vertical="top" wrapText="1"/>
      <protection hidden="1"/>
    </xf>
    <xf numFmtId="0" fontId="9" fillId="0" borderId="9" xfId="3" quotePrefix="1" applyFont="1" applyFill="1" applyBorder="1" applyAlignment="1" applyProtection="1">
      <alignment horizontal="center" vertical="top" wrapText="1"/>
      <protection hidden="1"/>
    </xf>
    <xf numFmtId="0" fontId="7" fillId="0" borderId="9" xfId="3" applyFont="1" applyFill="1" applyBorder="1" applyAlignment="1" applyProtection="1">
      <alignment horizontal="left" vertical="top" wrapText="1"/>
      <protection hidden="1"/>
    </xf>
    <xf numFmtId="0" fontId="9" fillId="0" borderId="0" xfId="3" applyFont="1" applyProtection="1">
      <protection hidden="1"/>
    </xf>
    <xf numFmtId="164" fontId="11" fillId="0" borderId="5" xfId="8" applyFont="1" applyFill="1" applyBorder="1" applyAlignment="1" applyProtection="1">
      <alignment vertical="center" wrapText="1"/>
      <protection hidden="1"/>
    </xf>
    <xf numFmtId="0" fontId="7" fillId="0" borderId="12" xfId="9" applyFont="1" applyFill="1" applyBorder="1" applyAlignment="1" applyProtection="1">
      <alignment horizontal="center" vertical="top" wrapText="1"/>
      <protection hidden="1"/>
    </xf>
    <xf numFmtId="0" fontId="9" fillId="0" borderId="12" xfId="9" quotePrefix="1" applyFont="1" applyFill="1" applyBorder="1" applyAlignment="1" applyProtection="1">
      <alignment horizontal="center" vertical="top" wrapText="1"/>
      <protection hidden="1"/>
    </xf>
    <xf numFmtId="0" fontId="7" fillId="0" borderId="12" xfId="9" applyFont="1" applyFill="1" applyBorder="1" applyAlignment="1" applyProtection="1">
      <alignment horizontal="left" vertical="top" wrapText="1"/>
      <protection hidden="1"/>
    </xf>
    <xf numFmtId="0" fontId="8" fillId="0" borderId="8" xfId="9" quotePrefix="1" applyFont="1" applyFill="1" applyBorder="1" applyAlignment="1" applyProtection="1">
      <alignment horizontal="center" vertical="top" wrapText="1"/>
      <protection hidden="1"/>
    </xf>
    <xf numFmtId="164" fontId="11" fillId="0" borderId="5" xfId="8" applyFont="1" applyFill="1" applyBorder="1" applyAlignment="1" applyProtection="1">
      <alignment horizontal="center" vertical="center" wrapText="1"/>
      <protection hidden="1"/>
    </xf>
    <xf numFmtId="0" fontId="8" fillId="0" borderId="9" xfId="9" quotePrefix="1" applyFont="1" applyFill="1" applyBorder="1" applyAlignment="1" applyProtection="1">
      <alignment horizontal="center" vertical="top" wrapText="1"/>
      <protection hidden="1"/>
    </xf>
    <xf numFmtId="49" fontId="7" fillId="0" borderId="13" xfId="0" quotePrefix="1" applyNumberFormat="1" applyFont="1" applyFill="1" applyBorder="1" applyAlignment="1" applyProtection="1">
      <alignment horizontal="center" vertical="top" wrapText="1"/>
      <protection hidden="1"/>
    </xf>
    <xf numFmtId="0" fontId="7" fillId="0" borderId="13" xfId="0" applyFont="1" applyBorder="1" applyAlignment="1" applyProtection="1">
      <alignment horizontal="left" vertical="top" wrapText="1"/>
      <protection hidden="1"/>
    </xf>
    <xf numFmtId="9" fontId="7" fillId="0" borderId="13" xfId="2" applyFont="1" applyFill="1" applyBorder="1" applyAlignment="1" applyProtection="1">
      <alignment horizontal="center" vertical="top"/>
      <protection hidden="1"/>
    </xf>
    <xf numFmtId="164" fontId="24" fillId="2" borderId="13" xfId="8" applyFont="1" applyFill="1" applyBorder="1" applyAlignment="1" applyProtection="1">
      <alignment horizontal="center" vertical="top"/>
      <protection hidden="1"/>
    </xf>
    <xf numFmtId="164" fontId="11" fillId="0" borderId="13" xfId="8" applyFont="1" applyFill="1" applyBorder="1" applyAlignment="1" applyProtection="1">
      <alignment horizontal="center" vertical="center" wrapText="1"/>
      <protection hidden="1"/>
    </xf>
    <xf numFmtId="164" fontId="7" fillId="0" borderId="13" xfId="8" applyFont="1" applyFill="1" applyBorder="1" applyAlignment="1" applyProtection="1">
      <alignment vertical="center" wrapText="1"/>
      <protection hidden="1"/>
    </xf>
    <xf numFmtId="0" fontId="7" fillId="0" borderId="9" xfId="3" applyFont="1" applyFill="1" applyBorder="1" applyAlignment="1" applyProtection="1">
      <alignment horizontal="center" vertical="top" wrapText="1"/>
      <protection hidden="1"/>
    </xf>
    <xf numFmtId="0" fontId="6" fillId="0" borderId="12" xfId="3" applyFont="1" applyFill="1" applyBorder="1" applyAlignment="1" applyProtection="1">
      <alignment horizontal="right" vertical="top" wrapText="1"/>
      <protection hidden="1"/>
    </xf>
    <xf numFmtId="0" fontId="7" fillId="0" borderId="12" xfId="3" applyFont="1" applyFill="1" applyBorder="1" applyAlignment="1" applyProtection="1">
      <alignment horizontal="center" vertical="top" wrapText="1"/>
      <protection hidden="1"/>
    </xf>
    <xf numFmtId="0" fontId="6" fillId="0" borderId="13" xfId="3" applyFont="1" applyFill="1" applyBorder="1" applyAlignment="1" applyProtection="1">
      <alignment horizontal="left" vertical="top" wrapText="1"/>
      <protection hidden="1"/>
    </xf>
    <xf numFmtId="9" fontId="16" fillId="0" borderId="13" xfId="2" applyFont="1" applyFill="1" applyBorder="1" applyAlignment="1" applyProtection="1">
      <alignment horizontal="center" vertical="center"/>
      <protection hidden="1"/>
    </xf>
    <xf numFmtId="164" fontId="29" fillId="0" borderId="13" xfId="8" applyFont="1" applyFill="1" applyBorder="1" applyAlignment="1" applyProtection="1">
      <alignment horizontal="center" vertical="center"/>
      <protection hidden="1"/>
    </xf>
    <xf numFmtId="0" fontId="5" fillId="0" borderId="0" xfId="3" applyFont="1" applyProtection="1">
      <protection hidden="1"/>
    </xf>
    <xf numFmtId="0" fontId="6" fillId="0" borderId="13" xfId="3" applyFont="1" applyFill="1" applyBorder="1" applyAlignment="1" applyProtection="1">
      <alignment horizontal="right" vertical="top" wrapText="1"/>
      <protection hidden="1"/>
    </xf>
    <xf numFmtId="0" fontId="9" fillId="0" borderId="12" xfId="3" quotePrefix="1" applyFont="1" applyFill="1" applyBorder="1" applyAlignment="1" applyProtection="1">
      <alignment horizontal="center" vertical="top" wrapText="1"/>
      <protection hidden="1"/>
    </xf>
    <xf numFmtId="0" fontId="6" fillId="5" borderId="13" xfId="3" applyFont="1" applyFill="1" applyBorder="1" applyAlignment="1" applyProtection="1">
      <alignment horizontal="right" vertical="top" wrapText="1"/>
      <protection hidden="1"/>
    </xf>
    <xf numFmtId="0" fontId="31" fillId="5" borderId="13" xfId="3" applyFont="1" applyFill="1" applyBorder="1" applyProtection="1">
      <protection hidden="1"/>
    </xf>
    <xf numFmtId="0" fontId="9" fillId="5" borderId="13" xfId="3" applyFont="1" applyFill="1" applyBorder="1" applyProtection="1">
      <protection hidden="1"/>
    </xf>
    <xf numFmtId="0" fontId="9" fillId="0" borderId="12" xfId="9" quotePrefix="1" applyFont="1" applyFill="1" applyBorder="1" applyAlignment="1" applyProtection="1">
      <alignment horizontal="center" vertical="top" wrapText="1"/>
      <protection hidden="1"/>
    </xf>
    <xf numFmtId="0" fontId="6" fillId="3" borderId="13" xfId="3" applyFont="1" applyFill="1" applyBorder="1" applyAlignment="1" applyProtection="1">
      <alignment horizontal="left" vertical="top" wrapText="1"/>
      <protection hidden="1"/>
    </xf>
    <xf numFmtId="0" fontId="9" fillId="0" borderId="5" xfId="0" quotePrefix="1" applyFont="1" applyBorder="1" applyAlignment="1" applyProtection="1">
      <alignment horizontal="center" vertical="top" wrapText="1"/>
      <protection hidden="1"/>
    </xf>
    <xf numFmtId="0" fontId="7" fillId="0" borderId="5" xfId="0" applyFont="1" applyBorder="1" applyAlignment="1" applyProtection="1">
      <alignment horizontal="left" vertical="top" wrapText="1"/>
      <protection hidden="1"/>
    </xf>
    <xf numFmtId="164" fontId="11" fillId="5" borderId="5" xfId="8" applyFont="1" applyFill="1" applyBorder="1" applyAlignment="1" applyProtection="1">
      <alignment vertical="center" wrapText="1"/>
      <protection hidden="1"/>
    </xf>
    <xf numFmtId="0" fontId="9" fillId="0" borderId="0" xfId="0" applyFont="1" applyProtection="1">
      <protection hidden="1"/>
    </xf>
    <xf numFmtId="164" fontId="12" fillId="0" borderId="9" xfId="8" applyFont="1" applyFill="1" applyBorder="1" applyAlignment="1" applyProtection="1">
      <alignment horizontal="center" vertical="top" wrapText="1"/>
      <protection hidden="1"/>
    </xf>
    <xf numFmtId="164" fontId="12" fillId="0" borderId="12" xfId="8" applyFont="1" applyFill="1" applyBorder="1" applyAlignment="1" applyProtection="1">
      <alignment horizontal="center" vertical="top" wrapText="1"/>
      <protection hidden="1"/>
    </xf>
    <xf numFmtId="164" fontId="7" fillId="0" borderId="12" xfId="8" applyFont="1" applyFill="1" applyBorder="1" applyAlignment="1" applyProtection="1">
      <alignment vertical="top" wrapText="1"/>
      <protection hidden="1"/>
    </xf>
    <xf numFmtId="164" fontId="28" fillId="0" borderId="5" xfId="8" applyFont="1" applyFill="1" applyBorder="1" applyAlignment="1" applyProtection="1">
      <alignment vertical="center" wrapText="1"/>
      <protection hidden="1"/>
    </xf>
    <xf numFmtId="0" fontId="27" fillId="0" borderId="0" xfId="0" applyFont="1" applyProtection="1">
      <protection hidden="1"/>
    </xf>
    <xf numFmtId="2" fontId="12" fillId="0" borderId="9" xfId="0" applyNumberFormat="1" applyFont="1" applyFill="1" applyBorder="1" applyAlignment="1" applyProtection="1">
      <alignment horizontal="center" vertical="top" wrapText="1"/>
      <protection hidden="1"/>
    </xf>
    <xf numFmtId="2" fontId="12" fillId="0" borderId="12" xfId="0" applyNumberFormat="1" applyFont="1" applyFill="1" applyBorder="1" applyAlignment="1" applyProtection="1">
      <alignment horizontal="center" vertical="top" wrapText="1"/>
      <protection hidden="1"/>
    </xf>
    <xf numFmtId="0" fontId="7" fillId="0" borderId="9" xfId="0" applyFont="1" applyFill="1" applyBorder="1" applyAlignment="1" applyProtection="1">
      <alignment horizontal="left" vertical="center" wrapText="1"/>
      <protection hidden="1"/>
    </xf>
    <xf numFmtId="0" fontId="7" fillId="0" borderId="9" xfId="0" applyFont="1" applyBorder="1" applyAlignment="1" applyProtection="1">
      <alignment vertical="top" wrapText="1"/>
      <protection hidden="1"/>
    </xf>
    <xf numFmtId="2" fontId="12" fillId="0" borderId="9" xfId="0" applyNumberFormat="1" applyFont="1" applyFill="1" applyBorder="1" applyAlignment="1" applyProtection="1">
      <alignment horizontal="center" wrapText="1"/>
      <protection hidden="1"/>
    </xf>
    <xf numFmtId="169" fontId="7" fillId="0" borderId="9" xfId="0" applyNumberFormat="1" applyFont="1" applyBorder="1" applyAlignment="1" applyProtection="1">
      <alignment horizontal="center" vertical="top" wrapText="1"/>
      <protection hidden="1"/>
    </xf>
    <xf numFmtId="0" fontId="7" fillId="0" borderId="12" xfId="0" applyFont="1" applyBorder="1" applyAlignment="1" applyProtection="1">
      <alignment vertical="top" wrapText="1"/>
      <protection hidden="1"/>
    </xf>
    <xf numFmtId="0" fontId="9" fillId="0" borderId="5" xfId="3" quotePrefix="1" applyFont="1" applyFill="1" applyBorder="1" applyAlignment="1" applyProtection="1">
      <alignment vertical="top" wrapText="1"/>
      <protection hidden="1"/>
    </xf>
    <xf numFmtId="0" fontId="9" fillId="0" borderId="9" xfId="3" quotePrefix="1" applyFont="1" applyFill="1" applyBorder="1" applyAlignment="1" applyProtection="1">
      <alignment vertical="top" wrapText="1"/>
      <protection hidden="1"/>
    </xf>
    <xf numFmtId="0" fontId="9" fillId="0" borderId="12" xfId="3" quotePrefix="1" applyFont="1" applyFill="1" applyBorder="1" applyAlignment="1" applyProtection="1">
      <alignment vertical="top" wrapText="1"/>
      <protection hidden="1"/>
    </xf>
    <xf numFmtId="0" fontId="7" fillId="0" borderId="12" xfId="3" applyFont="1" applyFill="1" applyBorder="1" applyAlignment="1" applyProtection="1">
      <alignment horizontal="left" vertical="top" wrapText="1"/>
      <protection hidden="1"/>
    </xf>
    <xf numFmtId="0" fontId="12" fillId="0" borderId="5" xfId="9" applyFont="1" applyFill="1" applyBorder="1" applyAlignment="1" applyProtection="1">
      <alignment horizontal="center" vertical="top" wrapText="1"/>
      <protection hidden="1"/>
    </xf>
    <xf numFmtId="0" fontId="29" fillId="0" borderId="5" xfId="9" quotePrefix="1" applyFont="1" applyFill="1" applyBorder="1" applyAlignment="1" applyProtection="1">
      <alignment vertical="top" wrapText="1"/>
      <protection hidden="1"/>
    </xf>
    <xf numFmtId="0" fontId="12" fillId="0" borderId="5" xfId="9" applyFont="1" applyFill="1" applyBorder="1" applyAlignment="1" applyProtection="1">
      <alignment horizontal="left" vertical="top" wrapText="1"/>
      <protection hidden="1"/>
    </xf>
    <xf numFmtId="0" fontId="24" fillId="2" borderId="0" xfId="0" applyFont="1" applyFill="1" applyAlignment="1" applyProtection="1">
      <alignment horizontal="center" vertical="center"/>
      <protection hidden="1"/>
    </xf>
    <xf numFmtId="0" fontId="12" fillId="0" borderId="9" xfId="9" applyFont="1" applyFill="1" applyBorder="1" applyAlignment="1" applyProtection="1">
      <alignment horizontal="center" vertical="top" wrapText="1"/>
      <protection hidden="1"/>
    </xf>
    <xf numFmtId="0" fontId="29" fillId="0" borderId="9" xfId="9" quotePrefix="1" applyFont="1" applyFill="1" applyBorder="1" applyAlignment="1" applyProtection="1">
      <alignment vertical="top" wrapText="1"/>
      <protection hidden="1"/>
    </xf>
    <xf numFmtId="0" fontId="12" fillId="0" borderId="9" xfId="9" applyFont="1" applyFill="1" applyBorder="1" applyAlignment="1" applyProtection="1">
      <alignment horizontal="left" vertical="top" wrapText="1"/>
      <protection hidden="1"/>
    </xf>
    <xf numFmtId="0" fontId="12" fillId="0" borderId="9" xfId="9" applyFont="1" applyFill="1" applyBorder="1" applyAlignment="1" applyProtection="1">
      <alignment vertical="top" wrapText="1"/>
      <protection hidden="1"/>
    </xf>
    <xf numFmtId="0" fontId="12" fillId="0" borderId="9" xfId="0" applyFont="1" applyFill="1" applyBorder="1" applyAlignment="1" applyProtection="1">
      <alignment horizontal="center" vertical="top" wrapText="1"/>
      <protection hidden="1"/>
    </xf>
    <xf numFmtId="0" fontId="12" fillId="0" borderId="12" xfId="9" applyFont="1" applyFill="1" applyBorder="1" applyAlignment="1" applyProtection="1">
      <alignment horizontal="center" vertical="top" wrapText="1"/>
      <protection hidden="1"/>
    </xf>
    <xf numFmtId="0" fontId="29" fillId="0" borderId="12" xfId="9" quotePrefix="1" applyFont="1" applyFill="1" applyBorder="1" applyAlignment="1" applyProtection="1">
      <alignment vertical="top" wrapText="1"/>
      <protection hidden="1"/>
    </xf>
    <xf numFmtId="0" fontId="12" fillId="0" borderId="12" xfId="9" applyFont="1" applyFill="1" applyBorder="1" applyAlignment="1" applyProtection="1">
      <alignment vertical="top" wrapText="1"/>
      <protection hidden="1"/>
    </xf>
    <xf numFmtId="0" fontId="12" fillId="0" borderId="12" xfId="0" applyFont="1" applyFill="1" applyBorder="1" applyAlignment="1" applyProtection="1">
      <alignment horizontal="center" vertical="top" wrapText="1"/>
      <protection hidden="1"/>
    </xf>
    <xf numFmtId="0" fontId="9" fillId="0" borderId="5" xfId="0" quotePrefix="1" applyFont="1" applyFill="1" applyBorder="1" applyAlignment="1" applyProtection="1">
      <alignment vertical="top" wrapText="1"/>
      <protection hidden="1"/>
    </xf>
    <xf numFmtId="164" fontId="28" fillId="0" borderId="13" xfId="8" applyFont="1" applyFill="1" applyBorder="1" applyAlignment="1" applyProtection="1">
      <alignment vertical="center" wrapText="1"/>
      <protection hidden="1"/>
    </xf>
    <xf numFmtId="0" fontId="9" fillId="0" borderId="9" xfId="0" quotePrefix="1" applyFont="1" applyFill="1" applyBorder="1" applyAlignment="1" applyProtection="1">
      <alignment vertical="top" wrapText="1"/>
      <protection hidden="1"/>
    </xf>
    <xf numFmtId="0" fontId="9" fillId="0" borderId="12" xfId="0" quotePrefix="1" applyFont="1" applyFill="1" applyBorder="1" applyAlignment="1" applyProtection="1">
      <alignment vertical="top" wrapText="1"/>
      <protection hidden="1"/>
    </xf>
    <xf numFmtId="0" fontId="9" fillId="0" borderId="8" xfId="0" quotePrefix="1" applyFont="1" applyFill="1" applyBorder="1" applyAlignment="1" applyProtection="1">
      <alignment vertical="top" wrapText="1"/>
      <protection hidden="1"/>
    </xf>
    <xf numFmtId="0" fontId="12" fillId="0" borderId="5" xfId="0" applyFont="1" applyFill="1" applyBorder="1" applyAlignment="1" applyProtection="1">
      <alignment horizontal="center" vertical="top" wrapText="1"/>
      <protection hidden="1"/>
    </xf>
    <xf numFmtId="0" fontId="9" fillId="0" borderId="6" xfId="9" quotePrefix="1" applyFont="1" applyFill="1" applyBorder="1" applyAlignment="1" applyProtection="1">
      <alignment vertical="top" wrapText="1"/>
      <protection hidden="1"/>
    </xf>
    <xf numFmtId="0" fontId="7" fillId="2" borderId="12" xfId="0" applyFont="1" applyFill="1" applyBorder="1" applyAlignment="1" applyProtection="1">
      <alignment horizontal="left" vertical="top" wrapText="1"/>
      <protection hidden="1"/>
    </xf>
    <xf numFmtId="0" fontId="9" fillId="0" borderId="0" xfId="9" applyFont="1" applyProtection="1">
      <protection hidden="1"/>
    </xf>
    <xf numFmtId="0" fontId="9" fillId="0" borderId="9" xfId="9" quotePrefix="1" applyFont="1" applyFill="1" applyBorder="1" applyAlignment="1" applyProtection="1">
      <alignment vertical="top" wrapText="1"/>
      <protection hidden="1"/>
    </xf>
    <xf numFmtId="0" fontId="7" fillId="0" borderId="9" xfId="9" applyFont="1" applyFill="1" applyBorder="1" applyAlignment="1" applyProtection="1">
      <alignment horizontal="center" vertical="center" wrapText="1"/>
      <protection hidden="1"/>
    </xf>
    <xf numFmtId="0" fontId="12" fillId="0" borderId="9" xfId="0" applyFont="1" applyBorder="1" applyAlignment="1" applyProtection="1">
      <alignment horizontal="center" vertical="center" wrapText="1"/>
      <protection hidden="1"/>
    </xf>
    <xf numFmtId="0" fontId="12" fillId="0" borderId="9" xfId="9" applyFont="1" applyFill="1" applyBorder="1" applyAlignment="1" applyProtection="1">
      <alignment horizontal="center" vertical="center" wrapText="1"/>
      <protection hidden="1"/>
    </xf>
    <xf numFmtId="0" fontId="9" fillId="0" borderId="13" xfId="9" quotePrefix="1" applyFont="1" applyFill="1" applyBorder="1" applyAlignment="1" applyProtection="1">
      <alignment horizontal="center" vertical="top" wrapText="1"/>
      <protection hidden="1"/>
    </xf>
    <xf numFmtId="0" fontId="6" fillId="0" borderId="13" xfId="0" applyFont="1" applyFill="1" applyBorder="1" applyAlignment="1" applyProtection="1">
      <alignment horizontal="left" vertical="top" wrapText="1"/>
      <protection hidden="1"/>
    </xf>
    <xf numFmtId="0" fontId="7" fillId="0" borderId="13" xfId="0" applyFont="1" applyFill="1" applyBorder="1" applyAlignment="1" applyProtection="1">
      <alignment horizontal="center" vertical="top" wrapText="1"/>
      <protection hidden="1"/>
    </xf>
    <xf numFmtId="164" fontId="7" fillId="0" borderId="13" xfId="8" applyFont="1" applyFill="1" applyBorder="1" applyAlignment="1" applyProtection="1">
      <alignment horizontal="center" vertical="top"/>
      <protection hidden="1"/>
    </xf>
    <xf numFmtId="0" fontId="7" fillId="0" borderId="13" xfId="0" applyFont="1" applyFill="1" applyBorder="1" applyAlignment="1" applyProtection="1">
      <alignment horizontal="left" vertical="top" wrapText="1"/>
      <protection hidden="1"/>
    </xf>
    <xf numFmtId="164" fontId="7" fillId="5" borderId="13" xfId="8" applyFont="1" applyFill="1" applyBorder="1" applyAlignment="1" applyProtection="1">
      <alignment vertical="center" wrapText="1"/>
      <protection hidden="1"/>
    </xf>
    <xf numFmtId="164" fontId="12" fillId="5" borderId="13" xfId="8" applyFont="1" applyFill="1" applyBorder="1" applyAlignment="1" applyProtection="1">
      <alignment vertical="center" wrapText="1"/>
      <protection hidden="1"/>
    </xf>
    <xf numFmtId="0" fontId="9" fillId="0" borderId="8" xfId="0" quotePrefix="1" applyFont="1" applyFill="1" applyBorder="1" applyAlignment="1" applyProtection="1">
      <alignment horizontal="center" vertical="center" wrapText="1"/>
      <protection hidden="1"/>
    </xf>
    <xf numFmtId="0" fontId="7" fillId="0" borderId="7" xfId="0" applyFont="1" applyFill="1" applyBorder="1" applyAlignment="1" applyProtection="1">
      <alignment horizontal="left" vertical="center" wrapText="1"/>
      <protection hidden="1"/>
    </xf>
    <xf numFmtId="0" fontId="7" fillId="0" borderId="13" xfId="0" applyFont="1" applyFill="1" applyBorder="1" applyAlignment="1" applyProtection="1">
      <alignment horizontal="center" vertical="center" wrapText="1"/>
      <protection hidden="1"/>
    </xf>
    <xf numFmtId="164" fontId="11" fillId="5" borderId="13" xfId="8" applyNumberFormat="1" applyFont="1" applyFill="1" applyBorder="1" applyAlignment="1" applyProtection="1">
      <alignment horizontal="center" vertical="center" wrapText="1"/>
      <protection hidden="1"/>
    </xf>
    <xf numFmtId="2" fontId="7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9" xfId="0" quotePrefix="1" applyFont="1" applyFill="1" applyBorder="1" applyAlignment="1" applyProtection="1">
      <alignment horizontal="center" vertical="center" wrapText="1"/>
      <protection hidden="1"/>
    </xf>
    <xf numFmtId="164" fontId="12" fillId="0" borderId="13" xfId="8" applyFont="1" applyFill="1" applyBorder="1" applyAlignment="1" applyProtection="1">
      <alignment vertical="center" wrapText="1"/>
      <protection hidden="1"/>
    </xf>
    <xf numFmtId="0" fontId="7" fillId="0" borderId="14" xfId="9" applyFont="1" applyFill="1" applyBorder="1" applyAlignment="1" applyProtection="1">
      <alignment horizontal="left" vertical="center" wrapText="1"/>
      <protection hidden="1"/>
    </xf>
    <xf numFmtId="0" fontId="9" fillId="0" borderId="5" xfId="0" quotePrefix="1" applyFont="1" applyBorder="1" applyAlignment="1" applyProtection="1">
      <alignment horizontal="center" vertical="center" wrapText="1"/>
      <protection hidden="1"/>
    </xf>
    <xf numFmtId="0" fontId="12" fillId="0" borderId="7" xfId="9" applyFont="1" applyFill="1" applyBorder="1" applyAlignment="1" applyProtection="1">
      <alignment horizontal="left" vertical="center" wrapText="1"/>
      <protection hidden="1"/>
    </xf>
    <xf numFmtId="0" fontId="9" fillId="0" borderId="9" xfId="0" quotePrefix="1" applyFont="1" applyBorder="1" applyAlignment="1" applyProtection="1">
      <alignment horizontal="center" vertical="center" wrapText="1"/>
      <protection hidden="1"/>
    </xf>
    <xf numFmtId="0" fontId="7" fillId="0" borderId="14" xfId="0" applyFont="1" applyBorder="1" applyAlignment="1" applyProtection="1">
      <alignment horizontal="left" vertical="center" wrapText="1"/>
      <protection hidden="1"/>
    </xf>
    <xf numFmtId="0" fontId="7" fillId="0" borderId="13" xfId="0" applyFont="1" applyBorder="1" applyAlignment="1" applyProtection="1">
      <alignment horizontal="center" vertical="center" wrapText="1"/>
      <protection hidden="1"/>
    </xf>
    <xf numFmtId="0" fontId="12" fillId="0" borderId="13" xfId="0" applyFont="1" applyFill="1" applyBorder="1" applyAlignment="1" applyProtection="1">
      <alignment horizontal="center" vertical="center" wrapText="1"/>
      <protection hidden="1"/>
    </xf>
    <xf numFmtId="0" fontId="9" fillId="0" borderId="12" xfId="0" quotePrefix="1" applyFont="1" applyBorder="1" applyAlignment="1" applyProtection="1">
      <alignment horizontal="center" vertical="center" wrapText="1"/>
      <protection hidden="1"/>
    </xf>
    <xf numFmtId="0" fontId="7" fillId="0" borderId="10" xfId="0" applyFont="1" applyBorder="1" applyAlignment="1" applyProtection="1">
      <alignment horizontal="left" vertical="center" wrapText="1"/>
      <protection hidden="1"/>
    </xf>
    <xf numFmtId="0" fontId="9" fillId="0" borderId="5" xfId="3" quotePrefix="1" applyFont="1" applyFill="1" applyBorder="1" applyAlignment="1" applyProtection="1">
      <alignment horizontal="center" vertical="center" wrapText="1"/>
      <protection hidden="1"/>
    </xf>
    <xf numFmtId="0" fontId="11" fillId="0" borderId="7" xfId="9" applyFont="1" applyFill="1" applyBorder="1" applyAlignment="1" applyProtection="1">
      <alignment horizontal="left" vertical="center" wrapText="1"/>
      <protection hidden="1"/>
    </xf>
    <xf numFmtId="0" fontId="12" fillId="0" borderId="13" xfId="9" applyFont="1" applyFill="1" applyBorder="1" applyAlignment="1" applyProtection="1">
      <alignment horizontal="center" vertical="center" wrapText="1"/>
      <protection hidden="1"/>
    </xf>
    <xf numFmtId="0" fontId="7" fillId="0" borderId="9" xfId="3" applyFont="1" applyFill="1" applyBorder="1" applyAlignment="1" applyProtection="1">
      <alignment horizontal="left" vertical="center" wrapText="1"/>
      <protection hidden="1"/>
    </xf>
    <xf numFmtId="0" fontId="7" fillId="0" borderId="9" xfId="3" applyFont="1" applyFill="1" applyBorder="1" applyAlignment="1" applyProtection="1">
      <alignment horizontal="center" vertical="center" wrapText="1"/>
      <protection hidden="1"/>
    </xf>
    <xf numFmtId="0" fontId="9" fillId="0" borderId="5" xfId="3" quotePrefix="1" applyFont="1" applyFill="1" applyBorder="1" applyAlignment="1" applyProtection="1">
      <alignment horizontal="center" vertical="top" wrapText="1"/>
      <protection hidden="1"/>
    </xf>
    <xf numFmtId="0" fontId="12" fillId="0" borderId="5" xfId="3" applyFont="1" applyFill="1" applyBorder="1" applyAlignment="1" applyProtection="1">
      <alignment horizontal="left" vertical="top" wrapText="1"/>
      <protection hidden="1"/>
    </xf>
    <xf numFmtId="0" fontId="12" fillId="0" borderId="5" xfId="3" applyFont="1" applyFill="1" applyBorder="1" applyAlignment="1" applyProtection="1">
      <alignment horizontal="center" vertical="top" wrapText="1"/>
      <protection hidden="1"/>
    </xf>
    <xf numFmtId="0" fontId="12" fillId="0" borderId="9" xfId="3" applyFont="1" applyFill="1" applyBorder="1" applyAlignment="1" applyProtection="1">
      <alignment horizontal="left" vertical="top" wrapText="1"/>
      <protection hidden="1"/>
    </xf>
    <xf numFmtId="0" fontId="12" fillId="0" borderId="9" xfId="3" applyFont="1" applyFill="1" applyBorder="1" applyAlignment="1" applyProtection="1">
      <alignment horizontal="center" vertical="top" wrapText="1"/>
      <protection hidden="1"/>
    </xf>
    <xf numFmtId="164" fontId="12" fillId="0" borderId="9" xfId="8" applyFont="1" applyFill="1" applyBorder="1" applyAlignment="1" applyProtection="1">
      <alignment horizontal="center" wrapText="1"/>
      <protection hidden="1"/>
    </xf>
    <xf numFmtId="0" fontId="7" fillId="0" borderId="13" xfId="3" applyFont="1" applyFill="1" applyBorder="1" applyAlignment="1" applyProtection="1">
      <alignment horizontal="center" vertical="top" wrapText="1"/>
      <protection hidden="1"/>
    </xf>
    <xf numFmtId="0" fontId="12" fillId="0" borderId="12" xfId="3" applyFont="1" applyFill="1" applyBorder="1" applyAlignment="1" applyProtection="1">
      <alignment horizontal="left" vertical="top" wrapText="1"/>
      <protection hidden="1"/>
    </xf>
    <xf numFmtId="0" fontId="12" fillId="0" borderId="12" xfId="3" applyFont="1" applyFill="1" applyBorder="1" applyAlignment="1" applyProtection="1">
      <alignment horizontal="center" vertical="top" wrapText="1"/>
      <protection hidden="1"/>
    </xf>
    <xf numFmtId="0" fontId="9" fillId="5" borderId="9" xfId="0" quotePrefix="1" applyFont="1" applyFill="1" applyBorder="1" applyAlignment="1" applyProtection="1">
      <alignment horizontal="center" vertical="center" wrapText="1"/>
      <protection hidden="1"/>
    </xf>
    <xf numFmtId="0" fontId="7" fillId="0" borderId="9" xfId="0" applyFont="1" applyBorder="1" applyAlignment="1" applyProtection="1">
      <alignment vertical="center" wrapText="1"/>
      <protection hidden="1"/>
    </xf>
    <xf numFmtId="0" fontId="7" fillId="0" borderId="9" xfId="0" applyFont="1" applyBorder="1" applyAlignment="1" applyProtection="1">
      <alignment horizontal="center" vertical="center" wrapText="1"/>
      <protection hidden="1"/>
    </xf>
    <xf numFmtId="0" fontId="7" fillId="5" borderId="13" xfId="0" applyFont="1" applyFill="1" applyBorder="1" applyAlignment="1" applyProtection="1">
      <alignment horizontal="center" vertical="center" wrapText="1"/>
      <protection hidden="1"/>
    </xf>
    <xf numFmtId="2" fontId="12" fillId="0" borderId="9" xfId="0" applyNumberFormat="1" applyFont="1" applyFill="1" applyBorder="1" applyAlignment="1" applyProtection="1">
      <alignment horizontal="center" vertical="center" wrapText="1"/>
      <protection hidden="1"/>
    </xf>
    <xf numFmtId="164" fontId="7" fillId="0" borderId="9" xfId="8" applyFont="1" applyFill="1" applyBorder="1" applyAlignment="1" applyProtection="1">
      <alignment horizontal="center" vertical="top" wrapText="1"/>
      <protection hidden="1"/>
    </xf>
    <xf numFmtId="0" fontId="7" fillId="0" borderId="5" xfId="0" applyFont="1" applyBorder="1" applyAlignment="1" applyProtection="1">
      <alignment vertical="top" wrapText="1"/>
      <protection hidden="1"/>
    </xf>
    <xf numFmtId="0" fontId="7" fillId="0" borderId="5" xfId="0" applyFont="1" applyBorder="1" applyAlignment="1" applyProtection="1">
      <alignment horizontal="center" vertical="top" wrapText="1"/>
      <protection hidden="1"/>
    </xf>
    <xf numFmtId="2" fontId="6" fillId="5" borderId="5" xfId="0" applyNumberFormat="1" applyFont="1" applyFill="1" applyBorder="1" applyAlignment="1" applyProtection="1">
      <alignment horizontal="center" vertical="top" wrapText="1"/>
      <protection hidden="1"/>
    </xf>
    <xf numFmtId="0" fontId="7" fillId="0" borderId="0" xfId="0" applyFont="1" applyAlignment="1" applyProtection="1">
      <alignment horizontal="center"/>
      <protection hidden="1"/>
    </xf>
    <xf numFmtId="0" fontId="7" fillId="0" borderId="0" xfId="0" applyFont="1" applyProtection="1">
      <protection hidden="1"/>
    </xf>
    <xf numFmtId="0" fontId="7" fillId="0" borderId="9" xfId="0" quotePrefix="1" applyFont="1" applyBorder="1" applyAlignment="1" applyProtection="1">
      <alignment horizontal="center" vertical="top" wrapText="1"/>
      <protection hidden="1"/>
    </xf>
    <xf numFmtId="0" fontId="7" fillId="0" borderId="12" xfId="0" quotePrefix="1" applyFont="1" applyBorder="1" applyAlignment="1" applyProtection="1">
      <alignment horizontal="center" vertical="top" wrapText="1"/>
      <protection hidden="1"/>
    </xf>
    <xf numFmtId="0" fontId="7" fillId="0" borderId="13" xfId="9" applyFont="1" applyFill="1" applyBorder="1" applyAlignment="1" applyProtection="1">
      <alignment horizontal="center" vertical="top" wrapText="1"/>
      <protection hidden="1"/>
    </xf>
    <xf numFmtId="0" fontId="7" fillId="0" borderId="13" xfId="0" applyFont="1" applyFill="1" applyBorder="1" applyAlignment="1" applyProtection="1">
      <alignment horizontal="left" vertical="center" wrapText="1"/>
      <protection hidden="1"/>
    </xf>
    <xf numFmtId="164" fontId="11" fillId="0" borderId="13" xfId="8" applyFont="1" applyFill="1" applyBorder="1" applyAlignment="1" applyProtection="1">
      <alignment vertical="center" wrapText="1"/>
      <protection hidden="1"/>
    </xf>
    <xf numFmtId="0" fontId="6" fillId="3" borderId="12" xfId="3" applyFont="1" applyFill="1" applyBorder="1" applyAlignment="1" applyProtection="1">
      <alignment horizontal="left" vertical="top" wrapText="1"/>
      <protection hidden="1"/>
    </xf>
    <xf numFmtId="0" fontId="9" fillId="0" borderId="5" xfId="9" quotePrefix="1" applyFont="1" applyFill="1" applyBorder="1" applyAlignment="1" applyProtection="1">
      <alignment vertical="top" wrapText="1"/>
      <protection hidden="1"/>
    </xf>
    <xf numFmtId="0" fontId="7" fillId="0" borderId="5" xfId="9" applyFont="1" applyFill="1" applyBorder="1" applyAlignment="1" applyProtection="1">
      <alignment vertical="top" wrapText="1"/>
      <protection hidden="1"/>
    </xf>
    <xf numFmtId="164" fontId="11" fillId="0" borderId="13" xfId="8" applyFont="1" applyFill="1" applyBorder="1" applyAlignment="1" applyProtection="1">
      <alignment vertical="top" wrapText="1"/>
      <protection hidden="1"/>
    </xf>
    <xf numFmtId="0" fontId="5" fillId="0" borderId="9" xfId="9" applyFont="1" applyFill="1" applyBorder="1" applyAlignment="1" applyProtection="1">
      <alignment horizontal="center" vertical="top" wrapText="1"/>
      <protection hidden="1"/>
    </xf>
    <xf numFmtId="0" fontId="7" fillId="0" borderId="9" xfId="9" quotePrefix="1" applyFont="1" applyFill="1" applyBorder="1" applyAlignment="1" applyProtection="1">
      <alignment vertical="top" wrapText="1"/>
      <protection hidden="1"/>
    </xf>
    <xf numFmtId="0" fontId="7" fillId="0" borderId="9" xfId="9" applyFont="1" applyFill="1" applyBorder="1" applyAlignment="1" applyProtection="1">
      <alignment vertical="top" wrapText="1"/>
      <protection hidden="1"/>
    </xf>
    <xf numFmtId="0" fontId="5" fillId="0" borderId="12" xfId="9" applyFont="1" applyFill="1" applyBorder="1" applyAlignment="1" applyProtection="1">
      <alignment horizontal="center" vertical="top" wrapText="1"/>
      <protection hidden="1"/>
    </xf>
    <xf numFmtId="0" fontId="9" fillId="0" borderId="12" xfId="9" quotePrefix="1" applyFont="1" applyFill="1" applyBorder="1" applyAlignment="1" applyProtection="1">
      <alignment vertical="top" wrapText="1"/>
      <protection hidden="1"/>
    </xf>
    <xf numFmtId="0" fontId="7" fillId="0" borderId="12" xfId="9" applyFont="1" applyFill="1" applyBorder="1" applyAlignment="1" applyProtection="1">
      <alignment vertical="top" wrapText="1"/>
      <protection hidden="1"/>
    </xf>
    <xf numFmtId="0" fontId="9" fillId="0" borderId="8" xfId="9" quotePrefix="1" applyFont="1" applyFill="1" applyBorder="1" applyAlignment="1" applyProtection="1">
      <alignment horizontal="center" vertical="center" wrapText="1"/>
      <protection hidden="1"/>
    </xf>
    <xf numFmtId="0" fontId="7" fillId="0" borderId="7" xfId="9" applyFont="1" applyFill="1" applyBorder="1" applyAlignment="1" applyProtection="1">
      <alignment horizontal="left" vertical="center" wrapText="1"/>
      <protection hidden="1"/>
    </xf>
    <xf numFmtId="0" fontId="7" fillId="0" borderId="13" xfId="9" applyFont="1" applyFill="1" applyBorder="1" applyAlignment="1" applyProtection="1">
      <alignment horizontal="center" vertical="center" wrapText="1"/>
      <protection hidden="1"/>
    </xf>
    <xf numFmtId="0" fontId="7" fillId="0" borderId="9" xfId="9" quotePrefix="1" applyFont="1" applyFill="1" applyBorder="1" applyAlignment="1" applyProtection="1">
      <alignment horizontal="center" vertical="center" wrapText="1"/>
      <protection hidden="1"/>
    </xf>
    <xf numFmtId="0" fontId="9" fillId="0" borderId="9" xfId="9" quotePrefix="1" applyFont="1" applyFill="1" applyBorder="1" applyAlignment="1" applyProtection="1">
      <alignment horizontal="center" vertical="center" wrapText="1"/>
      <protection hidden="1"/>
    </xf>
    <xf numFmtId="0" fontId="9" fillId="0" borderId="12" xfId="9" quotePrefix="1" applyFont="1" applyFill="1" applyBorder="1" applyAlignment="1" applyProtection="1">
      <alignment horizontal="center" vertical="center" wrapText="1"/>
      <protection hidden="1"/>
    </xf>
    <xf numFmtId="0" fontId="7" fillId="0" borderId="10" xfId="9" applyFont="1" applyFill="1" applyBorder="1" applyAlignment="1" applyProtection="1">
      <alignment horizontal="left" vertical="center" wrapText="1"/>
      <protection hidden="1"/>
    </xf>
    <xf numFmtId="0" fontId="7" fillId="0" borderId="8" xfId="3" applyFont="1" applyFill="1" applyBorder="1" applyAlignment="1" applyProtection="1">
      <alignment horizontal="center" vertical="top" wrapText="1"/>
      <protection hidden="1"/>
    </xf>
    <xf numFmtId="0" fontId="7" fillId="0" borderId="9" xfId="9" applyFont="1" applyFill="1" applyBorder="1" applyAlignment="1" applyProtection="1">
      <alignment horizontal="left" vertical="center" wrapText="1"/>
      <protection hidden="1"/>
    </xf>
    <xf numFmtId="0" fontId="7" fillId="0" borderId="8" xfId="9" quotePrefix="1" applyFont="1" applyFill="1" applyBorder="1" applyAlignment="1" applyProtection="1">
      <alignment horizontal="center" vertical="top" wrapText="1"/>
      <protection hidden="1"/>
    </xf>
    <xf numFmtId="0" fontId="7" fillId="0" borderId="9" xfId="9" quotePrefix="1" applyFont="1" applyFill="1" applyBorder="1" applyAlignment="1" applyProtection="1">
      <alignment horizontal="center" vertical="top" wrapText="1"/>
      <protection hidden="1"/>
    </xf>
    <xf numFmtId="0" fontId="9" fillId="0" borderId="15" xfId="9" quotePrefix="1" applyFont="1" applyFill="1" applyBorder="1" applyAlignment="1" applyProtection="1">
      <alignment horizontal="center" vertical="top" wrapText="1"/>
      <protection hidden="1"/>
    </xf>
    <xf numFmtId="0" fontId="7" fillId="0" borderId="14" xfId="0" applyFont="1" applyFill="1" applyBorder="1" applyAlignment="1" applyProtection="1">
      <alignment horizontal="left" vertical="top" wrapText="1"/>
      <protection hidden="1"/>
    </xf>
    <xf numFmtId="0" fontId="7" fillId="0" borderId="8" xfId="9" applyFont="1" applyFill="1" applyBorder="1" applyAlignment="1" applyProtection="1">
      <alignment horizontal="center" vertical="center" wrapText="1"/>
      <protection hidden="1"/>
    </xf>
    <xf numFmtId="0" fontId="7" fillId="0" borderId="5" xfId="9" applyFont="1" applyFill="1" applyBorder="1" applyAlignment="1" applyProtection="1">
      <alignment horizontal="center" vertical="center" wrapText="1"/>
      <protection hidden="1"/>
    </xf>
    <xf numFmtId="0" fontId="7" fillId="0" borderId="9" xfId="9" applyFont="1" applyFill="1" applyBorder="1" applyAlignment="1" applyProtection="1">
      <alignment horizontal="center" vertical="center" wrapText="1"/>
      <protection hidden="1"/>
    </xf>
    <xf numFmtId="0" fontId="7" fillId="0" borderId="12" xfId="9" applyFont="1" applyFill="1" applyBorder="1" applyAlignment="1" applyProtection="1">
      <alignment horizontal="center" vertical="center" wrapText="1"/>
      <protection hidden="1"/>
    </xf>
    <xf numFmtId="0" fontId="7" fillId="0" borderId="12" xfId="9" applyFont="1" applyFill="1" applyBorder="1" applyAlignment="1" applyProtection="1">
      <alignment horizontal="center" vertical="center" wrapText="1"/>
      <protection hidden="1"/>
    </xf>
    <xf numFmtId="0" fontId="32" fillId="3" borderId="12" xfId="9" applyFont="1" applyFill="1" applyBorder="1" applyAlignment="1" applyProtection="1">
      <alignment horizontal="left" vertical="top" wrapText="1"/>
      <protection hidden="1"/>
    </xf>
    <xf numFmtId="0" fontId="12" fillId="0" borderId="7" xfId="0" applyFont="1" applyFill="1" applyBorder="1" applyAlignment="1" applyProtection="1">
      <alignment horizontal="left" vertical="top" wrapText="1"/>
      <protection hidden="1"/>
    </xf>
    <xf numFmtId="0" fontId="7" fillId="0" borderId="8" xfId="0" applyFont="1" applyFill="1" applyBorder="1" applyAlignment="1" applyProtection="1">
      <alignment horizontal="center" vertical="top" wrapText="1"/>
      <protection hidden="1"/>
    </xf>
    <xf numFmtId="0" fontId="7" fillId="0" borderId="15" xfId="0" applyFont="1" applyFill="1" applyBorder="1" applyAlignment="1" applyProtection="1">
      <alignment horizontal="center" vertical="top" wrapText="1"/>
      <protection hidden="1"/>
    </xf>
    <xf numFmtId="0" fontId="7" fillId="0" borderId="14" xfId="9" applyFont="1" applyFill="1" applyBorder="1" applyAlignment="1" applyProtection="1">
      <alignment horizontal="left" vertical="top" wrapText="1"/>
      <protection hidden="1"/>
    </xf>
    <xf numFmtId="0" fontId="7" fillId="0" borderId="10" xfId="0" applyFont="1" applyFill="1" applyBorder="1" applyAlignment="1" applyProtection="1">
      <alignment horizontal="left" vertical="top" wrapText="1"/>
      <protection hidden="1"/>
    </xf>
    <xf numFmtId="0" fontId="7" fillId="0" borderId="11" xfId="0" applyFont="1" applyFill="1" applyBorder="1" applyAlignment="1" applyProtection="1">
      <alignment horizontal="center" vertical="top" wrapText="1"/>
      <protection hidden="1"/>
    </xf>
    <xf numFmtId="167" fontId="7" fillId="0" borderId="9" xfId="0" applyNumberFormat="1" applyFont="1" applyBorder="1" applyAlignment="1" applyProtection="1">
      <alignment horizontal="center" vertical="top" wrapText="1"/>
      <protection hidden="1"/>
    </xf>
    <xf numFmtId="2" fontId="7" fillId="0" borderId="9" xfId="0" applyNumberFormat="1" applyFont="1" applyBorder="1" applyAlignment="1" applyProtection="1">
      <alignment horizontal="center" vertical="top" wrapText="1"/>
      <protection hidden="1"/>
    </xf>
    <xf numFmtId="164" fontId="28" fillId="5" borderId="9" xfId="8" applyFont="1" applyFill="1" applyBorder="1" applyAlignment="1" applyProtection="1">
      <alignment horizontal="center" vertical="center" wrapText="1"/>
      <protection hidden="1"/>
    </xf>
    <xf numFmtId="164" fontId="28" fillId="5" borderId="13" xfId="8" applyFont="1" applyFill="1" applyBorder="1" applyAlignment="1" applyProtection="1">
      <alignment vertical="center" wrapText="1"/>
      <protection hidden="1"/>
    </xf>
    <xf numFmtId="0" fontId="5" fillId="0" borderId="9" xfId="0" applyFont="1" applyFill="1" applyBorder="1" applyAlignment="1" applyProtection="1">
      <alignment horizontal="center" vertical="top" wrapText="1"/>
      <protection hidden="1"/>
    </xf>
    <xf numFmtId="16" fontId="9" fillId="0" borderId="9" xfId="0" applyNumberFormat="1" applyFont="1" applyBorder="1" applyAlignment="1" applyProtection="1">
      <alignment horizontal="center" vertical="top" wrapText="1"/>
      <protection hidden="1"/>
    </xf>
    <xf numFmtId="0" fontId="9" fillId="0" borderId="9" xfId="0" applyFont="1" applyBorder="1" applyAlignment="1" applyProtection="1">
      <alignment horizontal="center" vertical="top" wrapText="1"/>
      <protection hidden="1"/>
    </xf>
    <xf numFmtId="14" fontId="9" fillId="0" borderId="9" xfId="0" quotePrefix="1" applyNumberFormat="1" applyFont="1" applyBorder="1" applyAlignment="1" applyProtection="1">
      <alignment horizontal="center" vertical="top" wrapText="1"/>
      <protection hidden="1"/>
    </xf>
    <xf numFmtId="0" fontId="5" fillId="0" borderId="12" xfId="0" applyFont="1" applyFill="1" applyBorder="1" applyAlignment="1" applyProtection="1">
      <alignment horizontal="center" vertical="top" wrapText="1"/>
      <protection hidden="1"/>
    </xf>
    <xf numFmtId="0" fontId="9" fillId="0" borderId="12" xfId="0" applyFont="1" applyBorder="1" applyAlignment="1" applyProtection="1">
      <alignment horizontal="center" vertical="top" wrapText="1"/>
      <protection hidden="1"/>
    </xf>
    <xf numFmtId="0" fontId="9" fillId="0" borderId="9" xfId="0" quotePrefix="1" applyFont="1" applyFill="1" applyBorder="1" applyAlignment="1" applyProtection="1">
      <alignment horizontal="center" vertical="top" wrapText="1"/>
      <protection hidden="1"/>
    </xf>
    <xf numFmtId="0" fontId="6" fillId="0" borderId="9" xfId="0" applyFont="1" applyFill="1" applyBorder="1" applyAlignment="1" applyProtection="1">
      <alignment horizontal="left" vertical="top" wrapText="1"/>
      <protection hidden="1"/>
    </xf>
    <xf numFmtId="164" fontId="28" fillId="7" borderId="13" xfId="8" applyFont="1" applyFill="1" applyBorder="1" applyAlignment="1" applyProtection="1">
      <alignment vertical="center" wrapText="1"/>
      <protection hidden="1"/>
    </xf>
    <xf numFmtId="0" fontId="7" fillId="0" borderId="9" xfId="0" applyFont="1" applyFill="1" applyBorder="1" applyAlignment="1" applyProtection="1">
      <alignment vertical="top" wrapText="1"/>
      <protection hidden="1"/>
    </xf>
    <xf numFmtId="2" fontId="7" fillId="0" borderId="13" xfId="0" applyNumberFormat="1" applyFont="1" applyFill="1" applyBorder="1" applyAlignment="1" applyProtection="1">
      <alignment horizontal="left" vertical="top" wrapText="1"/>
      <protection hidden="1"/>
    </xf>
    <xf numFmtId="0" fontId="7" fillId="0" borderId="12" xfId="0" applyFont="1" applyFill="1" applyBorder="1" applyAlignment="1" applyProtection="1">
      <alignment vertical="top" wrapText="1"/>
      <protection hidden="1"/>
    </xf>
    <xf numFmtId="43" fontId="5" fillId="0" borderId="0" xfId="3" applyNumberFormat="1" applyFont="1" applyProtection="1">
      <protection hidden="1"/>
    </xf>
    <xf numFmtId="0" fontId="6" fillId="3" borderId="9" xfId="9" applyFont="1" applyFill="1" applyBorder="1" applyAlignment="1" applyProtection="1">
      <alignment horizontal="left" vertical="center"/>
      <protection hidden="1"/>
    </xf>
    <xf numFmtId="0" fontId="11" fillId="2" borderId="7" xfId="0" applyFont="1" applyFill="1" applyBorder="1" applyAlignment="1" applyProtection="1">
      <alignment horizontal="left" vertical="center" wrapText="1"/>
      <protection hidden="1"/>
    </xf>
    <xf numFmtId="0" fontId="12" fillId="0" borderId="13" xfId="0" applyFont="1" applyBorder="1" applyAlignment="1" applyProtection="1">
      <alignment horizontal="center" vertical="center" wrapText="1"/>
      <protection hidden="1"/>
    </xf>
    <xf numFmtId="164" fontId="12" fillId="0" borderId="13" xfId="8" applyFont="1" applyFill="1" applyBorder="1" applyAlignment="1" applyProtection="1">
      <alignment horizontal="center" vertical="center" wrapText="1"/>
      <protection hidden="1"/>
    </xf>
    <xf numFmtId="0" fontId="12" fillId="0" borderId="13" xfId="0" applyFont="1" applyFill="1" applyBorder="1" applyAlignment="1" applyProtection="1">
      <alignment horizontal="left" vertical="center" wrapText="1"/>
      <protection hidden="1"/>
    </xf>
    <xf numFmtId="0" fontId="0" fillId="0" borderId="0" xfId="0" applyFont="1" applyFill="1" applyProtection="1">
      <protection hidden="1"/>
    </xf>
    <xf numFmtId="0" fontId="9" fillId="0" borderId="0" xfId="0" applyFont="1" applyFill="1" applyProtection="1">
      <protection hidden="1"/>
    </xf>
    <xf numFmtId="0" fontId="11" fillId="2" borderId="13" xfId="0" applyFont="1" applyFill="1" applyBorder="1" applyAlignment="1" applyProtection="1">
      <alignment horizontal="left" vertical="center" wrapText="1"/>
      <protection hidden="1"/>
    </xf>
    <xf numFmtId="0" fontId="11" fillId="0" borderId="10" xfId="0" applyFont="1" applyBorder="1" applyAlignment="1" applyProtection="1">
      <alignment horizontal="left" vertical="center" wrapText="1"/>
      <protection hidden="1"/>
    </xf>
    <xf numFmtId="9" fontId="12" fillId="0" borderId="13" xfId="2" applyFont="1" applyFill="1" applyBorder="1" applyAlignment="1" applyProtection="1">
      <alignment horizontal="center" vertical="center"/>
      <protection hidden="1"/>
    </xf>
    <xf numFmtId="164" fontId="12" fillId="0" borderId="13" xfId="8" applyFont="1" applyFill="1" applyBorder="1" applyAlignment="1" applyProtection="1">
      <alignment horizontal="center" vertical="center"/>
      <protection hidden="1"/>
    </xf>
    <xf numFmtId="0" fontId="11" fillId="0" borderId="1" xfId="0" applyFont="1" applyBorder="1" applyAlignment="1" applyProtection="1">
      <alignment horizontal="left" vertical="center" wrapText="1"/>
      <protection hidden="1"/>
    </xf>
    <xf numFmtId="0" fontId="4" fillId="2" borderId="13" xfId="0" applyFont="1" applyFill="1" applyBorder="1" applyAlignment="1" applyProtection="1">
      <alignment horizontal="left" vertical="center" wrapText="1"/>
      <protection hidden="1"/>
    </xf>
    <xf numFmtId="0" fontId="6" fillId="0" borderId="13" xfId="0" applyFont="1" applyBorder="1" applyAlignment="1" applyProtection="1">
      <alignment horizontal="center" vertical="center" wrapText="1"/>
      <protection hidden="1"/>
    </xf>
    <xf numFmtId="0" fontId="10" fillId="0" borderId="0" xfId="0" applyFont="1" applyProtection="1">
      <protection hidden="1"/>
    </xf>
    <xf numFmtId="0" fontId="4" fillId="2" borderId="14" xfId="0" applyFont="1" applyFill="1" applyBorder="1" applyAlignment="1" applyProtection="1">
      <alignment horizontal="left" vertical="center" wrapText="1"/>
      <protection hidden="1"/>
    </xf>
    <xf numFmtId="9" fontId="7" fillId="0" borderId="13" xfId="2" applyFont="1" applyFill="1" applyBorder="1" applyAlignment="1" applyProtection="1">
      <alignment horizontal="center" vertical="center"/>
      <protection hidden="1"/>
    </xf>
    <xf numFmtId="0" fontId="7" fillId="0" borderId="5" xfId="3" applyFont="1" applyFill="1" applyBorder="1" applyAlignment="1" applyProtection="1">
      <alignment horizontal="center" vertical="top"/>
      <protection hidden="1"/>
    </xf>
    <xf numFmtId="0" fontId="7" fillId="0" borderId="5" xfId="0" applyFont="1" applyFill="1" applyBorder="1" applyAlignment="1" applyProtection="1">
      <alignment horizontal="center" vertical="top" wrapText="1"/>
      <protection hidden="1"/>
    </xf>
    <xf numFmtId="0" fontId="3" fillId="0" borderId="5" xfId="0" applyFont="1" applyFill="1" applyBorder="1" applyAlignment="1" applyProtection="1">
      <alignment vertical="top" wrapText="1"/>
      <protection hidden="1"/>
    </xf>
    <xf numFmtId="0" fontId="3" fillId="0" borderId="5" xfId="0" applyFont="1" applyFill="1" applyBorder="1" applyAlignment="1" applyProtection="1">
      <alignment horizontal="center" wrapText="1"/>
      <protection hidden="1"/>
    </xf>
    <xf numFmtId="164" fontId="6" fillId="0" borderId="5" xfId="8" applyFont="1" applyFill="1" applyBorder="1" applyAlignment="1" applyProtection="1">
      <alignment vertical="center" wrapText="1"/>
      <protection hidden="1"/>
    </xf>
    <xf numFmtId="0" fontId="7" fillId="0" borderId="9" xfId="3" applyFont="1" applyFill="1" applyBorder="1" applyAlignment="1" applyProtection="1">
      <alignment horizontal="center"/>
      <protection hidden="1"/>
    </xf>
    <xf numFmtId="0" fontId="7" fillId="0" borderId="9" xfId="0" applyFont="1" applyFill="1" applyBorder="1" applyAlignment="1" applyProtection="1">
      <alignment horizontal="center" vertical="top" wrapText="1"/>
      <protection hidden="1"/>
    </xf>
    <xf numFmtId="0" fontId="14" fillId="0" borderId="0" xfId="0" applyFont="1" applyProtection="1">
      <protection hidden="1"/>
    </xf>
    <xf numFmtId="0" fontId="7" fillId="0" borderId="13" xfId="0" applyFont="1" applyBorder="1" applyAlignment="1" applyProtection="1">
      <alignment horizontal="center" vertical="top" wrapText="1"/>
      <protection hidden="1"/>
    </xf>
    <xf numFmtId="164" fontId="6" fillId="5" borderId="13" xfId="8" applyFont="1" applyFill="1" applyBorder="1" applyAlignment="1" applyProtection="1">
      <alignment vertical="center" wrapText="1"/>
      <protection hidden="1"/>
    </xf>
    <xf numFmtId="0" fontId="7" fillId="0" borderId="12" xfId="0" applyFont="1" applyFill="1" applyBorder="1" applyAlignment="1" applyProtection="1">
      <alignment horizontal="center" vertical="top" wrapText="1"/>
      <protection hidden="1"/>
    </xf>
    <xf numFmtId="0" fontId="26" fillId="2" borderId="5" xfId="0" applyFont="1" applyFill="1" applyBorder="1" applyAlignment="1" applyProtection="1">
      <alignment vertical="top" wrapText="1"/>
      <protection hidden="1"/>
    </xf>
    <xf numFmtId="0" fontId="3" fillId="0" borderId="5" xfId="0" applyFont="1" applyBorder="1" applyAlignment="1" applyProtection="1">
      <alignment horizontal="center" wrapText="1"/>
      <protection hidden="1"/>
    </xf>
    <xf numFmtId="164" fontId="11" fillId="5" borderId="13" xfId="8" applyFont="1" applyFill="1" applyBorder="1" applyAlignment="1" applyProtection="1">
      <alignment vertical="top" wrapText="1"/>
      <protection hidden="1"/>
    </xf>
    <xf numFmtId="0" fontId="7" fillId="2" borderId="9" xfId="0" applyFont="1" applyFill="1" applyBorder="1" applyAlignment="1" applyProtection="1">
      <alignment vertical="top" wrapText="1"/>
      <protection hidden="1"/>
    </xf>
    <xf numFmtId="0" fontId="7" fillId="2" borderId="9" xfId="3" applyFont="1" applyFill="1" applyBorder="1" applyAlignment="1" applyProtection="1">
      <alignment horizontal="left" vertical="top" wrapText="1"/>
      <protection hidden="1"/>
    </xf>
    <xf numFmtId="0" fontId="23" fillId="2" borderId="9" xfId="0" applyFont="1" applyFill="1" applyBorder="1" applyAlignment="1" applyProtection="1">
      <alignment vertical="top" wrapText="1"/>
      <protection hidden="1"/>
    </xf>
    <xf numFmtId="0" fontId="3" fillId="0" borderId="5" xfId="0" applyFont="1" applyBorder="1" applyAlignment="1" applyProtection="1">
      <alignment vertical="top" wrapText="1"/>
      <protection hidden="1"/>
    </xf>
    <xf numFmtId="0" fontId="3" fillId="0" borderId="9" xfId="0" applyFont="1" applyBorder="1" applyAlignment="1" applyProtection="1">
      <alignment vertical="top" wrapText="1"/>
      <protection hidden="1"/>
    </xf>
    <xf numFmtId="0" fontId="7" fillId="0" borderId="5" xfId="0" applyFont="1" applyFill="1" applyBorder="1" applyAlignment="1" applyProtection="1">
      <alignment horizontal="center" vertical="center" wrapText="1"/>
      <protection hidden="1"/>
    </xf>
    <xf numFmtId="0" fontId="11" fillId="2" borderId="1" xfId="0" applyFont="1" applyFill="1" applyBorder="1" applyAlignment="1" applyProtection="1">
      <alignment horizontal="left" vertical="center" wrapText="1"/>
      <protection hidden="1"/>
    </xf>
    <xf numFmtId="0" fontId="3" fillId="0" borderId="13" xfId="0" applyFont="1" applyBorder="1" applyAlignment="1" applyProtection="1">
      <alignment horizontal="center" vertical="center" wrapText="1"/>
      <protection hidden="1"/>
    </xf>
    <xf numFmtId="0" fontId="7" fillId="0" borderId="9" xfId="0" applyFont="1" applyFill="1" applyBorder="1" applyAlignment="1" applyProtection="1">
      <alignment horizontal="center" vertical="center" wrapText="1"/>
      <protection hidden="1"/>
    </xf>
    <xf numFmtId="167" fontId="7" fillId="0" borderId="13" xfId="0" applyNumberFormat="1" applyFont="1" applyBorder="1" applyAlignment="1" applyProtection="1">
      <alignment horizontal="center" vertical="center" wrapText="1"/>
      <protection hidden="1"/>
    </xf>
    <xf numFmtId="0" fontId="7" fillId="0" borderId="14" xfId="3" applyFont="1" applyFill="1" applyBorder="1" applyAlignment="1" applyProtection="1">
      <alignment horizontal="left" vertical="center" wrapText="1"/>
      <protection hidden="1"/>
    </xf>
    <xf numFmtId="0" fontId="7" fillId="0" borderId="12" xfId="0" applyFont="1" applyFill="1" applyBorder="1" applyAlignment="1" applyProtection="1">
      <alignment horizontal="center" vertical="center" wrapText="1"/>
      <protection hidden="1"/>
    </xf>
    <xf numFmtId="0" fontId="7" fillId="0" borderId="5" xfId="0" applyFont="1" applyFill="1" applyBorder="1" applyAlignment="1" applyProtection="1">
      <alignment vertical="top"/>
      <protection hidden="1"/>
    </xf>
    <xf numFmtId="164" fontId="11" fillId="5" borderId="5" xfId="8" applyFont="1" applyFill="1" applyBorder="1" applyAlignment="1" applyProtection="1">
      <alignment horizontal="center" vertical="center" wrapText="1"/>
      <protection hidden="1"/>
    </xf>
    <xf numFmtId="0" fontId="7" fillId="0" borderId="9" xfId="0" applyFont="1" applyFill="1" applyBorder="1" applyAlignment="1" applyProtection="1">
      <alignment vertical="top"/>
      <protection hidden="1"/>
    </xf>
    <xf numFmtId="0" fontId="11" fillId="2" borderId="13" xfId="0" applyFont="1" applyFill="1" applyBorder="1" applyAlignment="1" applyProtection="1">
      <alignment horizontal="left" vertical="top" wrapText="1"/>
      <protection hidden="1"/>
    </xf>
    <xf numFmtId="164" fontId="11" fillId="0" borderId="9" xfId="8" applyFont="1" applyFill="1" applyBorder="1" applyAlignment="1" applyProtection="1">
      <alignment horizontal="center" vertical="center" wrapText="1"/>
      <protection hidden="1"/>
    </xf>
    <xf numFmtId="0" fontId="7" fillId="0" borderId="12" xfId="0" applyFont="1" applyFill="1" applyBorder="1" applyAlignment="1" applyProtection="1">
      <alignment vertical="top"/>
      <protection hidden="1"/>
    </xf>
    <xf numFmtId="0" fontId="7" fillId="0" borderId="13" xfId="0" applyFont="1" applyBorder="1" applyAlignment="1" applyProtection="1">
      <alignment vertical="top" wrapText="1"/>
      <protection hidden="1"/>
    </xf>
    <xf numFmtId="0" fontId="27" fillId="0" borderId="9" xfId="0" applyFont="1" applyFill="1" applyBorder="1" applyAlignment="1" applyProtection="1">
      <alignment horizontal="center" vertical="top" wrapText="1"/>
      <protection hidden="1"/>
    </xf>
    <xf numFmtId="0" fontId="6" fillId="5" borderId="9" xfId="0" applyNumberFormat="1" applyFont="1" applyFill="1" applyBorder="1" applyAlignment="1" applyProtection="1">
      <alignment horizontal="center" vertical="top" wrapText="1"/>
      <protection hidden="1"/>
    </xf>
    <xf numFmtId="0" fontId="15" fillId="0" borderId="0" xfId="0" applyFont="1" applyFill="1" applyAlignment="1" applyProtection="1">
      <alignment horizontal="center"/>
      <protection hidden="1"/>
    </xf>
    <xf numFmtId="0" fontId="0" fillId="0" borderId="0" xfId="0" applyFill="1" applyProtection="1">
      <protection hidden="1"/>
    </xf>
    <xf numFmtId="0" fontId="27" fillId="0" borderId="9" xfId="0" quotePrefix="1" applyFont="1" applyFill="1" applyBorder="1" applyAlignment="1" applyProtection="1">
      <alignment horizontal="center" vertical="top" wrapText="1"/>
      <protection hidden="1"/>
    </xf>
    <xf numFmtId="0" fontId="21" fillId="0" borderId="0" xfId="0" applyFont="1" applyFill="1" applyProtection="1">
      <protection hidden="1"/>
    </xf>
    <xf numFmtId="0" fontId="27" fillId="0" borderId="0" xfId="0" applyFont="1" applyFill="1" applyProtection="1">
      <protection hidden="1"/>
    </xf>
    <xf numFmtId="0" fontId="27" fillId="0" borderId="12" xfId="0" quotePrefix="1" applyFont="1" applyFill="1" applyBorder="1" applyAlignment="1" applyProtection="1">
      <alignment horizontal="center" vertical="top" wrapText="1"/>
      <protection hidden="1"/>
    </xf>
    <xf numFmtId="170" fontId="6" fillId="0" borderId="9" xfId="0" applyNumberFormat="1" applyFont="1" applyFill="1" applyBorder="1" applyAlignment="1" applyProtection="1">
      <alignment horizontal="center" vertical="top" wrapText="1"/>
      <protection hidden="1"/>
    </xf>
    <xf numFmtId="0" fontId="12" fillId="0" borderId="9" xfId="0" applyFont="1" applyFill="1" applyBorder="1" applyAlignment="1" applyProtection="1">
      <alignment vertical="center" wrapText="1"/>
      <protection hidden="1"/>
    </xf>
    <xf numFmtId="170" fontId="6" fillId="5" borderId="9" xfId="0" applyNumberFormat="1" applyFont="1" applyFill="1" applyBorder="1" applyAlignment="1" applyProtection="1">
      <alignment horizontal="center" vertical="top" wrapText="1"/>
      <protection hidden="1"/>
    </xf>
    <xf numFmtId="0" fontId="12" fillId="0" borderId="13" xfId="0" applyFont="1" applyFill="1" applyBorder="1" applyAlignment="1" applyProtection="1">
      <alignment horizontal="left" vertical="top" wrapText="1"/>
      <protection hidden="1"/>
    </xf>
    <xf numFmtId="0" fontId="7" fillId="0" borderId="13" xfId="0" applyFont="1" applyFill="1" applyBorder="1" applyAlignment="1" applyProtection="1">
      <alignment horizontal="center" vertical="top"/>
      <protection hidden="1"/>
    </xf>
    <xf numFmtId="164" fontId="11" fillId="5" borderId="13" xfId="8" applyFont="1" applyFill="1" applyBorder="1" applyAlignment="1" applyProtection="1">
      <alignment horizontal="center" vertical="center" wrapText="1"/>
      <protection hidden="1"/>
    </xf>
    <xf numFmtId="0" fontId="12" fillId="0" borderId="13" xfId="0" applyFont="1" applyFill="1" applyBorder="1" applyAlignment="1" applyProtection="1">
      <alignment horizontal="center" vertical="top"/>
      <protection hidden="1"/>
    </xf>
    <xf numFmtId="0" fontId="6" fillId="0" borderId="9" xfId="0" applyFont="1" applyBorder="1" applyAlignment="1" applyProtection="1">
      <alignment vertical="top" wrapText="1"/>
      <protection hidden="1"/>
    </xf>
    <xf numFmtId="164" fontId="11" fillId="5" borderId="9" xfId="8" applyFont="1" applyFill="1" applyBorder="1" applyAlignment="1" applyProtection="1">
      <alignment horizontal="center" vertical="center" wrapText="1"/>
      <protection hidden="1"/>
    </xf>
    <xf numFmtId="0" fontId="9" fillId="0" borderId="5" xfId="0" applyFont="1" applyFill="1" applyBorder="1" applyAlignment="1" applyProtection="1">
      <alignment vertical="center" wrapText="1"/>
      <protection hidden="1"/>
    </xf>
    <xf numFmtId="0" fontId="9" fillId="0" borderId="9" xfId="0" applyFont="1" applyFill="1" applyBorder="1" applyAlignment="1" applyProtection="1">
      <alignment vertical="center" wrapText="1"/>
      <protection hidden="1"/>
    </xf>
    <xf numFmtId="0" fontId="7" fillId="0" borderId="13" xfId="3" applyFont="1" applyFill="1" applyBorder="1" applyAlignment="1" applyProtection="1">
      <alignment horizontal="center" vertical="center" wrapText="1"/>
      <protection hidden="1"/>
    </xf>
    <xf numFmtId="0" fontId="9" fillId="0" borderId="12" xfId="0" applyFont="1" applyFill="1" applyBorder="1" applyAlignment="1" applyProtection="1">
      <alignment vertical="center" wrapText="1"/>
      <protection hidden="1"/>
    </xf>
    <xf numFmtId="0" fontId="9" fillId="0" borderId="5" xfId="0" applyFont="1" applyFill="1" applyBorder="1" applyAlignment="1" applyProtection="1">
      <alignment horizontal="center" vertical="center" wrapText="1"/>
      <protection hidden="1"/>
    </xf>
    <xf numFmtId="0" fontId="9" fillId="0" borderId="9" xfId="0" applyFont="1" applyFill="1" applyBorder="1" applyAlignment="1" applyProtection="1">
      <alignment horizontal="center" vertical="center" wrapText="1"/>
      <protection hidden="1"/>
    </xf>
    <xf numFmtId="0" fontId="9" fillId="0" borderId="12" xfId="0" applyFont="1" applyFill="1" applyBorder="1" applyAlignment="1" applyProtection="1">
      <alignment horizontal="center" vertical="center" wrapText="1"/>
      <protection hidden="1"/>
    </xf>
    <xf numFmtId="0" fontId="7" fillId="0" borderId="13" xfId="3" applyFont="1" applyFill="1" applyBorder="1" applyAlignment="1" applyProtection="1">
      <alignment horizontal="center"/>
      <protection hidden="1"/>
    </xf>
    <xf numFmtId="0" fontId="6" fillId="0" borderId="13" xfId="3" applyFont="1" applyFill="1" applyBorder="1" applyAlignment="1" applyProtection="1">
      <alignment horizontal="right" wrapText="1"/>
      <protection hidden="1"/>
    </xf>
    <xf numFmtId="9" fontId="6" fillId="0" borderId="13" xfId="6" applyFont="1" applyFill="1" applyBorder="1" applyAlignment="1" applyProtection="1">
      <alignment horizontal="center"/>
      <protection hidden="1"/>
    </xf>
    <xf numFmtId="166" fontId="6" fillId="0" borderId="13" xfId="7" applyNumberFormat="1" applyFont="1" applyFill="1" applyBorder="1" applyAlignment="1" applyProtection="1">
      <alignment horizontal="center"/>
      <protection hidden="1"/>
    </xf>
    <xf numFmtId="0" fontId="6" fillId="0" borderId="13" xfId="0" applyFont="1" applyBorder="1" applyAlignment="1" applyProtection="1">
      <alignment vertical="top" wrapText="1"/>
      <protection hidden="1"/>
    </xf>
    <xf numFmtId="0" fontId="6" fillId="0" borderId="13" xfId="0" applyFont="1" applyBorder="1" applyAlignment="1" applyProtection="1">
      <alignment horizontal="center" vertical="top" wrapText="1"/>
      <protection hidden="1"/>
    </xf>
    <xf numFmtId="0" fontId="6" fillId="0" borderId="13" xfId="0" applyFont="1" applyBorder="1" applyAlignment="1" applyProtection="1">
      <alignment horizontal="right" vertical="top" wrapText="1"/>
      <protection hidden="1"/>
    </xf>
    <xf numFmtId="0" fontId="6" fillId="0" borderId="13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Border="1" applyProtection="1">
      <protection hidden="1"/>
    </xf>
    <xf numFmtId="0" fontId="6" fillId="5" borderId="13" xfId="0" applyFont="1" applyFill="1" applyBorder="1" applyAlignment="1" applyProtection="1">
      <alignment horizontal="right" vertical="top" wrapText="1"/>
      <protection hidden="1"/>
    </xf>
    <xf numFmtId="0" fontId="6" fillId="5" borderId="13" xfId="0" applyFont="1" applyFill="1" applyBorder="1" applyAlignment="1" applyProtection="1">
      <alignment horizontal="center" vertical="top" wrapText="1"/>
      <protection hidden="1"/>
    </xf>
    <xf numFmtId="0" fontId="6" fillId="5" borderId="13" xfId="0" applyFont="1" applyFill="1" applyBorder="1" applyAlignment="1" applyProtection="1">
      <alignment horizontal="center" vertical="center" wrapText="1"/>
      <protection hidden="1"/>
    </xf>
    <xf numFmtId="164" fontId="12" fillId="5" borderId="13" xfId="8" applyFont="1" applyFill="1" applyBorder="1" applyAlignment="1" applyProtection="1">
      <alignment horizontal="center" vertical="center" wrapText="1"/>
      <protection hidden="1"/>
    </xf>
    <xf numFmtId="0" fontId="7" fillId="0" borderId="13" xfId="3" applyFont="1" applyFill="1" applyBorder="1" applyAlignment="1" applyProtection="1">
      <alignment horizontal="center" vertical="center"/>
      <protection hidden="1"/>
    </xf>
    <xf numFmtId="0" fontId="11" fillId="3" borderId="1" xfId="0" applyFont="1" applyFill="1" applyBorder="1" applyAlignment="1" applyProtection="1">
      <alignment horizontal="left" vertical="center"/>
      <protection hidden="1"/>
    </xf>
    <xf numFmtId="49" fontId="7" fillId="0" borderId="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Protection="1">
      <protection hidden="1"/>
    </xf>
    <xf numFmtId="49" fontId="7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9" xfId="0" applyFont="1" applyFill="1" applyBorder="1" applyAlignment="1" applyProtection="1">
      <alignment horizontal="center" vertical="center" wrapText="1"/>
      <protection hidden="1"/>
    </xf>
    <xf numFmtId="0" fontId="11" fillId="0" borderId="14" xfId="0" applyFont="1" applyFill="1" applyBorder="1" applyAlignment="1" applyProtection="1">
      <alignment horizontal="left" vertical="center" wrapText="1"/>
      <protection hidden="1"/>
    </xf>
    <xf numFmtId="0" fontId="11" fillId="0" borderId="13" xfId="0" applyFont="1" applyFill="1" applyBorder="1" applyAlignment="1" applyProtection="1">
      <alignment horizontal="center" vertical="center" wrapText="1"/>
      <protection hidden="1"/>
    </xf>
    <xf numFmtId="0" fontId="29" fillId="0" borderId="0" xfId="0" applyFont="1" applyFill="1" applyProtection="1">
      <protection hidden="1"/>
    </xf>
    <xf numFmtId="0" fontId="29" fillId="0" borderId="9" xfId="0" quotePrefix="1" applyFont="1" applyFill="1" applyBorder="1" applyAlignment="1" applyProtection="1">
      <alignment horizontal="center" vertical="center" wrapText="1"/>
      <protection hidden="1"/>
    </xf>
    <xf numFmtId="0" fontId="12" fillId="0" borderId="14" xfId="0" applyFont="1" applyFill="1" applyBorder="1" applyAlignment="1" applyProtection="1">
      <alignment horizontal="left" vertical="center" wrapText="1"/>
      <protection hidden="1"/>
    </xf>
    <xf numFmtId="0" fontId="29" fillId="0" borderId="12" xfId="0" quotePrefix="1" applyFont="1" applyFill="1" applyBorder="1" applyAlignment="1" applyProtection="1">
      <alignment horizontal="center" vertical="center" wrapText="1"/>
      <protection hidden="1"/>
    </xf>
    <xf numFmtId="0" fontId="12" fillId="0" borderId="10" xfId="0" applyFont="1" applyFill="1" applyBorder="1" applyAlignment="1" applyProtection="1">
      <alignment horizontal="left" vertical="center" wrapText="1"/>
      <protection hidden="1"/>
    </xf>
    <xf numFmtId="0" fontId="12" fillId="0" borderId="9" xfId="0" applyFont="1" applyFill="1" applyBorder="1" applyAlignment="1" applyProtection="1">
      <alignment horizontal="center" vertical="center"/>
      <protection hidden="1"/>
    </xf>
    <xf numFmtId="0" fontId="11" fillId="0" borderId="13" xfId="0" applyFont="1" applyFill="1" applyBorder="1" applyAlignment="1" applyProtection="1">
      <alignment horizontal="center" vertical="center"/>
      <protection hidden="1"/>
    </xf>
    <xf numFmtId="0" fontId="12" fillId="0" borderId="13" xfId="0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Protection="1">
      <protection hidden="1"/>
    </xf>
    <xf numFmtId="0" fontId="9" fillId="0" borderId="13" xfId="0" quotePrefix="1" applyFont="1" applyFill="1" applyBorder="1" applyAlignment="1" applyProtection="1">
      <alignment horizontal="center" vertical="center" wrapText="1"/>
      <protection hidden="1"/>
    </xf>
    <xf numFmtId="0" fontId="6" fillId="0" borderId="1" xfId="0" applyFont="1" applyFill="1" applyBorder="1" applyAlignment="1" applyProtection="1">
      <alignment horizontal="left" vertical="center" wrapText="1"/>
      <protection hidden="1"/>
    </xf>
    <xf numFmtId="0" fontId="10" fillId="0" borderId="0" xfId="0" applyFont="1" applyFill="1" applyProtection="1">
      <protection hidden="1"/>
    </xf>
    <xf numFmtId="0" fontId="6" fillId="0" borderId="1" xfId="0" applyFont="1" applyFill="1" applyBorder="1" applyAlignment="1" applyProtection="1">
      <alignment horizontal="right" vertical="center" wrapText="1"/>
      <protection hidden="1"/>
    </xf>
    <xf numFmtId="0" fontId="7" fillId="0" borderId="13" xfId="0" applyFont="1" applyFill="1" applyBorder="1" applyProtection="1">
      <protection hidden="1"/>
    </xf>
    <xf numFmtId="0" fontId="0" fillId="0" borderId="13" xfId="0" applyFont="1" applyFill="1" applyBorder="1" applyAlignment="1" applyProtection="1">
      <alignment horizontal="center" vertical="center"/>
      <protection hidden="1"/>
    </xf>
    <xf numFmtId="9" fontId="6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13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46" fillId="0" borderId="13" xfId="0" applyFont="1" applyFill="1" applyBorder="1" applyAlignment="1" applyProtection="1">
      <alignment horizontal="center" vertical="center"/>
      <protection hidden="1"/>
    </xf>
    <xf numFmtId="164" fontId="35" fillId="0" borderId="13" xfId="8" applyFont="1" applyFill="1" applyBorder="1" applyAlignment="1" applyProtection="1">
      <alignment vertical="center" wrapText="1"/>
      <protection hidden="1"/>
    </xf>
    <xf numFmtId="0" fontId="6" fillId="5" borderId="1" xfId="0" applyFont="1" applyFill="1" applyBorder="1" applyAlignment="1" applyProtection="1">
      <alignment horizontal="right" vertical="center" wrapText="1"/>
      <protection hidden="1"/>
    </xf>
    <xf numFmtId="0" fontId="46" fillId="5" borderId="13" xfId="0" applyFont="1" applyFill="1" applyBorder="1" applyAlignment="1" applyProtection="1">
      <alignment horizontal="center" vertical="center"/>
      <protection hidden="1"/>
    </xf>
    <xf numFmtId="0" fontId="46" fillId="5" borderId="13" xfId="0" applyFont="1" applyFill="1" applyBorder="1" applyAlignment="1" applyProtection="1">
      <alignment vertical="center"/>
      <protection hidden="1"/>
    </xf>
    <xf numFmtId="0" fontId="9" fillId="0" borderId="9" xfId="0" applyFont="1" applyFill="1" applyBorder="1" applyAlignment="1" applyProtection="1">
      <alignment horizontal="center" vertical="center" wrapText="1"/>
      <protection hidden="1"/>
    </xf>
    <xf numFmtId="0" fontId="9" fillId="0" borderId="9" xfId="0" quotePrefix="1" applyFont="1" applyFill="1" applyBorder="1" applyAlignment="1" applyProtection="1">
      <alignment horizontal="center" vertical="center" wrapText="1"/>
      <protection hidden="1"/>
    </xf>
    <xf numFmtId="0" fontId="5" fillId="0" borderId="9" xfId="0" applyFont="1" applyFill="1" applyBorder="1" applyAlignment="1" applyProtection="1">
      <alignment horizontal="center" vertical="center" wrapText="1"/>
      <protection hidden="1"/>
    </xf>
    <xf numFmtId="167" fontId="7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12" xfId="0" quotePrefix="1" applyFont="1" applyFill="1" applyBorder="1" applyAlignment="1" applyProtection="1">
      <alignment horizontal="center" vertical="center" wrapText="1"/>
      <protection hidden="1"/>
    </xf>
    <xf numFmtId="0" fontId="29" fillId="0" borderId="9" xfId="0" applyFont="1" applyFill="1" applyBorder="1" applyAlignment="1" applyProtection="1">
      <alignment horizontal="center" vertical="center" wrapText="1"/>
      <protection hidden="1"/>
    </xf>
    <xf numFmtId="0" fontId="37" fillId="0" borderId="0" xfId="0" applyFont="1" applyFill="1" applyProtection="1">
      <protection hidden="1"/>
    </xf>
    <xf numFmtId="0" fontId="9" fillId="0" borderId="5" xfId="0" quotePrefix="1" applyFont="1" applyFill="1" applyBorder="1" applyAlignment="1" applyProtection="1">
      <alignment horizontal="center" vertical="center" wrapText="1"/>
      <protection hidden="1"/>
    </xf>
    <xf numFmtId="0" fontId="6" fillId="5" borderId="13" xfId="0" applyFont="1" applyFill="1" applyBorder="1" applyAlignment="1" applyProtection="1">
      <alignment vertical="center" wrapText="1"/>
      <protection hidden="1"/>
    </xf>
    <xf numFmtId="0" fontId="18" fillId="5" borderId="13" xfId="0" applyNumberFormat="1" applyFont="1" applyFill="1" applyBorder="1" applyAlignment="1" applyProtection="1">
      <alignment horizontal="center" vertical="center" wrapText="1"/>
      <protection hidden="1"/>
    </xf>
    <xf numFmtId="0" fontId="18" fillId="5" borderId="13" xfId="0" applyNumberFormat="1" applyFont="1" applyFill="1" applyBorder="1" applyAlignment="1" applyProtection="1">
      <alignment vertical="center" wrapText="1"/>
      <protection hidden="1"/>
    </xf>
    <xf numFmtId="4" fontId="10" fillId="0" borderId="0" xfId="0" applyNumberFormat="1" applyFont="1" applyFill="1" applyProtection="1">
      <protection hidden="1"/>
    </xf>
    <xf numFmtId="0" fontId="6" fillId="3" borderId="13" xfId="9" applyFont="1" applyFill="1" applyBorder="1" applyAlignment="1" applyProtection="1">
      <alignment horizontal="left" vertical="center"/>
      <protection hidden="1"/>
    </xf>
    <xf numFmtId="0" fontId="6" fillId="0" borderId="13" xfId="0" applyFont="1" applyFill="1" applyBorder="1" applyAlignment="1" applyProtection="1">
      <alignment horizontal="center" vertical="top" wrapText="1"/>
      <protection hidden="1"/>
    </xf>
    <xf numFmtId="49" fontId="7" fillId="0" borderId="12" xfId="0" applyNumberFormat="1" applyFont="1" applyFill="1" applyBorder="1" applyAlignment="1" applyProtection="1">
      <alignment horizontal="center" vertical="top" wrapText="1"/>
      <protection hidden="1"/>
    </xf>
    <xf numFmtId="0" fontId="6" fillId="3" borderId="13" xfId="0" applyFont="1" applyFill="1" applyBorder="1" applyAlignment="1" applyProtection="1">
      <alignment horizontal="left" vertical="top"/>
      <protection hidden="1"/>
    </xf>
    <xf numFmtId="164" fontId="7" fillId="0" borderId="13" xfId="8" applyFont="1" applyFill="1" applyBorder="1" applyAlignment="1" applyProtection="1">
      <alignment vertical="center"/>
      <protection hidden="1"/>
    </xf>
    <xf numFmtId="49" fontId="12" fillId="0" borderId="5" xfId="0" applyNumberFormat="1" applyFont="1" applyFill="1" applyBorder="1" applyAlignment="1" applyProtection="1">
      <alignment horizontal="center" vertical="top" wrapText="1"/>
      <protection hidden="1"/>
    </xf>
    <xf numFmtId="0" fontId="57" fillId="0" borderId="13" xfId="0" applyFont="1" applyBorder="1" applyAlignment="1" applyProtection="1">
      <alignment horizontal="left" vertical="center" wrapText="1"/>
      <protection hidden="1"/>
    </xf>
    <xf numFmtId="0" fontId="12" fillId="0" borderId="5" xfId="0" applyFont="1" applyFill="1" applyBorder="1" applyAlignment="1" applyProtection="1">
      <alignment horizontal="center" vertical="center" wrapText="1"/>
      <protection hidden="1"/>
    </xf>
    <xf numFmtId="0" fontId="11" fillId="5" borderId="13" xfId="0" applyFont="1" applyFill="1" applyBorder="1" applyAlignment="1" applyProtection="1">
      <alignment horizontal="center" vertical="top" wrapText="1"/>
      <protection hidden="1"/>
    </xf>
    <xf numFmtId="49" fontId="12" fillId="0" borderId="9" xfId="0" applyNumberFormat="1" applyFont="1" applyFill="1" applyBorder="1" applyAlignment="1" applyProtection="1">
      <alignment horizontal="center" vertical="top" wrapText="1"/>
      <protection hidden="1"/>
    </xf>
    <xf numFmtId="0" fontId="12" fillId="0" borderId="9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9" xfId="0" applyFont="1" applyFill="1" applyBorder="1" applyAlignment="1" applyProtection="1">
      <alignment horizontal="left" vertical="top" wrapText="1"/>
      <protection hidden="1"/>
    </xf>
    <xf numFmtId="0" fontId="11" fillId="0" borderId="9" xfId="0" quotePrefix="1" applyFont="1" applyFill="1" applyBorder="1" applyAlignment="1" applyProtection="1">
      <alignment horizontal="center" vertical="top" wrapText="1"/>
      <protection hidden="1"/>
    </xf>
    <xf numFmtId="0" fontId="11" fillId="0" borderId="12" xfId="0" quotePrefix="1" applyFont="1" applyFill="1" applyBorder="1" applyAlignment="1" applyProtection="1">
      <alignment horizontal="center" vertical="top" wrapText="1"/>
      <protection hidden="1"/>
    </xf>
    <xf numFmtId="0" fontId="12" fillId="0" borderId="12" xfId="0" applyFont="1" applyFill="1" applyBorder="1" applyAlignment="1" applyProtection="1">
      <alignment horizontal="center" vertical="center" wrapText="1"/>
      <protection hidden="1"/>
    </xf>
    <xf numFmtId="0" fontId="47" fillId="0" borderId="13" xfId="0" applyFont="1" applyBorder="1" applyAlignment="1" applyProtection="1">
      <alignment horizontal="left" vertical="center" wrapText="1"/>
      <protection hidden="1"/>
    </xf>
    <xf numFmtId="0" fontId="12" fillId="0" borderId="9" xfId="0" applyFont="1" applyFill="1" applyBorder="1" applyAlignment="1" applyProtection="1">
      <alignment vertical="top" wrapText="1"/>
      <protection hidden="1"/>
    </xf>
    <xf numFmtId="0" fontId="12" fillId="0" borderId="12" xfId="0" applyFont="1" applyFill="1" applyBorder="1" applyAlignment="1" applyProtection="1">
      <alignment vertical="top" wrapText="1"/>
      <protection hidden="1"/>
    </xf>
    <xf numFmtId="0" fontId="7" fillId="0" borderId="13" xfId="0" quotePrefix="1" applyFont="1" applyBorder="1" applyAlignment="1" applyProtection="1">
      <alignment horizontal="center" vertical="center" wrapText="1"/>
      <protection hidden="1"/>
    </xf>
    <xf numFmtId="49" fontId="7" fillId="0" borderId="5" xfId="0" applyNumberFormat="1" applyFont="1" applyFill="1" applyBorder="1" applyAlignment="1" applyProtection="1">
      <alignment vertical="top" wrapText="1"/>
      <protection hidden="1"/>
    </xf>
    <xf numFmtId="0" fontId="6" fillId="0" borderId="5" xfId="0" applyFont="1" applyFill="1" applyBorder="1" applyAlignment="1" applyProtection="1">
      <alignment horizontal="left" vertical="center" wrapText="1"/>
      <protection hidden="1"/>
    </xf>
    <xf numFmtId="49" fontId="7" fillId="0" borderId="9" xfId="0" applyNumberFormat="1" applyFont="1" applyFill="1" applyBorder="1" applyAlignment="1" applyProtection="1">
      <alignment vertical="top" wrapText="1"/>
      <protection hidden="1"/>
    </xf>
    <xf numFmtId="0" fontId="12" fillId="0" borderId="13" xfId="0" applyFont="1" applyBorder="1" applyAlignment="1" applyProtection="1">
      <alignment vertical="center" wrapText="1"/>
      <protection hidden="1"/>
    </xf>
    <xf numFmtId="164" fontId="6" fillId="5" borderId="9" xfId="8" applyFont="1" applyFill="1" applyBorder="1" applyAlignment="1" applyProtection="1">
      <alignment vertical="center" wrapText="1"/>
      <protection hidden="1"/>
    </xf>
    <xf numFmtId="49" fontId="7" fillId="0" borderId="12" xfId="0" applyNumberFormat="1" applyFont="1" applyFill="1" applyBorder="1" applyAlignment="1" applyProtection="1">
      <alignment vertical="top" wrapText="1"/>
      <protection hidden="1"/>
    </xf>
    <xf numFmtId="0" fontId="7" fillId="0" borderId="12" xfId="0" applyFont="1" applyBorder="1" applyAlignment="1" applyProtection="1">
      <alignment horizontal="center" vertical="center" wrapText="1"/>
      <protection hidden="1"/>
    </xf>
    <xf numFmtId="0" fontId="6" fillId="0" borderId="5" xfId="0" quotePrefix="1" applyFont="1" applyFill="1" applyBorder="1" applyAlignment="1" applyProtection="1">
      <alignment horizontal="center" vertical="center" wrapText="1"/>
      <protection hidden="1"/>
    </xf>
    <xf numFmtId="0" fontId="12" fillId="0" borderId="1" xfId="0" applyFont="1" applyBorder="1" applyAlignment="1" applyProtection="1">
      <alignment horizontal="left" vertical="center" wrapText="1"/>
      <protection hidden="1"/>
    </xf>
    <xf numFmtId="164" fontId="11" fillId="5" borderId="13" xfId="8" applyFont="1" applyFill="1" applyBorder="1" applyAlignment="1" applyProtection="1">
      <alignment vertical="center"/>
      <protection hidden="1"/>
    </xf>
    <xf numFmtId="0" fontId="12" fillId="0" borderId="1" xfId="0" applyFont="1" applyBorder="1" applyAlignment="1" applyProtection="1">
      <alignment horizontal="center" vertical="center" wrapText="1"/>
      <protection hidden="1"/>
    </xf>
    <xf numFmtId="0" fontId="23" fillId="0" borderId="13" xfId="0" applyFont="1" applyBorder="1" applyAlignment="1" applyProtection="1">
      <alignment horizontal="center" vertical="center"/>
      <protection hidden="1"/>
    </xf>
    <xf numFmtId="0" fontId="6" fillId="0" borderId="9" xfId="0" quotePrefix="1" applyFont="1" applyFill="1" applyBorder="1" applyAlignment="1" applyProtection="1">
      <alignment horizontal="center" vertical="center" wrapText="1"/>
      <protection hidden="1"/>
    </xf>
    <xf numFmtId="0" fontId="20" fillId="0" borderId="1" xfId="0" applyFont="1" applyBorder="1" applyAlignment="1" applyProtection="1">
      <alignment horizontal="left" vertical="center" wrapText="1"/>
      <protection hidden="1"/>
    </xf>
    <xf numFmtId="164" fontId="25" fillId="5" borderId="13" xfId="8" applyFont="1" applyFill="1" applyBorder="1" applyAlignment="1" applyProtection="1">
      <alignment vertical="center"/>
      <protection hidden="1"/>
    </xf>
    <xf numFmtId="0" fontId="6" fillId="0" borderId="12" xfId="0" quotePrefix="1" applyFont="1" applyFill="1" applyBorder="1" applyAlignment="1" applyProtection="1">
      <alignment horizontal="center" vertical="center" wrapText="1"/>
      <protection hidden="1"/>
    </xf>
    <xf numFmtId="0" fontId="12" fillId="0" borderId="13" xfId="0" applyFont="1" applyFill="1" applyBorder="1" applyAlignment="1" applyProtection="1">
      <alignment horizontal="center" vertical="top" wrapText="1"/>
      <protection hidden="1"/>
    </xf>
    <xf numFmtId="49" fontId="12" fillId="0" borderId="12" xfId="0" applyNumberFormat="1" applyFont="1" applyFill="1" applyBorder="1" applyAlignment="1" applyProtection="1">
      <alignment horizontal="center" vertical="top" wrapText="1"/>
      <protection hidden="1"/>
    </xf>
    <xf numFmtId="0" fontId="57" fillId="0" borderId="5" xfId="0" applyFont="1" applyBorder="1" applyAlignment="1" applyProtection="1">
      <alignment horizontal="left" vertical="center" wrapText="1"/>
      <protection hidden="1"/>
    </xf>
    <xf numFmtId="0" fontId="28" fillId="5" borderId="13" xfId="0" applyFont="1" applyFill="1" applyBorder="1" applyAlignment="1" applyProtection="1">
      <alignment horizontal="center" vertical="top" wrapText="1"/>
      <protection hidden="1"/>
    </xf>
    <xf numFmtId="0" fontId="28" fillId="5" borderId="9" xfId="0" applyFont="1" applyFill="1" applyBorder="1" applyAlignment="1" applyProtection="1">
      <alignment horizontal="center" vertical="center" wrapText="1"/>
      <protection hidden="1"/>
    </xf>
    <xf numFmtId="0" fontId="11" fillId="5" borderId="9" xfId="0" applyFont="1" applyFill="1" applyBorder="1" applyAlignment="1" applyProtection="1">
      <alignment horizontal="center" vertical="center" wrapText="1"/>
      <protection hidden="1"/>
    </xf>
    <xf numFmtId="0" fontId="11" fillId="5" borderId="5" xfId="0" applyFont="1" applyFill="1" applyBorder="1" applyAlignment="1" applyProtection="1">
      <alignment horizontal="center" vertical="top" wrapText="1"/>
      <protection hidden="1"/>
    </xf>
    <xf numFmtId="0" fontId="0" fillId="0" borderId="15" xfId="0" applyFill="1" applyBorder="1" applyProtection="1">
      <protection hidden="1"/>
    </xf>
    <xf numFmtId="0" fontId="20" fillId="0" borderId="0" xfId="0" applyFont="1" applyProtection="1">
      <protection hidden="1"/>
    </xf>
    <xf numFmtId="0" fontId="0" fillId="0" borderId="13" xfId="0" applyBorder="1" applyProtection="1">
      <protection hidden="1"/>
    </xf>
    <xf numFmtId="0" fontId="0" fillId="0" borderId="0" xfId="0" applyProtection="1">
      <protection hidden="1"/>
    </xf>
    <xf numFmtId="0" fontId="7" fillId="0" borderId="5" xfId="0" quotePrefix="1" applyFont="1" applyFill="1" applyBorder="1" applyAlignment="1" applyProtection="1">
      <alignment horizontal="center" vertical="center"/>
      <protection hidden="1"/>
    </xf>
    <xf numFmtId="0" fontId="4" fillId="2" borderId="5" xfId="0" applyFont="1" applyFill="1" applyBorder="1" applyAlignment="1" applyProtection="1">
      <alignment horizontal="left" vertical="top" wrapText="1"/>
      <protection hidden="1"/>
    </xf>
    <xf numFmtId="0" fontId="9" fillId="0" borderId="5" xfId="0" applyFont="1" applyBorder="1" applyAlignment="1" applyProtection="1">
      <alignment horizontal="center" vertical="center"/>
      <protection hidden="1"/>
    </xf>
    <xf numFmtId="0" fontId="7" fillId="0" borderId="9" xfId="0" quotePrefix="1" applyFont="1" applyFill="1" applyBorder="1" applyAlignment="1" applyProtection="1">
      <alignment horizontal="center" vertical="center"/>
      <protection hidden="1"/>
    </xf>
    <xf numFmtId="0" fontId="7" fillId="0" borderId="9" xfId="0" applyFont="1" applyBorder="1" applyAlignment="1" applyProtection="1">
      <alignment horizontal="left" vertical="center" wrapText="1"/>
      <protection hidden="1"/>
    </xf>
    <xf numFmtId="0" fontId="3" fillId="2" borderId="9" xfId="0" applyFont="1" applyFill="1" applyBorder="1" applyAlignment="1" applyProtection="1">
      <alignment horizontal="left" vertical="center" wrapText="1"/>
      <protection hidden="1"/>
    </xf>
    <xf numFmtId="0" fontId="7" fillId="0" borderId="12" xfId="0" quotePrefix="1" applyFont="1" applyFill="1" applyBorder="1" applyAlignment="1" applyProtection="1">
      <alignment horizontal="center" vertical="center"/>
      <protection hidden="1"/>
    </xf>
    <xf numFmtId="49" fontId="12" fillId="0" borderId="13" xfId="0" applyNumberFormat="1" applyFont="1" applyFill="1" applyBorder="1" applyAlignment="1" applyProtection="1">
      <alignment horizontal="center" vertical="top" wrapText="1"/>
      <protection hidden="1"/>
    </xf>
    <xf numFmtId="2" fontId="11" fillId="5" borderId="13" xfId="0" applyNumberFormat="1" applyFont="1" applyFill="1" applyBorder="1" applyAlignment="1" applyProtection="1">
      <alignment horizontal="center" vertical="center" wrapText="1"/>
      <protection hidden="1"/>
    </xf>
    <xf numFmtId="164" fontId="7" fillId="0" borderId="9" xfId="8" applyFont="1" applyFill="1" applyBorder="1" applyAlignment="1" applyProtection="1">
      <alignment vertical="center"/>
      <protection hidden="1"/>
    </xf>
    <xf numFmtId="0" fontId="6" fillId="2" borderId="5" xfId="0" applyFont="1" applyFill="1" applyBorder="1" applyAlignment="1" applyProtection="1">
      <alignment horizontal="left" vertical="center" wrapText="1"/>
      <protection hidden="1"/>
    </xf>
    <xf numFmtId="164" fontId="11" fillId="5" borderId="5" xfId="8" applyFont="1" applyFill="1" applyBorder="1" applyAlignment="1" applyProtection="1">
      <alignment vertical="top" wrapText="1"/>
      <protection hidden="1"/>
    </xf>
    <xf numFmtId="169" fontId="12" fillId="0" borderId="9" xfId="0" applyNumberFormat="1" applyFont="1" applyFill="1" applyBorder="1" applyAlignment="1" applyProtection="1">
      <alignment horizontal="center" vertical="top" wrapText="1"/>
      <protection hidden="1"/>
    </xf>
    <xf numFmtId="0" fontId="11" fillId="0" borderId="9" xfId="0" applyFont="1" applyFill="1" applyBorder="1" applyAlignment="1" applyProtection="1">
      <alignment horizontal="center" vertical="top" wrapText="1"/>
      <protection hidden="1"/>
    </xf>
    <xf numFmtId="167" fontId="12" fillId="0" borderId="12" xfId="0" applyNumberFormat="1" applyFont="1" applyFill="1" applyBorder="1" applyAlignment="1" applyProtection="1">
      <alignment horizontal="center" vertical="top" wrapText="1"/>
      <protection hidden="1"/>
    </xf>
    <xf numFmtId="0" fontId="25" fillId="0" borderId="1" xfId="0" applyFont="1" applyBorder="1" applyAlignment="1" applyProtection="1">
      <alignment horizontal="left" vertical="center" wrapText="1"/>
      <protection hidden="1"/>
    </xf>
    <xf numFmtId="0" fontId="6" fillId="0" borderId="13" xfId="0" quotePrefix="1" applyFont="1" applyFill="1" applyBorder="1" applyAlignment="1" applyProtection="1">
      <alignment horizontal="center" vertical="center" wrapText="1"/>
      <protection hidden="1"/>
    </xf>
    <xf numFmtId="0" fontId="11" fillId="0" borderId="13" xfId="0" applyFont="1" applyFill="1" applyBorder="1" applyAlignment="1" applyProtection="1">
      <alignment vertical="top" wrapText="1"/>
      <protection hidden="1"/>
    </xf>
    <xf numFmtId="0" fontId="11" fillId="0" borderId="5" xfId="0" applyFont="1" applyFill="1" applyBorder="1" applyAlignment="1" applyProtection="1">
      <alignment vertical="top" wrapText="1"/>
      <protection hidden="1"/>
    </xf>
    <xf numFmtId="1" fontId="11" fillId="5" borderId="5" xfId="0" applyNumberFormat="1" applyFont="1" applyFill="1" applyBorder="1" applyAlignment="1" applyProtection="1">
      <alignment horizontal="center" vertical="top" wrapText="1"/>
      <protection hidden="1"/>
    </xf>
    <xf numFmtId="16" fontId="11" fillId="0" borderId="9" xfId="0" quotePrefix="1" applyNumberFormat="1" applyFont="1" applyFill="1" applyBorder="1" applyAlignment="1" applyProtection="1">
      <alignment horizontal="center" vertical="top" wrapText="1"/>
      <protection hidden="1"/>
    </xf>
    <xf numFmtId="49" fontId="12" fillId="0" borderId="5" xfId="9" applyNumberFormat="1" applyFont="1" applyFill="1" applyBorder="1" applyAlignment="1" applyProtection="1">
      <alignment vertical="top" wrapText="1"/>
      <protection hidden="1"/>
    </xf>
    <xf numFmtId="0" fontId="11" fillId="0" borderId="5" xfId="9" applyFont="1" applyFill="1" applyBorder="1" applyAlignment="1" applyProtection="1">
      <alignment vertical="top" wrapText="1"/>
      <protection hidden="1"/>
    </xf>
    <xf numFmtId="0" fontId="12" fillId="0" borderId="5" xfId="9" applyFont="1" applyFill="1" applyBorder="1" applyAlignment="1" applyProtection="1">
      <alignment horizontal="center" vertical="center" wrapText="1"/>
      <protection hidden="1"/>
    </xf>
    <xf numFmtId="0" fontId="12" fillId="0" borderId="0" xfId="9" applyFont="1" applyFill="1" applyProtection="1">
      <protection hidden="1"/>
    </xf>
    <xf numFmtId="49" fontId="12" fillId="0" borderId="9" xfId="9" applyNumberFormat="1" applyFont="1" applyFill="1" applyBorder="1" applyAlignment="1" applyProtection="1">
      <alignment vertical="top" wrapText="1"/>
      <protection hidden="1"/>
    </xf>
    <xf numFmtId="43" fontId="12" fillId="0" borderId="9" xfId="14" applyFont="1" applyFill="1" applyBorder="1" applyAlignment="1" applyProtection="1">
      <alignment horizontal="center" vertical="center" wrapText="1"/>
      <protection hidden="1"/>
    </xf>
    <xf numFmtId="49" fontId="12" fillId="0" borderId="12" xfId="9" applyNumberFormat="1" applyFont="1" applyFill="1" applyBorder="1" applyAlignment="1" applyProtection="1">
      <alignment vertical="top" wrapText="1"/>
      <protection hidden="1"/>
    </xf>
    <xf numFmtId="0" fontId="12" fillId="0" borderId="12" xfId="9" applyFont="1" applyFill="1" applyBorder="1" applyAlignment="1" applyProtection="1">
      <alignment horizontal="center" vertical="center" wrapText="1"/>
      <protection hidden="1"/>
    </xf>
    <xf numFmtId="43" fontId="12" fillId="0" borderId="12" xfId="14" applyFont="1" applyFill="1" applyBorder="1" applyAlignment="1" applyProtection="1">
      <alignment horizontal="center" vertical="center" wrapText="1"/>
      <protection hidden="1"/>
    </xf>
    <xf numFmtId="49" fontId="12" fillId="0" borderId="5" xfId="3" applyNumberFormat="1" applyFont="1" applyFill="1" applyBorder="1" applyAlignment="1" applyProtection="1">
      <alignment horizontal="center" vertical="top" wrapText="1"/>
      <protection hidden="1"/>
    </xf>
    <xf numFmtId="0" fontId="12" fillId="0" borderId="5" xfId="3" applyFont="1" applyFill="1" applyBorder="1" applyAlignment="1" applyProtection="1">
      <alignment horizontal="center" vertical="center" wrapText="1"/>
      <protection hidden="1"/>
    </xf>
    <xf numFmtId="0" fontId="11" fillId="5" borderId="5" xfId="14" applyNumberFormat="1" applyFont="1" applyFill="1" applyBorder="1" applyAlignment="1" applyProtection="1">
      <alignment horizontal="center" vertical="center" wrapText="1"/>
      <protection hidden="1"/>
    </xf>
    <xf numFmtId="0" fontId="12" fillId="0" borderId="0" xfId="3" applyFont="1" applyFill="1" applyProtection="1">
      <protection hidden="1"/>
    </xf>
    <xf numFmtId="49" fontId="12" fillId="0" borderId="9" xfId="3" applyNumberFormat="1" applyFont="1" applyFill="1" applyBorder="1" applyAlignment="1" applyProtection="1">
      <alignment horizontal="center" vertical="top" wrapText="1"/>
      <protection hidden="1"/>
    </xf>
    <xf numFmtId="0" fontId="12" fillId="0" borderId="9" xfId="3" applyFont="1" applyFill="1" applyBorder="1" applyAlignment="1" applyProtection="1">
      <alignment vertical="top" wrapText="1"/>
      <protection hidden="1"/>
    </xf>
    <xf numFmtId="0" fontId="12" fillId="0" borderId="9" xfId="3" applyFont="1" applyFill="1" applyBorder="1" applyAlignment="1" applyProtection="1">
      <alignment horizontal="center" vertical="center" wrapText="1"/>
      <protection hidden="1"/>
    </xf>
    <xf numFmtId="0" fontId="12" fillId="0" borderId="9" xfId="14" applyNumberFormat="1" applyFont="1" applyFill="1" applyBorder="1" applyAlignment="1" applyProtection="1">
      <alignment horizontal="center" vertical="center" wrapText="1"/>
      <protection hidden="1"/>
    </xf>
    <xf numFmtId="49" fontId="12" fillId="0" borderId="12" xfId="3" applyNumberFormat="1" applyFont="1" applyFill="1" applyBorder="1" applyAlignment="1" applyProtection="1">
      <alignment horizontal="center" vertical="top" wrapText="1"/>
      <protection hidden="1"/>
    </xf>
    <xf numFmtId="0" fontId="12" fillId="0" borderId="12" xfId="3" applyFont="1" applyFill="1" applyBorder="1" applyAlignment="1" applyProtection="1">
      <alignment vertical="top" wrapText="1"/>
      <protection hidden="1"/>
    </xf>
    <xf numFmtId="0" fontId="12" fillId="0" borderId="12" xfId="3" applyFont="1" applyFill="1" applyBorder="1" applyAlignment="1" applyProtection="1">
      <alignment horizontal="center" vertical="center" wrapText="1"/>
      <protection hidden="1"/>
    </xf>
    <xf numFmtId="0" fontId="12" fillId="0" borderId="12" xfId="14" applyNumberFormat="1" applyFont="1" applyFill="1" applyBorder="1" applyAlignment="1" applyProtection="1">
      <alignment horizontal="center" vertical="center" wrapText="1"/>
      <protection hidden="1"/>
    </xf>
    <xf numFmtId="0" fontId="7" fillId="0" borderId="13" xfId="9" applyFont="1" applyFill="1" applyBorder="1" applyAlignment="1" applyProtection="1">
      <alignment horizontal="center"/>
      <protection hidden="1"/>
    </xf>
    <xf numFmtId="0" fontId="6" fillId="0" borderId="13" xfId="9" applyFont="1" applyFill="1" applyBorder="1" applyAlignment="1" applyProtection="1">
      <alignment horizontal="right" wrapText="1"/>
      <protection hidden="1"/>
    </xf>
    <xf numFmtId="164" fontId="7" fillId="0" borderId="12" xfId="8" applyFont="1" applyFill="1" applyBorder="1" applyAlignment="1" applyProtection="1">
      <alignment vertical="center"/>
      <protection hidden="1"/>
    </xf>
    <xf numFmtId="43" fontId="10" fillId="0" borderId="0" xfId="0" applyNumberFormat="1" applyFont="1" applyProtection="1">
      <protection hidden="1"/>
    </xf>
    <xf numFmtId="0" fontId="6" fillId="0" borderId="13" xfId="4" applyFont="1" applyFill="1" applyBorder="1" applyAlignment="1" applyProtection="1">
      <alignment horizontal="left" wrapText="1"/>
      <protection hidden="1"/>
    </xf>
    <xf numFmtId="0" fontId="6" fillId="0" borderId="12" xfId="9" applyFont="1" applyFill="1" applyBorder="1" applyAlignment="1" applyProtection="1">
      <alignment horizontal="right" wrapText="1"/>
      <protection hidden="1"/>
    </xf>
    <xf numFmtId="0" fontId="6" fillId="0" borderId="12" xfId="9" applyFont="1" applyFill="1" applyBorder="1" applyAlignment="1" applyProtection="1">
      <alignment horizontal="left" wrapText="1"/>
      <protection hidden="1"/>
    </xf>
    <xf numFmtId="0" fontId="6" fillId="5" borderId="12" xfId="9" applyFont="1" applyFill="1" applyBorder="1" applyAlignment="1" applyProtection="1">
      <alignment horizontal="right" wrapText="1"/>
      <protection hidden="1"/>
    </xf>
    <xf numFmtId="9" fontId="7" fillId="5" borderId="13" xfId="11" applyFont="1" applyFill="1" applyBorder="1" applyAlignment="1" applyProtection="1">
      <alignment horizontal="center"/>
      <protection hidden="1"/>
    </xf>
    <xf numFmtId="166" fontId="7" fillId="5" borderId="12" xfId="12" applyNumberFormat="1" applyFont="1" applyFill="1" applyBorder="1" applyAlignment="1" applyProtection="1">
      <alignment horizontal="center"/>
      <protection hidden="1"/>
    </xf>
    <xf numFmtId="0" fontId="7" fillId="0" borderId="13" xfId="9" applyFont="1" applyFill="1" applyBorder="1" applyAlignment="1" applyProtection="1">
      <alignment horizontal="center" vertical="top"/>
      <protection hidden="1"/>
    </xf>
    <xf numFmtId="164" fontId="5" fillId="0" borderId="13" xfId="8" applyFont="1" applyFill="1" applyBorder="1" applyAlignment="1" applyProtection="1">
      <alignment vertical="center" wrapText="1"/>
      <protection hidden="1"/>
    </xf>
    <xf numFmtId="164" fontId="11" fillId="5" borderId="5" xfId="8" applyFont="1" applyFill="1" applyBorder="1" applyAlignment="1" applyProtection="1">
      <alignment horizontal="center" vertical="top" wrapText="1"/>
      <protection hidden="1"/>
    </xf>
    <xf numFmtId="0" fontId="27" fillId="0" borderId="0" xfId="0" applyFont="1" applyBorder="1" applyAlignment="1" applyProtection="1">
      <protection hidden="1"/>
    </xf>
    <xf numFmtId="43" fontId="27" fillId="0" borderId="0" xfId="0" applyNumberFormat="1" applyFont="1" applyBorder="1" applyAlignment="1" applyProtection="1">
      <protection hidden="1"/>
    </xf>
    <xf numFmtId="0" fontId="27" fillId="0" borderId="0" xfId="0" applyFont="1" applyAlignment="1" applyProtection="1">
      <protection hidden="1"/>
    </xf>
    <xf numFmtId="168" fontId="7" fillId="0" borderId="9" xfId="8" applyNumberFormat="1" applyFont="1" applyBorder="1" applyAlignment="1" applyProtection="1">
      <alignment vertical="top" wrapText="1"/>
      <protection hidden="1"/>
    </xf>
    <xf numFmtId="168" fontId="7" fillId="0" borderId="12" xfId="8" applyNumberFormat="1" applyFont="1" applyBorder="1" applyAlignment="1" applyProtection="1">
      <alignment vertical="top" wrapText="1"/>
      <protection hidden="1"/>
    </xf>
    <xf numFmtId="164" fontId="6" fillId="8" borderId="5" xfId="8" applyFont="1" applyFill="1" applyBorder="1" applyAlignment="1" applyProtection="1">
      <alignment vertical="center" wrapText="1"/>
      <protection hidden="1"/>
    </xf>
    <xf numFmtId="0" fontId="5" fillId="0" borderId="0" xfId="0" applyFont="1" applyAlignment="1" applyProtection="1">
      <alignment horizontal="center"/>
      <protection hidden="1"/>
    </xf>
    <xf numFmtId="164" fontId="7" fillId="0" borderId="12" xfId="8" applyFont="1" applyBorder="1" applyAlignment="1" applyProtection="1">
      <alignment vertical="top" wrapText="1"/>
      <protection hidden="1"/>
    </xf>
    <xf numFmtId="0" fontId="9" fillId="0" borderId="0" xfId="0" applyFont="1" applyAlignment="1" applyProtection="1">
      <protection hidden="1"/>
    </xf>
    <xf numFmtId="0" fontId="9" fillId="0" borderId="0" xfId="0" applyFont="1" applyBorder="1" applyAlignment="1" applyProtection="1">
      <protection hidden="1"/>
    </xf>
    <xf numFmtId="49" fontId="12" fillId="0" borderId="5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7" xfId="0" applyFont="1" applyFill="1" applyBorder="1" applyAlignment="1" applyProtection="1">
      <alignment horizontal="left" vertical="center" wrapText="1"/>
      <protection hidden="1"/>
    </xf>
    <xf numFmtId="49" fontId="12" fillId="0" borderId="9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12" xfId="0" quotePrefix="1" applyFont="1" applyFill="1" applyBorder="1" applyAlignment="1" applyProtection="1">
      <alignment horizontal="center" vertical="center" wrapText="1"/>
      <protection hidden="1"/>
    </xf>
    <xf numFmtId="0" fontId="47" fillId="0" borderId="5" xfId="0" applyFont="1" applyBorder="1" applyAlignment="1" applyProtection="1">
      <alignment horizontal="left" vertical="center" wrapText="1"/>
      <protection hidden="1"/>
    </xf>
    <xf numFmtId="0" fontId="35" fillId="0" borderId="0" xfId="0" applyFont="1" applyFill="1" applyProtection="1">
      <protection hidden="1"/>
    </xf>
    <xf numFmtId="0" fontId="47" fillId="0" borderId="9" xfId="0" applyFont="1" applyBorder="1" applyAlignment="1" applyProtection="1">
      <alignment horizontal="left" vertical="center" wrapText="1"/>
      <protection hidden="1"/>
    </xf>
    <xf numFmtId="0" fontId="29" fillId="0" borderId="9" xfId="0" quotePrefix="1" applyFont="1" applyFill="1" applyBorder="1" applyAlignment="1" applyProtection="1">
      <alignment horizontal="center" vertical="top" wrapText="1"/>
      <protection hidden="1"/>
    </xf>
    <xf numFmtId="0" fontId="11" fillId="0" borderId="9" xfId="0" applyFont="1" applyFill="1" applyBorder="1" applyAlignment="1" applyProtection="1">
      <alignment horizontal="left" vertical="top" wrapText="1"/>
      <protection hidden="1"/>
    </xf>
    <xf numFmtId="0" fontId="29" fillId="0" borderId="12" xfId="0" quotePrefix="1" applyFont="1" applyFill="1" applyBorder="1" applyAlignment="1" applyProtection="1">
      <alignment horizontal="center" vertical="top" wrapText="1"/>
      <protection hidden="1"/>
    </xf>
    <xf numFmtId="49" fontId="12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36" fillId="0" borderId="0" xfId="0" applyFont="1" applyFill="1" applyProtection="1">
      <protection hidden="1"/>
    </xf>
    <xf numFmtId="0" fontId="12" fillId="0" borderId="1" xfId="0" applyFont="1" applyFill="1" applyBorder="1" applyAlignment="1" applyProtection="1">
      <alignment horizontal="left" vertical="center" wrapText="1"/>
      <protection hidden="1"/>
    </xf>
    <xf numFmtId="0" fontId="11" fillId="0" borderId="13" xfId="0" quotePrefix="1" applyFont="1" applyFill="1" applyBorder="1" applyAlignment="1" applyProtection="1">
      <alignment horizontal="center" vertical="center" wrapText="1"/>
      <protection hidden="1"/>
    </xf>
    <xf numFmtId="43" fontId="36" fillId="0" borderId="0" xfId="1" applyFont="1" applyFill="1" applyAlignment="1" applyProtection="1">
      <alignment horizontal="left"/>
      <protection hidden="1"/>
    </xf>
    <xf numFmtId="0" fontId="19" fillId="0" borderId="13" xfId="0" applyFont="1" applyFill="1" applyBorder="1" applyAlignment="1" applyProtection="1">
      <alignment horizontal="center" vertical="top" wrapText="1"/>
      <protection hidden="1"/>
    </xf>
    <xf numFmtId="0" fontId="11" fillId="0" borderId="13" xfId="0" applyFont="1" applyFill="1" applyBorder="1" applyAlignment="1" applyProtection="1">
      <alignment horizontal="center" vertical="top" wrapText="1"/>
      <protection hidden="1"/>
    </xf>
    <xf numFmtId="0" fontId="11" fillId="0" borderId="13" xfId="0" applyFont="1" applyFill="1" applyBorder="1" applyAlignment="1" applyProtection="1">
      <alignment horizontal="right" vertical="top" wrapText="1"/>
      <protection hidden="1"/>
    </xf>
    <xf numFmtId="0" fontId="38" fillId="0" borderId="13" xfId="0" applyFont="1" applyFill="1" applyBorder="1" applyProtection="1">
      <protection hidden="1"/>
    </xf>
    <xf numFmtId="0" fontId="11" fillId="0" borderId="13" xfId="0" applyFont="1" applyFill="1" applyBorder="1" applyAlignment="1" applyProtection="1">
      <alignment horizontal="left" vertical="top" wrapText="1"/>
      <protection hidden="1"/>
    </xf>
    <xf numFmtId="0" fontId="40" fillId="0" borderId="13" xfId="0" quotePrefix="1" applyFont="1" applyFill="1" applyBorder="1" applyAlignment="1" applyProtection="1">
      <alignment horizontal="center" vertical="top" wrapText="1"/>
      <protection hidden="1"/>
    </xf>
    <xf numFmtId="0" fontId="11" fillId="5" borderId="13" xfId="0" applyFont="1" applyFill="1" applyBorder="1" applyAlignment="1" applyProtection="1">
      <alignment horizontal="right" vertical="top" wrapText="1"/>
      <protection hidden="1"/>
    </xf>
    <xf numFmtId="0" fontId="38" fillId="5" borderId="13" xfId="0" applyFont="1" applyFill="1" applyBorder="1" applyProtection="1">
      <protection hidden="1"/>
    </xf>
    <xf numFmtId="0" fontId="35" fillId="5" borderId="13" xfId="0" applyFont="1" applyFill="1" applyBorder="1" applyAlignment="1" applyProtection="1">
      <alignment horizontal="center"/>
      <protection hidden="1"/>
    </xf>
    <xf numFmtId="1" fontId="35" fillId="0" borderId="0" xfId="0" applyNumberFormat="1" applyFont="1" applyFill="1" applyProtection="1">
      <protection hidden="1"/>
    </xf>
    <xf numFmtId="0" fontId="6" fillId="0" borderId="5" xfId="0" quotePrefix="1" applyFont="1" applyFill="1" applyBorder="1" applyAlignment="1" applyProtection="1">
      <alignment horizontal="center" vertical="top" wrapText="1"/>
      <protection hidden="1"/>
    </xf>
    <xf numFmtId="0" fontId="6" fillId="0" borderId="5" xfId="0" quotePrefix="1" applyFont="1" applyBorder="1" applyAlignment="1" applyProtection="1">
      <alignment horizontal="center" vertical="top" wrapText="1"/>
      <protection hidden="1"/>
    </xf>
    <xf numFmtId="0" fontId="32" fillId="9" borderId="13" xfId="0" quotePrefix="1" applyFont="1" applyFill="1" applyBorder="1" applyAlignment="1" applyProtection="1">
      <alignment horizontal="left" vertical="top" wrapText="1"/>
      <protection hidden="1"/>
    </xf>
    <xf numFmtId="49" fontId="6" fillId="0" borderId="5" xfId="8" quotePrefix="1" applyNumberFormat="1" applyFont="1" applyBorder="1" applyAlignment="1" applyProtection="1">
      <alignment horizontal="center" vertical="top" wrapText="1"/>
      <protection hidden="1"/>
    </xf>
    <xf numFmtId="0" fontId="50" fillId="0" borderId="0" xfId="0" applyFont="1" applyAlignment="1" applyProtection="1">
      <alignment horizontal="left" vertical="top" wrapText="1"/>
      <protection hidden="1"/>
    </xf>
    <xf numFmtId="0" fontId="51" fillId="0" borderId="0" xfId="0" applyFont="1" applyAlignment="1" applyProtection="1">
      <alignment vertical="top" wrapText="1"/>
      <protection hidden="1"/>
    </xf>
    <xf numFmtId="164" fontId="6" fillId="0" borderId="5" xfId="8" applyFont="1" applyFill="1" applyBorder="1" applyAlignment="1" applyProtection="1">
      <alignment horizontal="center" vertical="top" wrapText="1"/>
      <protection hidden="1"/>
    </xf>
    <xf numFmtId="0" fontId="52" fillId="0" borderId="0" xfId="0" applyFont="1" applyAlignment="1" applyProtection="1">
      <alignment horizontal="left"/>
      <protection hidden="1"/>
    </xf>
    <xf numFmtId="0" fontId="28" fillId="0" borderId="0" xfId="0" applyFont="1" applyAlignment="1" applyProtection="1">
      <alignment horizontal="left"/>
      <protection hidden="1"/>
    </xf>
    <xf numFmtId="0" fontId="9" fillId="0" borderId="13" xfId="0" quotePrefix="1" applyFont="1" applyBorder="1" applyAlignment="1" applyProtection="1">
      <alignment horizontal="center" vertical="top" wrapText="1"/>
      <protection hidden="1"/>
    </xf>
    <xf numFmtId="164" fontId="6" fillId="0" borderId="13" xfId="8" applyFont="1" applyFill="1" applyBorder="1" applyAlignment="1" applyProtection="1">
      <alignment horizontal="center" vertical="top" wrapText="1"/>
      <protection hidden="1"/>
    </xf>
    <xf numFmtId="164" fontId="6" fillId="0" borderId="9" xfId="8" applyFont="1" applyFill="1" applyBorder="1" applyAlignment="1" applyProtection="1">
      <alignment horizontal="center" vertical="top" wrapText="1"/>
      <protection hidden="1"/>
    </xf>
    <xf numFmtId="0" fontId="53" fillId="0" borderId="0" xfId="0" applyFont="1" applyAlignment="1" applyProtection="1">
      <alignment horizontal="left"/>
      <protection hidden="1"/>
    </xf>
    <xf numFmtId="0" fontId="54" fillId="0" borderId="0" xfId="0" applyFont="1" applyAlignment="1" applyProtection="1">
      <alignment horizontal="left"/>
      <protection hidden="1"/>
    </xf>
    <xf numFmtId="0" fontId="29" fillId="0" borderId="5" xfId="0" quotePrefix="1" applyFont="1" applyBorder="1" applyAlignment="1" applyProtection="1">
      <alignment horizontal="center" vertical="top" wrapText="1"/>
      <protection hidden="1"/>
    </xf>
    <xf numFmtId="0" fontId="7" fillId="10" borderId="5" xfId="0" applyFont="1" applyFill="1" applyBorder="1" applyAlignment="1" applyProtection="1">
      <alignment horizontal="left" vertical="top" wrapText="1"/>
      <protection hidden="1"/>
    </xf>
    <xf numFmtId="173" fontId="11" fillId="0" borderId="13" xfId="8" applyNumberFormat="1" applyFont="1" applyFill="1" applyBorder="1" applyAlignment="1" applyProtection="1">
      <alignment horizontal="center" vertical="top" wrapText="1"/>
      <protection hidden="1"/>
    </xf>
    <xf numFmtId="164" fontId="7" fillId="0" borderId="12" xfId="8" applyFont="1" applyFill="1" applyBorder="1" applyAlignment="1" applyProtection="1">
      <alignment horizontal="center" vertical="top" wrapText="1"/>
      <protection hidden="1"/>
    </xf>
    <xf numFmtId="170" fontId="11" fillId="0" borderId="9" xfId="0" applyNumberFormat="1" applyFont="1" applyFill="1" applyBorder="1" applyAlignment="1" applyProtection="1">
      <alignment horizontal="center" vertical="top" wrapText="1"/>
      <protection hidden="1"/>
    </xf>
    <xf numFmtId="0" fontId="6" fillId="0" borderId="9" xfId="0" applyFont="1" applyBorder="1" applyAlignment="1" applyProtection="1">
      <alignment horizontal="left" vertical="top" wrapText="1"/>
      <protection hidden="1"/>
    </xf>
    <xf numFmtId="169" fontId="6" fillId="0" borderId="9" xfId="0" applyNumberFormat="1" applyFont="1" applyFill="1" applyBorder="1" applyAlignment="1" applyProtection="1">
      <alignment horizontal="center" vertical="top" wrapText="1"/>
      <protection hidden="1"/>
    </xf>
    <xf numFmtId="49" fontId="7" fillId="0" borderId="9" xfId="0" applyNumberFormat="1" applyFont="1" applyFill="1" applyBorder="1" applyAlignment="1" applyProtection="1">
      <alignment horizontal="center" vertical="top" wrapText="1"/>
      <protection hidden="1"/>
    </xf>
    <xf numFmtId="0" fontId="6" fillId="0" borderId="9" xfId="0" applyFont="1" applyFill="1" applyBorder="1" applyAlignment="1" applyProtection="1">
      <alignment horizontal="center" vertical="top" wrapText="1"/>
      <protection hidden="1"/>
    </xf>
    <xf numFmtId="0" fontId="7" fillId="0" borderId="14" xfId="0" applyFont="1" applyBorder="1" applyAlignment="1" applyProtection="1">
      <alignment horizontal="center" vertical="top" wrapText="1"/>
      <protection hidden="1"/>
    </xf>
    <xf numFmtId="0" fontId="6" fillId="0" borderId="9" xfId="0" quotePrefix="1" applyFont="1" applyBorder="1" applyAlignment="1" applyProtection="1">
      <alignment horizontal="center" vertical="top" wrapText="1"/>
      <protection hidden="1"/>
    </xf>
    <xf numFmtId="0" fontId="6" fillId="0" borderId="12" xfId="0" quotePrefix="1" applyFont="1" applyBorder="1" applyAlignment="1" applyProtection="1">
      <alignment horizontal="center" vertical="top" wrapText="1"/>
      <protection hidden="1"/>
    </xf>
    <xf numFmtId="0" fontId="7" fillId="0" borderId="10" xfId="0" applyFont="1" applyBorder="1" applyAlignment="1" applyProtection="1">
      <alignment horizontal="center" vertical="top" wrapText="1"/>
      <protection hidden="1"/>
    </xf>
    <xf numFmtId="0" fontId="7" fillId="11" borderId="13" xfId="0" applyFont="1" applyFill="1" applyBorder="1" applyAlignment="1" applyProtection="1">
      <alignment horizontal="center" vertical="top" wrapText="1"/>
      <protection hidden="1"/>
    </xf>
    <xf numFmtId="0" fontId="9" fillId="11" borderId="13" xfId="0" quotePrefix="1" applyFont="1" applyFill="1" applyBorder="1" applyAlignment="1" applyProtection="1">
      <alignment horizontal="center" vertical="top" wrapText="1"/>
      <protection hidden="1"/>
    </xf>
    <xf numFmtId="0" fontId="6" fillId="11" borderId="13" xfId="0" applyFont="1" applyFill="1" applyBorder="1" applyAlignment="1" applyProtection="1">
      <alignment horizontal="right" vertical="top" wrapText="1"/>
      <protection hidden="1"/>
    </xf>
    <xf numFmtId="164" fontId="7" fillId="11" borderId="13" xfId="8" applyFont="1" applyFill="1" applyBorder="1" applyAlignment="1" applyProtection="1">
      <alignment horizontal="center" vertical="top" wrapText="1"/>
      <protection hidden="1"/>
    </xf>
    <xf numFmtId="0" fontId="56" fillId="0" borderId="0" xfId="0" applyFont="1" applyAlignment="1" applyProtection="1">
      <alignment horizontal="left"/>
      <protection hidden="1"/>
    </xf>
    <xf numFmtId="0" fontId="20" fillId="0" borderId="13" xfId="0" applyFont="1" applyFill="1" applyBorder="1" applyProtection="1">
      <protection hidden="1"/>
    </xf>
    <xf numFmtId="0" fontId="5" fillId="5" borderId="13" xfId="0" applyNumberFormat="1" applyFont="1" applyFill="1" applyBorder="1" applyAlignment="1" applyProtection="1">
      <alignment horizontal="center" vertical="top" wrapText="1"/>
      <protection hidden="1"/>
    </xf>
    <xf numFmtId="2" fontId="7" fillId="5" borderId="13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13" xfId="4" applyFont="1" applyFill="1" applyBorder="1" applyAlignment="1" applyProtection="1">
      <alignment horizontal="left"/>
      <protection hidden="1"/>
    </xf>
    <xf numFmtId="0" fontId="11" fillId="0" borderId="13" xfId="4" applyFont="1" applyFill="1" applyBorder="1" applyAlignment="1" applyProtection="1">
      <alignment horizontal="right"/>
      <protection hidden="1"/>
    </xf>
    <xf numFmtId="0" fontId="6" fillId="0" borderId="13" xfId="4" applyFont="1" applyFill="1" applyBorder="1" applyAlignment="1" applyProtection="1">
      <alignment horizontal="center"/>
      <protection hidden="1"/>
    </xf>
    <xf numFmtId="0" fontId="11" fillId="0" borderId="13" xfId="4" applyFont="1" applyFill="1" applyBorder="1" applyAlignment="1" applyProtection="1">
      <alignment horizontal="right" vertical="top" wrapText="1"/>
      <protection hidden="1"/>
    </xf>
    <xf numFmtId="0" fontId="1" fillId="0" borderId="0" xfId="0" applyFont="1" applyProtection="1">
      <protection hidden="1"/>
    </xf>
    <xf numFmtId="0" fontId="0" fillId="0" borderId="0" xfId="0" applyFont="1" applyProtection="1">
      <protection hidden="1"/>
    </xf>
    <xf numFmtId="43" fontId="6" fillId="0" borderId="0" xfId="1" applyFont="1" applyFill="1" applyAlignment="1" applyProtection="1">
      <protection locked="0"/>
    </xf>
    <xf numFmtId="43" fontId="7" fillId="0" borderId="0" xfId="1" applyFont="1" applyFill="1" applyAlignment="1" applyProtection="1">
      <protection locked="0"/>
    </xf>
    <xf numFmtId="164" fontId="7" fillId="0" borderId="5" xfId="8" applyFont="1" applyFill="1" applyBorder="1" applyAlignment="1" applyProtection="1">
      <alignment vertical="center" wrapText="1"/>
      <protection locked="0"/>
    </xf>
    <xf numFmtId="164" fontId="7" fillId="0" borderId="5" xfId="8" applyFont="1" applyFill="1" applyBorder="1" applyAlignment="1" applyProtection="1">
      <alignment horizontal="center" vertical="center" wrapText="1"/>
      <protection locked="0"/>
    </xf>
    <xf numFmtId="164" fontId="7" fillId="0" borderId="9" xfId="8" applyFont="1" applyFill="1" applyBorder="1" applyAlignment="1" applyProtection="1">
      <alignment vertical="center" wrapText="1"/>
      <protection locked="0"/>
    </xf>
    <xf numFmtId="164" fontId="7" fillId="0" borderId="9" xfId="8" applyFont="1" applyFill="1" applyBorder="1" applyAlignment="1" applyProtection="1">
      <alignment horizontal="center" vertical="center" wrapText="1"/>
      <protection locked="0"/>
    </xf>
    <xf numFmtId="164" fontId="7" fillId="0" borderId="12" xfId="8" applyFont="1" applyFill="1" applyBorder="1" applyAlignment="1" applyProtection="1">
      <alignment vertical="center" wrapText="1"/>
      <protection locked="0"/>
    </xf>
    <xf numFmtId="164" fontId="7" fillId="0" borderId="12" xfId="8" applyFont="1" applyFill="1" applyBorder="1" applyAlignment="1" applyProtection="1">
      <alignment horizontal="center" vertical="center" wrapText="1"/>
      <protection locked="0"/>
    </xf>
    <xf numFmtId="0" fontId="30" fillId="0" borderId="13" xfId="0" quotePrefix="1" applyNumberFormat="1" applyFont="1" applyFill="1" applyBorder="1" applyAlignment="1" applyProtection="1">
      <alignment horizontal="center" vertical="top" wrapText="1"/>
      <protection locked="0"/>
    </xf>
    <xf numFmtId="164" fontId="30" fillId="0" borderId="13" xfId="8" quotePrefix="1" applyFont="1" applyFill="1" applyBorder="1" applyAlignment="1" applyProtection="1">
      <alignment horizontal="center" vertical="center" wrapText="1"/>
      <protection locked="0"/>
    </xf>
    <xf numFmtId="0" fontId="7" fillId="0" borderId="13" xfId="0" quotePrefix="1" applyNumberFormat="1" applyFont="1" applyFill="1" applyBorder="1" applyAlignment="1" applyProtection="1">
      <alignment horizontal="center" vertical="top" wrapText="1"/>
      <protection locked="0"/>
    </xf>
    <xf numFmtId="43" fontId="30" fillId="0" borderId="13" xfId="0" quotePrefix="1" applyNumberFormat="1" applyFont="1" applyFill="1" applyBorder="1" applyAlignment="1" applyProtection="1">
      <alignment horizontal="center" vertical="top" wrapText="1"/>
      <protection locked="0"/>
    </xf>
    <xf numFmtId="164" fontId="7" fillId="0" borderId="13" xfId="8" applyFont="1" applyFill="1" applyBorder="1" applyAlignment="1" applyProtection="1">
      <alignment vertical="center" wrapText="1"/>
      <protection locked="0"/>
    </xf>
    <xf numFmtId="164" fontId="6" fillId="0" borderId="12" xfId="8" applyFont="1" applyFill="1" applyBorder="1" applyAlignment="1" applyProtection="1">
      <alignment vertical="center" wrapText="1"/>
      <protection locked="0"/>
    </xf>
    <xf numFmtId="164" fontId="9" fillId="0" borderId="13" xfId="8" applyFont="1" applyFill="1" applyBorder="1" applyAlignment="1" applyProtection="1">
      <alignment vertical="center"/>
      <protection locked="0"/>
    </xf>
    <xf numFmtId="164" fontId="6" fillId="0" borderId="13" xfId="8" applyFont="1" applyFill="1" applyBorder="1" applyAlignment="1" applyProtection="1">
      <alignment vertical="center"/>
      <protection locked="0"/>
    </xf>
    <xf numFmtId="164" fontId="7" fillId="0" borderId="13" xfId="8" applyFont="1" applyFill="1" applyBorder="1" applyAlignment="1" applyProtection="1">
      <alignment horizontal="center" vertical="center"/>
      <protection locked="0"/>
    </xf>
    <xf numFmtId="164" fontId="9" fillId="5" borderId="13" xfId="8" applyFont="1" applyFill="1" applyBorder="1" applyAlignment="1" applyProtection="1">
      <alignment vertical="center"/>
      <protection locked="0"/>
    </xf>
    <xf numFmtId="164" fontId="6" fillId="5" borderId="13" xfId="8" applyFont="1" applyFill="1" applyBorder="1" applyAlignment="1" applyProtection="1">
      <alignment vertical="center"/>
      <protection locked="0"/>
    </xf>
    <xf numFmtId="164" fontId="7" fillId="5" borderId="13" xfId="8" applyFont="1" applyFill="1" applyBorder="1" applyAlignment="1" applyProtection="1">
      <alignment horizontal="center" vertical="center"/>
      <protection locked="0"/>
    </xf>
    <xf numFmtId="164" fontId="7" fillId="0" borderId="5" xfId="8" applyFont="1" applyFill="1" applyBorder="1" applyAlignment="1" applyProtection="1">
      <alignment vertical="top" wrapText="1"/>
      <protection locked="0"/>
    </xf>
    <xf numFmtId="164" fontId="7" fillId="0" borderId="9" xfId="8" applyFont="1" applyFill="1" applyBorder="1" applyAlignment="1" applyProtection="1">
      <alignment vertical="top" wrapText="1"/>
      <protection locked="0"/>
    </xf>
    <xf numFmtId="164" fontId="7" fillId="0" borderId="12" xfId="8" applyFont="1" applyFill="1" applyBorder="1" applyAlignment="1" applyProtection="1">
      <alignment vertical="top" wrapText="1"/>
      <protection locked="0"/>
    </xf>
    <xf numFmtId="0" fontId="7" fillId="0" borderId="9" xfId="0" applyFont="1" applyFill="1" applyBorder="1" applyAlignment="1" applyProtection="1">
      <alignment horizontal="center" vertical="top" wrapText="1"/>
      <protection locked="0"/>
    </xf>
    <xf numFmtId="2" fontId="7" fillId="0" borderId="9" xfId="0" applyNumberFormat="1" applyFont="1" applyFill="1" applyBorder="1" applyAlignment="1" applyProtection="1">
      <alignment horizontal="center" vertical="top" wrapText="1"/>
      <protection locked="0"/>
    </xf>
    <xf numFmtId="0" fontId="7" fillId="0" borderId="9" xfId="0" applyNumberFormat="1" applyFont="1" applyFill="1" applyBorder="1" applyAlignment="1" applyProtection="1">
      <alignment horizontal="center" vertical="top" wrapText="1"/>
      <protection locked="0"/>
    </xf>
    <xf numFmtId="2" fontId="7" fillId="0" borderId="12" xfId="0" applyNumberFormat="1" applyFont="1" applyFill="1" applyBorder="1" applyAlignment="1" applyProtection="1">
      <alignment horizontal="center" vertical="top" wrapText="1"/>
      <protection locked="0"/>
    </xf>
    <xf numFmtId="0" fontId="7" fillId="0" borderId="12" xfId="0" applyNumberFormat="1" applyFont="1" applyFill="1" applyBorder="1" applyAlignment="1" applyProtection="1">
      <alignment horizontal="center" vertical="top" wrapText="1"/>
      <protection locked="0"/>
    </xf>
    <xf numFmtId="0" fontId="7" fillId="0" borderId="9" xfId="0" applyFont="1" applyFill="1" applyBorder="1" applyAlignment="1" applyProtection="1">
      <alignment horizontal="center" wrapText="1"/>
      <protection locked="0"/>
    </xf>
    <xf numFmtId="2" fontId="7" fillId="0" borderId="9" xfId="0" applyNumberFormat="1" applyFont="1" applyFill="1" applyBorder="1" applyAlignment="1" applyProtection="1">
      <alignment horizontal="center" wrapText="1"/>
      <protection locked="0"/>
    </xf>
    <xf numFmtId="0" fontId="7" fillId="0" borderId="9" xfId="0" applyNumberFormat="1" applyFont="1" applyFill="1" applyBorder="1" applyAlignment="1" applyProtection="1">
      <alignment horizontal="center" wrapText="1"/>
      <protection locked="0"/>
    </xf>
    <xf numFmtId="0" fontId="7" fillId="0" borderId="12" xfId="0" applyFont="1" applyFill="1" applyBorder="1" applyAlignment="1" applyProtection="1">
      <alignment horizontal="center" vertical="top" wrapText="1"/>
      <protection locked="0"/>
    </xf>
    <xf numFmtId="164" fontId="7" fillId="0" borderId="13" xfId="8" applyFont="1" applyFill="1" applyBorder="1" applyAlignment="1" applyProtection="1">
      <alignment horizontal="center" vertical="center" wrapText="1"/>
      <protection locked="0"/>
    </xf>
    <xf numFmtId="2" fontId="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3" xfId="0" applyFont="1" applyFill="1" applyBorder="1" applyAlignment="1" applyProtection="1">
      <alignment horizontal="center" vertical="center" wrapText="1"/>
      <protection locked="0"/>
    </xf>
    <xf numFmtId="0" fontId="12" fillId="0" borderId="13" xfId="0" applyFont="1" applyFill="1" applyBorder="1" applyAlignment="1" applyProtection="1">
      <alignment horizontal="center" vertical="center" wrapText="1"/>
      <protection locked="0"/>
    </xf>
    <xf numFmtId="164" fontId="12" fillId="0" borderId="5" xfId="8" applyFont="1" applyFill="1" applyBorder="1" applyAlignment="1" applyProtection="1">
      <alignment vertical="center" wrapText="1"/>
      <protection locked="0"/>
    </xf>
    <xf numFmtId="164" fontId="12" fillId="0" borderId="5" xfId="8" applyFont="1" applyFill="1" applyBorder="1" applyAlignment="1" applyProtection="1">
      <alignment horizontal="center" vertical="center" wrapText="1"/>
      <protection locked="0"/>
    </xf>
    <xf numFmtId="164" fontId="12" fillId="0" borderId="9" xfId="8" applyFont="1" applyFill="1" applyBorder="1" applyAlignment="1" applyProtection="1">
      <alignment vertical="center" wrapText="1"/>
      <protection locked="0"/>
    </xf>
    <xf numFmtId="164" fontId="12" fillId="0" borderId="9" xfId="8" applyFont="1" applyFill="1" applyBorder="1" applyAlignment="1" applyProtection="1">
      <alignment horizontal="center" vertical="center" wrapText="1"/>
      <protection locked="0"/>
    </xf>
    <xf numFmtId="164" fontId="12" fillId="0" borderId="9" xfId="8" applyFont="1" applyFill="1" applyBorder="1" applyAlignment="1" applyProtection="1">
      <alignment wrapText="1"/>
      <protection locked="0"/>
    </xf>
    <xf numFmtId="164" fontId="12" fillId="0" borderId="12" xfId="8" applyFont="1" applyFill="1" applyBorder="1" applyAlignment="1" applyProtection="1">
      <alignment vertical="center" wrapText="1"/>
      <protection locked="0"/>
    </xf>
    <xf numFmtId="164" fontId="12" fillId="0" borderId="12" xfId="8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2" fontId="7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9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9" xfId="8" applyFont="1" applyFill="1" applyBorder="1" applyAlignment="1" applyProtection="1">
      <alignment horizontal="center" vertical="top" wrapText="1"/>
      <protection locked="0"/>
    </xf>
    <xf numFmtId="0" fontId="7" fillId="0" borderId="5" xfId="0" applyFont="1" applyFill="1" applyBorder="1" applyAlignment="1" applyProtection="1">
      <alignment horizontal="center" vertical="top" wrapText="1"/>
      <protection locked="0"/>
    </xf>
    <xf numFmtId="2" fontId="7" fillId="0" borderId="5" xfId="0" applyNumberFormat="1" applyFont="1" applyFill="1" applyBorder="1" applyAlignment="1" applyProtection="1">
      <alignment horizontal="center" vertical="top" wrapText="1"/>
      <protection locked="0"/>
    </xf>
    <xf numFmtId="0" fontId="7" fillId="0" borderId="5" xfId="0" applyNumberFormat="1" applyFont="1" applyFill="1" applyBorder="1" applyAlignment="1" applyProtection="1">
      <alignment horizontal="center" vertical="top" wrapText="1"/>
      <protection locked="0"/>
    </xf>
    <xf numFmtId="0" fontId="7" fillId="0" borderId="13" xfId="0" applyNumberFormat="1" applyFont="1" applyFill="1" applyBorder="1" applyAlignment="1" applyProtection="1">
      <alignment vertical="center" wrapText="1"/>
      <protection locked="0"/>
    </xf>
    <xf numFmtId="2" fontId="7" fillId="0" borderId="13" xfId="0" applyNumberFormat="1" applyFont="1" applyFill="1" applyBorder="1" applyAlignment="1" applyProtection="1">
      <alignment vertical="center" wrapText="1"/>
      <protection locked="0"/>
    </xf>
    <xf numFmtId="172" fontId="7" fillId="0" borderId="9" xfId="8" applyNumberFormat="1" applyFont="1" applyFill="1" applyBorder="1" applyAlignment="1" applyProtection="1">
      <alignment vertical="center" wrapText="1"/>
      <protection locked="0"/>
    </xf>
    <xf numFmtId="2" fontId="7" fillId="0" borderId="5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7" fillId="6" borderId="5" xfId="8" applyFont="1" applyFill="1" applyBorder="1" applyAlignment="1" applyProtection="1">
      <alignment vertical="center" wrapText="1"/>
      <protection locked="0"/>
    </xf>
    <xf numFmtId="164" fontId="7" fillId="6" borderId="9" xfId="8" applyFont="1" applyFill="1" applyBorder="1" applyAlignment="1" applyProtection="1">
      <alignment vertical="center" wrapText="1"/>
      <protection locked="0"/>
    </xf>
    <xf numFmtId="164" fontId="7" fillId="6" borderId="12" xfId="8" applyFont="1" applyFill="1" applyBorder="1" applyAlignment="1" applyProtection="1">
      <alignment vertical="center" wrapText="1"/>
      <protection locked="0"/>
    </xf>
    <xf numFmtId="164" fontId="12" fillId="0" borderId="9" xfId="8" applyFont="1" applyFill="1" applyBorder="1" applyAlignment="1" applyProtection="1">
      <alignment vertical="top" wrapText="1"/>
      <protection locked="0"/>
    </xf>
    <xf numFmtId="164" fontId="12" fillId="0" borderId="13" xfId="8" applyFont="1" applyFill="1" applyBorder="1" applyAlignment="1" applyProtection="1">
      <alignment horizontal="center" vertical="center" wrapText="1"/>
      <protection locked="0"/>
    </xf>
    <xf numFmtId="2" fontId="12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164" fontId="12" fillId="0" borderId="13" xfId="8" applyFont="1" applyFill="1" applyBorder="1" applyAlignment="1" applyProtection="1">
      <alignment vertical="top" wrapText="1"/>
      <protection locked="0"/>
    </xf>
    <xf numFmtId="164" fontId="7" fillId="0" borderId="13" xfId="8" applyFont="1" applyFill="1" applyBorder="1" applyAlignment="1" applyProtection="1">
      <alignment vertical="top" wrapText="1"/>
      <protection locked="0"/>
    </xf>
    <xf numFmtId="164" fontId="6" fillId="0" borderId="13" xfId="8" applyFont="1" applyFill="1" applyBorder="1" applyAlignment="1" applyProtection="1">
      <alignment horizontal="center" vertical="center"/>
      <protection locked="0"/>
    </xf>
    <xf numFmtId="164" fontId="6" fillId="0" borderId="13" xfId="8" applyFont="1" applyFill="1" applyBorder="1" applyAlignment="1" applyProtection="1">
      <alignment vertical="top" wrapText="1"/>
      <protection locked="0"/>
    </xf>
    <xf numFmtId="164" fontId="6" fillId="0" borderId="13" xfId="8" applyFont="1" applyFill="1" applyBorder="1" applyAlignment="1" applyProtection="1">
      <alignment horizontal="center" vertical="center" wrapText="1"/>
      <protection locked="0"/>
    </xf>
    <xf numFmtId="164" fontId="6" fillId="5" borderId="13" xfId="8" applyFont="1" applyFill="1" applyBorder="1" applyAlignment="1" applyProtection="1">
      <alignment vertical="top" wrapText="1"/>
      <protection locked="0"/>
    </xf>
    <xf numFmtId="164" fontId="6" fillId="5" borderId="13" xfId="8" applyFont="1" applyFill="1" applyBorder="1" applyAlignment="1" applyProtection="1">
      <alignment horizontal="center" vertical="center" wrapText="1"/>
      <protection locked="0"/>
    </xf>
    <xf numFmtId="0" fontId="7" fillId="5" borderId="13" xfId="0" applyFont="1" applyFill="1" applyBorder="1" applyAlignment="1" applyProtection="1">
      <alignment horizontal="center" vertical="center" wrapText="1"/>
      <protection locked="0"/>
    </xf>
    <xf numFmtId="2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6" fillId="5" borderId="13" xfId="0" applyFont="1" applyFill="1" applyBorder="1" applyAlignment="1" applyProtection="1">
      <alignment horizontal="center" vertical="center" wrapText="1"/>
      <protection locked="0"/>
    </xf>
    <xf numFmtId="2" fontId="6" fillId="5" borderId="13" xfId="0" applyNumberFormat="1" applyFont="1" applyFill="1" applyBorder="1" applyAlignment="1" applyProtection="1">
      <alignment horizontal="center" vertical="center" wrapText="1"/>
      <protection locked="0"/>
    </xf>
    <xf numFmtId="4" fontId="6" fillId="5" borderId="13" xfId="0" applyNumberFormat="1" applyFont="1" applyFill="1" applyBorder="1" applyAlignment="1" applyProtection="1">
      <alignment horizontal="center" vertical="center" wrapText="1"/>
      <protection locked="0"/>
    </xf>
    <xf numFmtId="164" fontId="7" fillId="5" borderId="13" xfId="8" applyFont="1" applyFill="1" applyBorder="1" applyAlignment="1" applyProtection="1">
      <alignment horizontal="center" vertical="center" wrapText="1"/>
      <protection locked="0"/>
    </xf>
    <xf numFmtId="0" fontId="24" fillId="0" borderId="13" xfId="0" applyFont="1" applyFill="1" applyBorder="1" applyAlignment="1" applyProtection="1">
      <alignment horizontal="center" vertical="center" wrapText="1"/>
      <protection locked="0"/>
    </xf>
    <xf numFmtId="2" fontId="6" fillId="0" borderId="13" xfId="8" applyNumberFormat="1" applyFont="1" applyFill="1" applyBorder="1" applyAlignment="1" applyProtection="1">
      <alignment horizontal="center" vertical="center" wrapText="1"/>
      <protection locked="0"/>
    </xf>
    <xf numFmtId="4" fontId="6" fillId="5" borderId="13" xfId="8" applyNumberFormat="1" applyFont="1" applyFill="1" applyBorder="1" applyAlignment="1" applyProtection="1">
      <alignment horizontal="center" vertical="center" wrapText="1"/>
      <protection locked="0"/>
    </xf>
    <xf numFmtId="164" fontId="17" fillId="0" borderId="13" xfId="8" applyFont="1" applyFill="1" applyBorder="1" applyAlignment="1" applyProtection="1">
      <alignment vertical="top" wrapText="1"/>
      <protection locked="0"/>
    </xf>
    <xf numFmtId="172" fontId="7" fillId="0" borderId="13" xfId="8" applyNumberFormat="1" applyFont="1" applyFill="1" applyBorder="1" applyAlignment="1" applyProtection="1">
      <alignment vertical="top" wrapText="1"/>
      <protection locked="0"/>
    </xf>
    <xf numFmtId="0" fontId="12" fillId="0" borderId="5" xfId="0" applyFont="1" applyFill="1" applyBorder="1" applyAlignment="1" applyProtection="1">
      <alignment horizontal="left" vertical="top" wrapText="1"/>
      <protection locked="0"/>
    </xf>
    <xf numFmtId="0" fontId="34" fillId="0" borderId="5" xfId="0" applyFont="1" applyFill="1" applyBorder="1" applyAlignment="1" applyProtection="1">
      <alignment horizontal="left" vertical="top" wrapText="1"/>
      <protection locked="0"/>
    </xf>
    <xf numFmtId="2" fontId="12" fillId="0" borderId="5" xfId="0" applyNumberFormat="1" applyFont="1" applyFill="1" applyBorder="1" applyAlignment="1" applyProtection="1">
      <alignment horizontal="center" vertical="top" wrapText="1"/>
      <protection locked="0"/>
    </xf>
    <xf numFmtId="0" fontId="12" fillId="0" borderId="5" xfId="0" applyNumberFormat="1" applyFont="1" applyFill="1" applyBorder="1" applyAlignment="1" applyProtection="1">
      <alignment horizontal="center" vertical="top" wrapText="1"/>
      <protection locked="0"/>
    </xf>
    <xf numFmtId="0" fontId="12" fillId="0" borderId="9" xfId="0" applyFont="1" applyFill="1" applyBorder="1" applyAlignment="1" applyProtection="1">
      <alignment horizontal="left" vertical="top" wrapText="1"/>
      <protection locked="0"/>
    </xf>
    <xf numFmtId="0" fontId="34" fillId="0" borderId="9" xfId="0" applyFont="1" applyFill="1" applyBorder="1" applyAlignment="1" applyProtection="1">
      <alignment horizontal="left" vertical="top" wrapText="1"/>
      <protection locked="0"/>
    </xf>
    <xf numFmtId="2" fontId="12" fillId="0" borderId="9" xfId="0" applyNumberFormat="1" applyFont="1" applyFill="1" applyBorder="1" applyAlignment="1" applyProtection="1">
      <alignment horizontal="center" vertical="top" wrapText="1"/>
      <protection locked="0"/>
    </xf>
    <xf numFmtId="0" fontId="12" fillId="0" borderId="9" xfId="0" applyNumberFormat="1" applyFont="1" applyFill="1" applyBorder="1" applyAlignment="1" applyProtection="1">
      <alignment horizontal="center" vertical="top" wrapText="1"/>
      <protection locked="0"/>
    </xf>
    <xf numFmtId="0" fontId="12" fillId="0" borderId="9" xfId="0" applyFont="1" applyFill="1" applyBorder="1" applyAlignment="1" applyProtection="1">
      <alignment horizontal="center" vertical="top" wrapText="1"/>
      <protection locked="0"/>
    </xf>
    <xf numFmtId="0" fontId="12" fillId="0" borderId="12" xfId="0" applyNumberFormat="1" applyFont="1" applyFill="1" applyBorder="1" applyAlignment="1" applyProtection="1">
      <alignment horizontal="center" vertical="top" wrapText="1"/>
      <protection locked="0"/>
    </xf>
    <xf numFmtId="2" fontId="12" fillId="0" borderId="12" xfId="0" applyNumberFormat="1" applyFont="1" applyFill="1" applyBorder="1" applyAlignment="1" applyProtection="1">
      <alignment horizontal="center" vertical="top" wrapText="1"/>
      <protection locked="0"/>
    </xf>
    <xf numFmtId="164" fontId="7" fillId="0" borderId="8" xfId="8" applyFont="1" applyFill="1" applyBorder="1" applyAlignment="1" applyProtection="1">
      <alignment vertical="top" wrapText="1"/>
      <protection locked="0"/>
    </xf>
    <xf numFmtId="164" fontId="17" fillId="0" borderId="5" xfId="8" applyFont="1" applyFill="1" applyBorder="1" applyAlignment="1" applyProtection="1">
      <alignment vertical="top" wrapText="1"/>
      <protection locked="0"/>
    </xf>
    <xf numFmtId="164" fontId="7" fillId="0" borderId="15" xfId="8" applyFont="1" applyFill="1" applyBorder="1" applyAlignment="1" applyProtection="1">
      <alignment vertical="top" wrapText="1"/>
      <protection locked="0"/>
    </xf>
    <xf numFmtId="164" fontId="17" fillId="0" borderId="9" xfId="8" applyFont="1" applyFill="1" applyBorder="1" applyAlignment="1" applyProtection="1">
      <alignment vertical="top" wrapText="1"/>
      <protection locked="0"/>
    </xf>
    <xf numFmtId="0" fontId="7" fillId="0" borderId="3" xfId="0" applyFont="1" applyFill="1" applyBorder="1" applyAlignment="1" applyProtection="1">
      <alignment horizontal="center" vertical="center" wrapText="1"/>
      <protection locked="0"/>
    </xf>
    <xf numFmtId="0" fontId="12" fillId="0" borderId="15" xfId="0" applyFont="1" applyFill="1" applyBorder="1" applyAlignment="1" applyProtection="1">
      <alignment horizontal="center" vertical="top" wrapText="1"/>
      <protection locked="0"/>
    </xf>
    <xf numFmtId="0" fontId="0" fillId="0" borderId="13" xfId="0" applyBorder="1" applyProtection="1">
      <protection locked="0"/>
    </xf>
    <xf numFmtId="0" fontId="12" fillId="0" borderId="13" xfId="0" applyFont="1" applyFill="1" applyBorder="1" applyAlignment="1" applyProtection="1">
      <alignment horizontal="center" vertical="top" wrapText="1"/>
      <protection locked="0"/>
    </xf>
    <xf numFmtId="0" fontId="7" fillId="0" borderId="5" xfId="0" applyFont="1" applyFill="1" applyBorder="1" applyAlignment="1" applyProtection="1">
      <alignment horizontal="center" vertical="center" wrapText="1"/>
      <protection locked="0"/>
    </xf>
    <xf numFmtId="164" fontId="7" fillId="0" borderId="5" xfId="8" applyFont="1" applyBorder="1" applyAlignment="1" applyProtection="1">
      <alignment horizontal="center" vertical="center"/>
      <protection locked="0"/>
    </xf>
    <xf numFmtId="0" fontId="7" fillId="5" borderId="9" xfId="0" applyFont="1" applyFill="1" applyBorder="1" applyAlignment="1" applyProtection="1">
      <alignment horizontal="center" vertical="center" wrapText="1"/>
      <protection locked="0"/>
    </xf>
    <xf numFmtId="0" fontId="12" fillId="0" borderId="3" xfId="0" applyFont="1" applyFill="1" applyBorder="1" applyAlignment="1" applyProtection="1">
      <alignment horizontal="center" vertical="center" wrapText="1"/>
      <protection locked="0"/>
    </xf>
    <xf numFmtId="172" fontId="7" fillId="0" borderId="9" xfId="8" applyNumberFormat="1" applyFont="1" applyFill="1" applyBorder="1" applyAlignment="1" applyProtection="1">
      <alignment vertical="top" wrapText="1"/>
      <protection locked="0"/>
    </xf>
    <xf numFmtId="0" fontId="12" fillId="0" borderId="5" xfId="0" applyFont="1" applyFill="1" applyBorder="1" applyAlignment="1" applyProtection="1">
      <alignment horizontal="center" vertical="top" wrapText="1"/>
      <protection locked="0"/>
    </xf>
    <xf numFmtId="2" fontId="12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34" fillId="0" borderId="9" xfId="0" applyFont="1" applyFill="1" applyBorder="1" applyAlignment="1" applyProtection="1">
      <alignment horizontal="center" vertical="top" wrapText="1"/>
      <protection locked="0"/>
    </xf>
    <xf numFmtId="2" fontId="12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2" xfId="0" applyFont="1" applyFill="1" applyBorder="1" applyAlignment="1" applyProtection="1">
      <alignment horizontal="center" vertical="top" wrapText="1"/>
      <protection locked="0"/>
    </xf>
    <xf numFmtId="2" fontId="12" fillId="0" borderId="12" xfId="0" applyNumberFormat="1" applyFont="1" applyFill="1" applyBorder="1" applyAlignment="1" applyProtection="1">
      <alignment horizontal="center" vertical="center" wrapText="1"/>
      <protection locked="0"/>
    </xf>
    <xf numFmtId="43" fontId="12" fillId="0" borderId="5" xfId="14" applyFont="1" applyFill="1" applyBorder="1" applyAlignment="1" applyProtection="1">
      <alignment horizontal="center" vertical="center" wrapText="1"/>
      <protection locked="0"/>
    </xf>
    <xf numFmtId="43" fontId="12" fillId="0" borderId="9" xfId="14" applyFont="1" applyFill="1" applyBorder="1" applyAlignment="1" applyProtection="1">
      <alignment horizontal="center" vertical="center" wrapText="1"/>
      <protection locked="0"/>
    </xf>
    <xf numFmtId="43" fontId="34" fillId="0" borderId="9" xfId="14" applyFont="1" applyFill="1" applyBorder="1" applyAlignment="1" applyProtection="1">
      <alignment horizontal="center" vertical="center" wrapText="1"/>
      <protection locked="0"/>
    </xf>
    <xf numFmtId="43" fontId="12" fillId="0" borderId="12" xfId="14" applyFont="1" applyFill="1" applyBorder="1" applyAlignment="1" applyProtection="1">
      <alignment horizontal="center" vertical="center" wrapText="1"/>
      <protection locked="0"/>
    </xf>
    <xf numFmtId="164" fontId="7" fillId="0" borderId="13" xfId="8" applyFont="1" applyFill="1" applyBorder="1" applyAlignment="1" applyProtection="1">
      <alignment vertical="center"/>
      <protection locked="0"/>
    </xf>
    <xf numFmtId="164" fontId="7" fillId="0" borderId="12" xfId="8" applyFont="1" applyFill="1" applyBorder="1" applyAlignment="1" applyProtection="1">
      <alignment vertical="center"/>
      <protection locked="0"/>
    </xf>
    <xf numFmtId="164" fontId="7" fillId="5" borderId="12" xfId="8" applyFont="1" applyFill="1" applyBorder="1" applyAlignment="1" applyProtection="1">
      <alignment vertical="center"/>
      <protection locked="0"/>
    </xf>
    <xf numFmtId="2" fontId="12" fillId="0" borderId="5" xfId="0" applyNumberFormat="1" applyFont="1" applyFill="1" applyBorder="1" applyAlignment="1" applyProtection="1">
      <alignment vertical="center" wrapText="1"/>
      <protection locked="0"/>
    </xf>
    <xf numFmtId="0" fontId="12" fillId="0" borderId="5" xfId="0" applyNumberFormat="1" applyFont="1" applyFill="1" applyBorder="1" applyAlignment="1" applyProtection="1">
      <alignment vertical="center" wrapText="1"/>
      <protection locked="0"/>
    </xf>
    <xf numFmtId="0" fontId="12" fillId="0" borderId="9" xfId="0" applyNumberFormat="1" applyFont="1" applyFill="1" applyBorder="1" applyAlignment="1" applyProtection="1">
      <alignment vertical="center" wrapText="1"/>
      <protection locked="0"/>
    </xf>
    <xf numFmtId="2" fontId="12" fillId="0" borderId="9" xfId="0" applyNumberFormat="1" applyFont="1" applyFill="1" applyBorder="1" applyAlignment="1" applyProtection="1">
      <alignment vertical="center" wrapText="1"/>
      <protection locked="0"/>
    </xf>
    <xf numFmtId="0" fontId="12" fillId="0" borderId="12" xfId="0" applyNumberFormat="1" applyFont="1" applyFill="1" applyBorder="1" applyAlignment="1" applyProtection="1">
      <alignment vertical="center" wrapText="1"/>
      <protection locked="0"/>
    </xf>
    <xf numFmtId="2" fontId="12" fillId="0" borderId="12" xfId="0" applyNumberFormat="1" applyFont="1" applyFill="1" applyBorder="1" applyAlignment="1" applyProtection="1">
      <alignment vertical="center" wrapText="1"/>
      <protection locked="0"/>
    </xf>
    <xf numFmtId="164" fontId="12" fillId="0" borderId="5" xfId="8" applyFont="1" applyFill="1" applyBorder="1" applyAlignment="1" applyProtection="1">
      <alignment horizontal="center" vertical="top" wrapText="1"/>
      <protection locked="0"/>
    </xf>
    <xf numFmtId="164" fontId="12" fillId="0" borderId="9" xfId="8" applyFont="1" applyFill="1" applyBorder="1" applyAlignment="1" applyProtection="1">
      <alignment horizontal="center" vertical="top" wrapText="1"/>
      <protection locked="0"/>
    </xf>
    <xf numFmtId="164" fontId="34" fillId="0" borderId="9" xfId="8" applyFont="1" applyFill="1" applyBorder="1" applyAlignment="1" applyProtection="1">
      <alignment horizontal="center" vertical="top" wrapText="1"/>
      <protection locked="0"/>
    </xf>
    <xf numFmtId="164" fontId="12" fillId="0" borderId="12" xfId="8" applyFont="1" applyFill="1" applyBorder="1" applyAlignment="1" applyProtection="1">
      <alignment horizontal="center" vertical="top" wrapText="1"/>
      <protection locked="0"/>
    </xf>
    <xf numFmtId="164" fontId="12" fillId="0" borderId="13" xfId="8" applyFont="1" applyFill="1" applyBorder="1" applyAlignment="1" applyProtection="1">
      <alignment vertical="center" wrapText="1"/>
      <protection locked="0"/>
    </xf>
    <xf numFmtId="167" fontId="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5" xfId="0" applyNumberFormat="1" applyFont="1" applyFill="1" applyBorder="1" applyAlignment="1" applyProtection="1">
      <alignment vertical="center" wrapText="1"/>
      <protection locked="0"/>
    </xf>
    <xf numFmtId="2" fontId="7" fillId="0" borderId="5" xfId="0" applyNumberFormat="1" applyFont="1" applyFill="1" applyBorder="1" applyAlignment="1" applyProtection="1">
      <alignment vertical="center" wrapText="1"/>
      <protection locked="0"/>
    </xf>
    <xf numFmtId="0" fontId="7" fillId="0" borderId="9" xfId="0" applyNumberFormat="1" applyFont="1" applyFill="1" applyBorder="1" applyAlignment="1" applyProtection="1">
      <alignment vertical="center" wrapText="1"/>
      <protection locked="0"/>
    </xf>
    <xf numFmtId="2" fontId="7" fillId="0" borderId="9" xfId="0" applyNumberFormat="1" applyFont="1" applyFill="1" applyBorder="1" applyAlignment="1" applyProtection="1">
      <alignment vertical="center" wrapText="1"/>
      <protection locked="0"/>
    </xf>
    <xf numFmtId="0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12" xfId="0" applyNumberFormat="1" applyFont="1" applyFill="1" applyBorder="1" applyAlignment="1" applyProtection="1">
      <alignment vertical="center" wrapText="1"/>
      <protection locked="0"/>
    </xf>
    <xf numFmtId="0" fontId="7" fillId="0" borderId="12" xfId="0" applyNumberFormat="1" applyFont="1" applyFill="1" applyBorder="1" applyAlignment="1" applyProtection="1">
      <alignment vertical="center" wrapText="1"/>
      <protection locked="0"/>
    </xf>
    <xf numFmtId="0" fontId="11" fillId="0" borderId="3" xfId="0" applyFont="1" applyFill="1" applyBorder="1" applyAlignment="1" applyProtection="1">
      <alignment horizontal="center" vertical="top" wrapText="1"/>
      <protection locked="0"/>
    </xf>
    <xf numFmtId="1" fontId="11" fillId="0" borderId="13" xfId="0" applyNumberFormat="1" applyFont="1" applyFill="1" applyBorder="1" applyAlignment="1" applyProtection="1">
      <alignment horizontal="center" vertical="top" wrapText="1"/>
      <protection locked="0"/>
    </xf>
    <xf numFmtId="164" fontId="11" fillId="0" borderId="13" xfId="8" applyFont="1" applyFill="1" applyBorder="1" applyAlignment="1" applyProtection="1">
      <alignment horizontal="center" vertical="center" wrapText="1"/>
      <protection locked="0"/>
    </xf>
    <xf numFmtId="0" fontId="38" fillId="0" borderId="13" xfId="0" applyFont="1" applyFill="1" applyBorder="1" applyProtection="1">
      <protection locked="0"/>
    </xf>
    <xf numFmtId="1" fontId="11" fillId="0" borderId="13" xfId="0" applyNumberFormat="1" applyFont="1" applyFill="1" applyBorder="1" applyAlignment="1" applyProtection="1">
      <alignment horizontal="center"/>
      <protection locked="0"/>
    </xf>
    <xf numFmtId="164" fontId="11" fillId="0" borderId="13" xfId="8" applyFont="1" applyFill="1" applyBorder="1" applyAlignment="1" applyProtection="1">
      <alignment horizontal="center" vertical="center"/>
      <protection locked="0"/>
    </xf>
    <xf numFmtId="0" fontId="38" fillId="5" borderId="13" xfId="0" applyFont="1" applyFill="1" applyBorder="1" applyProtection="1">
      <protection locked="0"/>
    </xf>
    <xf numFmtId="1" fontId="11" fillId="5" borderId="13" xfId="0" applyNumberFormat="1" applyFont="1" applyFill="1" applyBorder="1" applyAlignment="1" applyProtection="1">
      <alignment horizontal="center"/>
      <protection locked="0"/>
    </xf>
    <xf numFmtId="164" fontId="11" fillId="5" borderId="13" xfId="8" applyFont="1" applyFill="1" applyBorder="1" applyAlignment="1" applyProtection="1">
      <alignment horizontal="center" vertical="center"/>
      <protection locked="0"/>
    </xf>
    <xf numFmtId="1" fontId="11" fillId="5" borderId="13" xfId="0" applyNumberFormat="1" applyFont="1" applyFill="1" applyBorder="1" applyAlignment="1" applyProtection="1">
      <alignment horizontal="center" vertical="top" wrapText="1"/>
      <protection locked="0"/>
    </xf>
    <xf numFmtId="164" fontId="6" fillId="0" borderId="5" xfId="8" applyFont="1" applyBorder="1" applyAlignment="1" applyProtection="1">
      <alignment vertical="top" wrapText="1"/>
      <protection locked="0"/>
    </xf>
    <xf numFmtId="164" fontId="6" fillId="0" borderId="5" xfId="8" quotePrefix="1" applyFont="1" applyBorder="1" applyAlignment="1" applyProtection="1">
      <alignment vertical="top" wrapText="1"/>
      <protection locked="0"/>
    </xf>
    <xf numFmtId="164" fontId="24" fillId="0" borderId="9" xfId="8" applyFont="1" applyFill="1" applyBorder="1" applyAlignment="1" applyProtection="1">
      <alignment vertical="top" wrapText="1"/>
      <protection locked="0"/>
    </xf>
    <xf numFmtId="173" fontId="7" fillId="0" borderId="9" xfId="8" applyNumberFormat="1" applyFont="1" applyFill="1" applyBorder="1" applyAlignment="1" applyProtection="1">
      <alignment vertical="top" wrapText="1"/>
      <protection locked="0"/>
    </xf>
    <xf numFmtId="0" fontId="7" fillId="0" borderId="15" xfId="0" applyFont="1" applyFill="1" applyBorder="1" applyAlignment="1" applyProtection="1">
      <alignment horizontal="center" vertical="top" wrapText="1"/>
      <protection locked="0"/>
    </xf>
    <xf numFmtId="0" fontId="17" fillId="0" borderId="9" xfId="0" applyFont="1" applyFill="1" applyBorder="1" applyAlignment="1" applyProtection="1">
      <alignment horizontal="center" vertical="top" wrapText="1"/>
      <protection locked="0"/>
    </xf>
    <xf numFmtId="0" fontId="7" fillId="0" borderId="15" xfId="0" applyFont="1" applyFill="1" applyBorder="1" applyAlignment="1" applyProtection="1">
      <alignment horizontal="left" vertical="top" wrapText="1"/>
      <protection locked="0"/>
    </xf>
    <xf numFmtId="0" fontId="17" fillId="0" borderId="9" xfId="0" applyFont="1" applyFill="1" applyBorder="1" applyAlignment="1" applyProtection="1">
      <alignment horizontal="left" vertical="top" wrapText="1"/>
      <protection locked="0"/>
    </xf>
    <xf numFmtId="164" fontId="7" fillId="11" borderId="13" xfId="8" applyFont="1" applyFill="1" applyBorder="1" applyAlignment="1" applyProtection="1">
      <alignment vertical="top" wrapText="1"/>
      <protection locked="0"/>
    </xf>
    <xf numFmtId="164" fontId="6" fillId="11" borderId="13" xfId="8" applyFont="1" applyFill="1" applyBorder="1" applyAlignment="1" applyProtection="1">
      <alignment vertical="top" wrapText="1"/>
      <protection locked="0"/>
    </xf>
    <xf numFmtId="2" fontId="12" fillId="5" borderId="13" xfId="0" applyNumberFormat="1" applyFont="1" applyFill="1" applyBorder="1" applyAlignment="1" applyProtection="1">
      <alignment horizontal="center" vertical="center" wrapText="1"/>
      <protection locked="0"/>
    </xf>
    <xf numFmtId="4" fontId="6" fillId="5" borderId="13" xfId="1" applyNumberFormat="1" applyFont="1" applyFill="1" applyBorder="1" applyAlignment="1" applyProtection="1">
      <alignment horizontal="center" vertical="center" wrapText="1"/>
      <protection locked="0"/>
    </xf>
    <xf numFmtId="164" fontId="12" fillId="0" borderId="13" xfId="8" applyFont="1" applyFill="1" applyBorder="1" applyAlignment="1" applyProtection="1">
      <alignment vertical="center"/>
      <protection locked="0"/>
    </xf>
    <xf numFmtId="9" fontId="16" fillId="0" borderId="13" xfId="2" applyFont="1" applyFill="1" applyBorder="1" applyAlignment="1" applyProtection="1">
      <alignment horizontal="center" vertical="center"/>
      <protection locked="0"/>
    </xf>
    <xf numFmtId="166" fontId="7" fillId="0" borderId="13" xfId="7" applyNumberFormat="1" applyFont="1" applyFill="1" applyBorder="1" applyAlignment="1" applyProtection="1">
      <alignment horizontal="center"/>
      <protection locked="0"/>
    </xf>
    <xf numFmtId="9" fontId="6" fillId="0" borderId="13" xfId="4" applyNumberFormat="1" applyFont="1" applyFill="1" applyBorder="1" applyAlignment="1" applyProtection="1">
      <alignment horizontal="center"/>
      <protection locked="0"/>
    </xf>
    <xf numFmtId="0" fontId="11" fillId="0" borderId="1" xfId="0" applyFont="1" applyFill="1" applyBorder="1" applyAlignment="1" applyProtection="1">
      <alignment horizontal="center" vertical="top" wrapText="1"/>
      <protection locked="0"/>
    </xf>
    <xf numFmtId="0" fontId="11" fillId="0" borderId="13" xfId="0" applyFont="1" applyFill="1" applyBorder="1" applyAlignment="1" applyProtection="1">
      <alignment horizontal="center" vertical="center" wrapText="1"/>
      <protection locked="0"/>
    </xf>
    <xf numFmtId="0" fontId="12" fillId="0" borderId="13" xfId="0" applyNumberFormat="1" applyFont="1" applyFill="1" applyBorder="1" applyAlignment="1" applyProtection="1">
      <alignment horizontal="center" vertical="center" wrapText="1"/>
      <protection locked="0"/>
    </xf>
    <xf numFmtId="9" fontId="11" fillId="0" borderId="13" xfId="0" applyNumberFormat="1" applyFont="1" applyFill="1" applyBorder="1" applyAlignment="1" applyProtection="1">
      <alignment horizontal="center" vertical="top" wrapText="1"/>
      <protection locked="0"/>
    </xf>
    <xf numFmtId="0" fontId="39" fillId="0" borderId="13" xfId="0" applyNumberFormat="1" applyFont="1" applyFill="1" applyBorder="1" applyAlignment="1" applyProtection="1">
      <alignment horizontal="center" vertical="top" wrapText="1"/>
      <protection locked="0"/>
    </xf>
    <xf numFmtId="0" fontId="35" fillId="0" borderId="13" xfId="0" applyFont="1" applyFill="1" applyBorder="1" applyAlignment="1" applyProtection="1">
      <alignment horizontal="center"/>
      <protection locked="0"/>
    </xf>
    <xf numFmtId="9" fontId="7" fillId="0" borderId="13" xfId="11" applyFont="1" applyFill="1" applyBorder="1" applyAlignment="1" applyProtection="1">
      <alignment horizontal="center"/>
      <protection locked="0"/>
    </xf>
    <xf numFmtId="166" fontId="7" fillId="0" borderId="13" xfId="12" applyNumberFormat="1" applyFont="1" applyFill="1" applyBorder="1" applyAlignment="1" applyProtection="1">
      <alignment horizontal="center"/>
      <protection locked="0"/>
    </xf>
    <xf numFmtId="166" fontId="7" fillId="0" borderId="12" xfId="12" applyNumberFormat="1" applyFont="1" applyFill="1" applyBorder="1" applyAlignment="1" applyProtection="1">
      <alignment horizontal="center"/>
      <protection locked="0"/>
    </xf>
    <xf numFmtId="9" fontId="6" fillId="0" borderId="13" xfId="6" applyFont="1" applyFill="1" applyBorder="1" applyAlignment="1" applyProtection="1">
      <alignment horizontal="center"/>
      <protection locked="0"/>
    </xf>
    <xf numFmtId="0" fontId="6" fillId="0" borderId="13" xfId="0" applyFont="1" applyBorder="1" applyAlignment="1" applyProtection="1">
      <alignment horizontal="center" vertical="top" wrapText="1"/>
      <protection locked="0"/>
    </xf>
    <xf numFmtId="0" fontId="6" fillId="0" borderId="13" xfId="0" applyFont="1" applyFill="1" applyBorder="1" applyAlignment="1" applyProtection="1">
      <alignment horizontal="center" vertical="center" wrapText="1"/>
      <protection locked="0"/>
    </xf>
    <xf numFmtId="0" fontId="6" fillId="0" borderId="13" xfId="3" applyFont="1" applyFill="1" applyBorder="1" applyAlignment="1" applyProtection="1">
      <alignment horizontal="center" vertical="top" wrapText="1"/>
      <protection locked="0"/>
    </xf>
    <xf numFmtId="0" fontId="7" fillId="0" borderId="12" xfId="3" applyFont="1" applyFill="1" applyBorder="1" applyAlignment="1" applyProtection="1">
      <alignment horizontal="center" vertical="top" wrapText="1"/>
      <protection locked="0"/>
    </xf>
    <xf numFmtId="0" fontId="9" fillId="0" borderId="13" xfId="3" applyFont="1" applyFill="1" applyBorder="1" applyProtection="1">
      <protection locked="0"/>
    </xf>
    <xf numFmtId="164" fontId="29" fillId="0" borderId="13" xfId="8" applyFont="1" applyFill="1" applyBorder="1" applyAlignment="1" applyProtection="1">
      <alignment horizontal="center" vertical="center"/>
      <protection locked="0"/>
    </xf>
    <xf numFmtId="0" fontId="31" fillId="0" borderId="13" xfId="3" applyFont="1" applyFill="1" applyBorder="1" applyProtection="1">
      <protection locked="0"/>
    </xf>
  </cellXfs>
  <cellStyles count="15">
    <cellStyle name="Comma" xfId="1" builtinId="3"/>
    <cellStyle name="Comma 2" xfId="14"/>
    <cellStyle name="Comma 3" xfId="7"/>
    <cellStyle name="Comma 3 3" xfId="12"/>
    <cellStyle name="Comma 6" xfId="8"/>
    <cellStyle name="Comma 7" xfId="10"/>
    <cellStyle name="Normal" xfId="0" builtinId="0"/>
    <cellStyle name="Normal 10" xfId="4"/>
    <cellStyle name="Normal 2" xfId="13"/>
    <cellStyle name="Normal 3" xfId="3"/>
    <cellStyle name="Normal 3 2" xfId="9"/>
    <cellStyle name="Normal_gare wyalsadfenigagarini 2_SMSH2008-IIkv ." xfId="5"/>
    <cellStyle name="Percent" xfId="2" builtinId="5"/>
    <cellStyle name="Percent 3" xfId="6"/>
    <cellStyle name="Percent 3 2" xfId="11"/>
  </cellStyles>
  <dxfs count="0"/>
  <tableStyles count="0" defaultTableStyle="TableStyleMedium2" defaultPivotStyle="PivotStyleLight16"/>
  <colors>
    <mruColors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826"/>
  <sheetViews>
    <sheetView tabSelected="1" zoomScaleSheetLayoutView="100" workbookViewId="0">
      <pane ySplit="9" topLeftCell="A10" activePane="bottomLeft" state="frozen"/>
      <selection pane="bottomLeft" activeCell="D50" sqref="D50:F53"/>
    </sheetView>
  </sheetViews>
  <sheetFormatPr defaultRowHeight="15.75"/>
  <cols>
    <col min="1" max="1" width="2.85546875" style="387" customWidth="1"/>
    <col min="2" max="2" width="8.140625" style="507" customWidth="1"/>
    <col min="3" max="3" width="46.5703125" style="639" customWidth="1"/>
    <col min="4" max="4" width="7.42578125" style="509" customWidth="1"/>
    <col min="5" max="5" width="9.7109375" style="509" bestFit="1" customWidth="1"/>
    <col min="6" max="6" width="11.140625" style="387" bestFit="1" customWidth="1"/>
    <col min="7" max="7" width="11" style="640" bestFit="1" customWidth="1"/>
    <col min="8" max="8" width="13.85546875" style="509" bestFit="1" customWidth="1"/>
    <col min="9" max="9" width="9.5703125" style="509" bestFit="1" customWidth="1"/>
    <col min="10" max="10" width="13.5703125" style="509" bestFit="1" customWidth="1"/>
    <col min="11" max="11" width="8.7109375" style="509" customWidth="1"/>
    <col min="12" max="12" width="11.140625" style="509" bestFit="1" customWidth="1"/>
    <col min="13" max="13" width="13.85546875" style="509" bestFit="1" customWidth="1"/>
    <col min="14" max="14" width="11" style="509" bestFit="1" customWidth="1"/>
    <col min="15" max="16384" width="9.140625" style="509"/>
  </cols>
  <sheetData>
    <row r="1" spans="1:16 16384:16384" s="8" customFormat="1" ht="33" customHeight="1">
      <c r="A1" s="1"/>
      <c r="B1" s="2"/>
      <c r="C1" s="3" t="s">
        <v>0</v>
      </c>
      <c r="D1" s="4" t="s">
        <v>501</v>
      </c>
      <c r="E1" s="5"/>
      <c r="F1" s="5"/>
      <c r="G1" s="5"/>
      <c r="H1" s="5"/>
      <c r="I1" s="5"/>
      <c r="J1" s="5"/>
      <c r="K1" s="5"/>
      <c r="L1" s="6"/>
      <c r="M1" s="7"/>
    </row>
    <row r="2" spans="1:16 16384:16384" s="17" customFormat="1" ht="14.25">
      <c r="A2" s="1"/>
      <c r="B2" s="9"/>
      <c r="C2" s="10"/>
      <c r="D2" s="11"/>
      <c r="E2" s="12"/>
      <c r="F2" s="13"/>
      <c r="G2" s="14"/>
      <c r="H2" s="15"/>
      <c r="I2" s="16"/>
      <c r="J2" s="16"/>
      <c r="K2" s="16"/>
      <c r="L2" s="16"/>
      <c r="M2" s="16"/>
    </row>
    <row r="3" spans="1:16 16384:16384" s="17" customFormat="1" ht="14.25">
      <c r="A3" s="18"/>
      <c r="B3" s="19"/>
      <c r="C3" s="20"/>
      <c r="D3" s="21"/>
      <c r="F3" s="16"/>
      <c r="G3" s="22"/>
      <c r="H3" s="23" t="s">
        <v>1</v>
      </c>
      <c r="I3" s="23"/>
      <c r="J3" s="23"/>
      <c r="K3" s="23"/>
      <c r="L3" s="641"/>
      <c r="M3" s="16" t="s">
        <v>2</v>
      </c>
    </row>
    <row r="4" spans="1:16 16384:16384" s="17" customFormat="1" ht="14.25">
      <c r="A4" s="18"/>
      <c r="B4" s="19"/>
      <c r="C4" s="24" t="s">
        <v>502</v>
      </c>
      <c r="D4" s="21"/>
      <c r="E4" s="25"/>
      <c r="F4" s="13"/>
      <c r="G4" s="26"/>
      <c r="H4" s="16"/>
      <c r="I4" s="27" t="s">
        <v>3</v>
      </c>
      <c r="J4" s="27"/>
      <c r="K4" s="27"/>
      <c r="L4" s="642"/>
      <c r="M4" s="16" t="s">
        <v>2</v>
      </c>
      <c r="N4" s="28"/>
    </row>
    <row r="5" spans="1:16 16384:16384" s="17" customFormat="1" ht="14.25">
      <c r="A5" s="29" t="s">
        <v>4</v>
      </c>
      <c r="B5" s="30" t="s">
        <v>5</v>
      </c>
      <c r="C5" s="31"/>
      <c r="D5" s="32" t="s">
        <v>6</v>
      </c>
      <c r="E5" s="33" t="s">
        <v>7</v>
      </c>
      <c r="F5" s="34"/>
      <c r="G5" s="35" t="s">
        <v>8</v>
      </c>
      <c r="H5" s="36"/>
      <c r="I5" s="35" t="s">
        <v>9</v>
      </c>
      <c r="J5" s="36"/>
      <c r="K5" s="37" t="s">
        <v>10</v>
      </c>
      <c r="L5" s="34"/>
      <c r="M5" s="38" t="s">
        <v>11</v>
      </c>
      <c r="N5" s="39"/>
      <c r="O5" s="39"/>
      <c r="P5" s="39"/>
    </row>
    <row r="6" spans="1:16 16384:16384" s="17" customFormat="1" ht="13.5">
      <c r="A6" s="40"/>
      <c r="B6" s="41"/>
      <c r="C6" s="42" t="s">
        <v>12</v>
      </c>
      <c r="D6" s="43"/>
      <c r="E6" s="44" t="s">
        <v>13</v>
      </c>
      <c r="F6" s="45"/>
      <c r="G6" s="46"/>
      <c r="H6" s="47"/>
      <c r="I6" s="46"/>
      <c r="J6" s="47"/>
      <c r="K6" s="48" t="s">
        <v>14</v>
      </c>
      <c r="L6" s="45"/>
      <c r="M6" s="49"/>
    </row>
    <row r="7" spans="1:16 16384:16384" s="17" customFormat="1" ht="13.5">
      <c r="A7" s="40"/>
      <c r="B7" s="41"/>
      <c r="C7" s="50" t="s">
        <v>15</v>
      </c>
      <c r="D7" s="43"/>
      <c r="E7" s="51" t="s">
        <v>112</v>
      </c>
      <c r="F7" s="38" t="s">
        <v>16</v>
      </c>
      <c r="G7" s="52" t="s">
        <v>17</v>
      </c>
      <c r="H7" s="53" t="s">
        <v>16</v>
      </c>
      <c r="I7" s="54" t="s">
        <v>17</v>
      </c>
      <c r="J7" s="53" t="s">
        <v>16</v>
      </c>
      <c r="K7" s="54" t="s">
        <v>17</v>
      </c>
      <c r="L7" s="53" t="s">
        <v>16</v>
      </c>
      <c r="M7" s="49"/>
    </row>
    <row r="8" spans="1:16 16384:16384" s="17" customFormat="1" ht="13.5">
      <c r="A8" s="55"/>
      <c r="B8" s="56"/>
      <c r="C8" s="57"/>
      <c r="D8" s="58"/>
      <c r="E8" s="59"/>
      <c r="F8" s="60"/>
      <c r="G8" s="61" t="s">
        <v>18</v>
      </c>
      <c r="H8" s="62"/>
      <c r="I8" s="63" t="s">
        <v>18</v>
      </c>
      <c r="J8" s="62"/>
      <c r="K8" s="63" t="s">
        <v>18</v>
      </c>
      <c r="L8" s="62"/>
      <c r="M8" s="60"/>
    </row>
    <row r="9" spans="1:16 16384:16384" s="17" customFormat="1" ht="13.5">
      <c r="A9" s="64">
        <v>1</v>
      </c>
      <c r="B9" s="64" t="s">
        <v>19</v>
      </c>
      <c r="C9" s="65" t="s">
        <v>20</v>
      </c>
      <c r="D9" s="66" t="s">
        <v>21</v>
      </c>
      <c r="E9" s="67" t="s">
        <v>22</v>
      </c>
      <c r="F9" s="68" t="s">
        <v>23</v>
      </c>
      <c r="G9" s="69" t="s">
        <v>24</v>
      </c>
      <c r="H9" s="70" t="s">
        <v>25</v>
      </c>
      <c r="I9" s="71" t="s">
        <v>26</v>
      </c>
      <c r="J9" s="72" t="s">
        <v>27</v>
      </c>
      <c r="K9" s="71" t="s">
        <v>28</v>
      </c>
      <c r="L9" s="70" t="s">
        <v>29</v>
      </c>
      <c r="M9" s="71" t="s">
        <v>30</v>
      </c>
      <c r="XFD9" s="17">
        <f>SUM(A9:XFC9)</f>
        <v>1</v>
      </c>
    </row>
    <row r="10" spans="1:16 16384:16384" s="17" customFormat="1" ht="14.25">
      <c r="A10" s="73"/>
      <c r="B10" s="74"/>
      <c r="C10" s="75" t="s">
        <v>121</v>
      </c>
      <c r="D10" s="76"/>
      <c r="E10" s="77"/>
      <c r="F10" s="78"/>
      <c r="G10" s="79"/>
      <c r="H10" s="80"/>
      <c r="I10" s="81"/>
      <c r="J10" s="80"/>
      <c r="K10" s="79"/>
      <c r="L10" s="80"/>
      <c r="M10" s="79"/>
    </row>
    <row r="11" spans="1:16 16384:16384" s="87" customFormat="1" ht="14.25" hidden="1">
      <c r="A11" s="82">
        <v>1</v>
      </c>
      <c r="B11" s="83" t="s">
        <v>263</v>
      </c>
      <c r="C11" s="84" t="s">
        <v>287</v>
      </c>
      <c r="D11" s="82" t="s">
        <v>74</v>
      </c>
      <c r="E11" s="82"/>
      <c r="F11" s="85">
        <v>0</v>
      </c>
      <c r="G11" s="86"/>
      <c r="H11" s="86"/>
      <c r="I11" s="86"/>
      <c r="J11" s="86"/>
      <c r="K11" s="86"/>
      <c r="L11" s="86"/>
      <c r="M11" s="86"/>
    </row>
    <row r="12" spans="1:16 16384:16384" s="87" customFormat="1" ht="13.5" hidden="1">
      <c r="A12" s="88"/>
      <c r="B12" s="89"/>
      <c r="C12" s="90" t="s">
        <v>50</v>
      </c>
      <c r="D12" s="88" t="s">
        <v>39</v>
      </c>
      <c r="E12" s="88">
        <v>0.159</v>
      </c>
      <c r="F12" s="91">
        <f>F11*E12</f>
        <v>0</v>
      </c>
      <c r="G12" s="91"/>
      <c r="H12" s="91"/>
      <c r="I12" s="91"/>
      <c r="J12" s="91"/>
      <c r="K12" s="91"/>
      <c r="L12" s="91"/>
      <c r="M12" s="91"/>
    </row>
    <row r="13" spans="1:16 16384:16384" s="87" customFormat="1" ht="13.5" hidden="1">
      <c r="A13" s="88"/>
      <c r="B13" s="92"/>
      <c r="C13" s="90" t="s">
        <v>33</v>
      </c>
      <c r="D13" s="93" t="s">
        <v>2</v>
      </c>
      <c r="E13" s="88">
        <v>1.7000000000000001E-2</v>
      </c>
      <c r="F13" s="91">
        <f>F11*E13</f>
        <v>0</v>
      </c>
      <c r="G13" s="91"/>
      <c r="H13" s="91"/>
      <c r="I13" s="91"/>
      <c r="J13" s="91"/>
      <c r="K13" s="91"/>
      <c r="L13" s="91"/>
      <c r="M13" s="91"/>
    </row>
    <row r="14" spans="1:16 16384:16384" s="99" customFormat="1" ht="15" hidden="1">
      <c r="A14" s="82">
        <v>2</v>
      </c>
      <c r="B14" s="94" t="s">
        <v>261</v>
      </c>
      <c r="C14" s="95" t="s">
        <v>288</v>
      </c>
      <c r="D14" s="96" t="s">
        <v>74</v>
      </c>
      <c r="E14" s="96"/>
      <c r="F14" s="97">
        <v>0</v>
      </c>
      <c r="G14" s="98"/>
      <c r="H14" s="86"/>
      <c r="I14" s="98"/>
      <c r="J14" s="86"/>
      <c r="K14" s="86"/>
      <c r="L14" s="86"/>
      <c r="M14" s="86"/>
    </row>
    <row r="15" spans="1:16 16384:16384" s="99" customFormat="1" ht="15" hidden="1">
      <c r="A15" s="88"/>
      <c r="B15" s="100"/>
      <c r="C15" s="101" t="s">
        <v>50</v>
      </c>
      <c r="D15" s="102" t="s">
        <v>39</v>
      </c>
      <c r="E15" s="102">
        <f>8.2/100</f>
        <v>8.199999999999999E-2</v>
      </c>
      <c r="F15" s="103">
        <f>F14*E15</f>
        <v>0</v>
      </c>
      <c r="G15" s="104"/>
      <c r="H15" s="91"/>
      <c r="I15" s="104"/>
      <c r="J15" s="91"/>
      <c r="K15" s="91"/>
      <c r="L15" s="91"/>
      <c r="M15" s="91"/>
    </row>
    <row r="16" spans="1:16 16384:16384" s="99" customFormat="1" ht="15" hidden="1">
      <c r="A16" s="93"/>
      <c r="B16" s="105"/>
      <c r="C16" s="106" t="s">
        <v>33</v>
      </c>
      <c r="D16" s="107" t="s">
        <v>2</v>
      </c>
      <c r="E16" s="107">
        <f>0.5/100</f>
        <v>5.0000000000000001E-3</v>
      </c>
      <c r="F16" s="108">
        <f>F14*E16</f>
        <v>0</v>
      </c>
      <c r="G16" s="109"/>
      <c r="H16" s="110"/>
      <c r="I16" s="109"/>
      <c r="J16" s="110"/>
      <c r="K16" s="110"/>
      <c r="L16" s="110"/>
      <c r="M16" s="110"/>
    </row>
    <row r="17" spans="1:17" s="99" customFormat="1" ht="27" hidden="1">
      <c r="A17" s="88">
        <v>3</v>
      </c>
      <c r="B17" s="111" t="s">
        <v>262</v>
      </c>
      <c r="C17" s="112" t="s">
        <v>260</v>
      </c>
      <c r="D17" s="96" t="s">
        <v>74</v>
      </c>
      <c r="E17" s="96"/>
      <c r="F17" s="97">
        <v>0</v>
      </c>
      <c r="G17" s="98"/>
      <c r="H17" s="86"/>
      <c r="I17" s="98"/>
      <c r="J17" s="86"/>
      <c r="K17" s="86"/>
      <c r="L17" s="86"/>
      <c r="M17" s="86"/>
    </row>
    <row r="18" spans="1:17" s="99" customFormat="1" ht="15" hidden="1">
      <c r="A18" s="88"/>
      <c r="B18" s="111"/>
      <c r="C18" s="101" t="s">
        <v>50</v>
      </c>
      <c r="D18" s="102" t="s">
        <v>39</v>
      </c>
      <c r="E18" s="102">
        <f>22.7/100*0.4</f>
        <v>9.0799999999999992E-2</v>
      </c>
      <c r="F18" s="103">
        <f>F17*E18</f>
        <v>0</v>
      </c>
      <c r="G18" s="104"/>
      <c r="H18" s="91"/>
      <c r="I18" s="104"/>
      <c r="J18" s="91"/>
      <c r="K18" s="91"/>
      <c r="L18" s="91"/>
      <c r="M18" s="91"/>
    </row>
    <row r="19" spans="1:17" s="99" customFormat="1" ht="15" hidden="1">
      <c r="A19" s="93"/>
      <c r="B19" s="113"/>
      <c r="C19" s="106" t="s">
        <v>33</v>
      </c>
      <c r="D19" s="107" t="s">
        <v>2</v>
      </c>
      <c r="E19" s="107">
        <f>2.76/100*0.4</f>
        <v>1.1040000000000001E-2</v>
      </c>
      <c r="F19" s="108">
        <f>F17*E19</f>
        <v>0</v>
      </c>
      <c r="G19" s="109"/>
      <c r="H19" s="110"/>
      <c r="I19" s="109"/>
      <c r="J19" s="110"/>
      <c r="K19" s="110"/>
      <c r="L19" s="110"/>
      <c r="M19" s="110"/>
    </row>
    <row r="20" spans="1:17" s="120" customFormat="1" ht="27" hidden="1">
      <c r="A20" s="88">
        <v>4</v>
      </c>
      <c r="B20" s="114" t="s">
        <v>286</v>
      </c>
      <c r="C20" s="115" t="s">
        <v>289</v>
      </c>
      <c r="D20" s="88" t="s">
        <v>49</v>
      </c>
      <c r="E20" s="88"/>
      <c r="F20" s="116">
        <v>0</v>
      </c>
      <c r="G20" s="88"/>
      <c r="H20" s="117"/>
      <c r="I20" s="118"/>
      <c r="J20" s="117"/>
      <c r="K20" s="118"/>
      <c r="L20" s="117"/>
      <c r="M20" s="117"/>
      <c r="N20" s="119"/>
      <c r="Q20" s="121"/>
    </row>
    <row r="21" spans="1:17" s="120" customFormat="1" ht="13.5" hidden="1">
      <c r="A21" s="88"/>
      <c r="B21" s="122"/>
      <c r="C21" s="123" t="s">
        <v>50</v>
      </c>
      <c r="D21" s="124" t="s">
        <v>39</v>
      </c>
      <c r="E21" s="88">
        <v>10.199999999999999</v>
      </c>
      <c r="F21" s="117">
        <f>F20*E21</f>
        <v>0</v>
      </c>
      <c r="G21" s="88"/>
      <c r="H21" s="117"/>
      <c r="I21" s="104"/>
      <c r="J21" s="117"/>
      <c r="K21" s="118"/>
      <c r="L21" s="117"/>
      <c r="M21" s="117"/>
      <c r="N21" s="119"/>
      <c r="Q21" s="121"/>
    </row>
    <row r="22" spans="1:17" s="120" customFormat="1" ht="13.5" hidden="1">
      <c r="A22" s="93"/>
      <c r="B22" s="125"/>
      <c r="C22" s="126" t="s">
        <v>40</v>
      </c>
      <c r="D22" s="127" t="s">
        <v>2</v>
      </c>
      <c r="E22" s="93">
        <v>0.23</v>
      </c>
      <c r="F22" s="128">
        <f>F20*E22</f>
        <v>0</v>
      </c>
      <c r="G22" s="93"/>
      <c r="H22" s="128"/>
      <c r="I22" s="129"/>
      <c r="J22" s="128"/>
      <c r="K22" s="110"/>
      <c r="L22" s="128"/>
      <c r="M22" s="128"/>
      <c r="N22" s="119"/>
      <c r="Q22" s="121"/>
    </row>
    <row r="23" spans="1:17" s="87" customFormat="1" ht="40.5" hidden="1">
      <c r="A23" s="88">
        <v>5</v>
      </c>
      <c r="B23" s="130" t="s">
        <v>122</v>
      </c>
      <c r="C23" s="90" t="s">
        <v>123</v>
      </c>
      <c r="D23" s="102" t="s">
        <v>110</v>
      </c>
      <c r="E23" s="88"/>
      <c r="F23" s="131">
        <v>0</v>
      </c>
      <c r="G23" s="91"/>
      <c r="H23" s="91"/>
      <c r="I23" s="104"/>
      <c r="J23" s="91"/>
      <c r="K23" s="91"/>
      <c r="L23" s="91"/>
      <c r="M23" s="91"/>
    </row>
    <row r="24" spans="1:17" s="87" customFormat="1" ht="13.5" hidden="1">
      <c r="A24" s="88"/>
      <c r="B24" s="130"/>
      <c r="C24" s="90" t="s">
        <v>50</v>
      </c>
      <c r="D24" s="88" t="s">
        <v>39</v>
      </c>
      <c r="E24" s="88">
        <v>0.123</v>
      </c>
      <c r="F24" s="132">
        <f>F23*E24</f>
        <v>0</v>
      </c>
      <c r="G24" s="91"/>
      <c r="H24" s="91"/>
      <c r="I24" s="104"/>
      <c r="J24" s="91"/>
      <c r="K24" s="91"/>
      <c r="L24" s="91"/>
      <c r="M24" s="91"/>
    </row>
    <row r="25" spans="1:17" s="87" customFormat="1" ht="13.5" hidden="1">
      <c r="A25" s="93"/>
      <c r="B25" s="133"/>
      <c r="C25" s="134" t="s">
        <v>33</v>
      </c>
      <c r="D25" s="93" t="s">
        <v>2</v>
      </c>
      <c r="E25" s="93">
        <f>0.12/100</f>
        <v>1.1999999999999999E-3</v>
      </c>
      <c r="F25" s="135">
        <f>F23*E25</f>
        <v>0</v>
      </c>
      <c r="G25" s="110"/>
      <c r="H25" s="110"/>
      <c r="I25" s="109"/>
      <c r="J25" s="110"/>
      <c r="K25" s="110"/>
      <c r="L25" s="110"/>
      <c r="M25" s="110"/>
    </row>
    <row r="26" spans="1:17" s="99" customFormat="1" ht="15" hidden="1">
      <c r="A26" s="82">
        <v>6</v>
      </c>
      <c r="B26" s="136" t="s">
        <v>124</v>
      </c>
      <c r="C26" s="137" t="s">
        <v>125</v>
      </c>
      <c r="D26" s="82" t="s">
        <v>49</v>
      </c>
      <c r="E26" s="82"/>
      <c r="F26" s="131">
        <v>0</v>
      </c>
      <c r="G26" s="138"/>
      <c r="H26" s="138"/>
      <c r="I26" s="98"/>
      <c r="J26" s="138"/>
      <c r="K26" s="138"/>
      <c r="L26" s="138"/>
      <c r="M26" s="138"/>
    </row>
    <row r="27" spans="1:17" s="99" customFormat="1" ht="15" hidden="1">
      <c r="A27" s="88"/>
      <c r="B27" s="89"/>
      <c r="C27" s="123" t="s">
        <v>38</v>
      </c>
      <c r="D27" s="88" t="s">
        <v>39</v>
      </c>
      <c r="E27" s="124">
        <v>8.89</v>
      </c>
      <c r="F27" s="132">
        <f>F26*E27</f>
        <v>0</v>
      </c>
      <c r="G27" s="139"/>
      <c r="H27" s="139"/>
      <c r="I27" s="104"/>
      <c r="J27" s="139"/>
      <c r="K27" s="139"/>
      <c r="L27" s="139"/>
      <c r="M27" s="139"/>
    </row>
    <row r="28" spans="1:17" s="99" customFormat="1" ht="15" hidden="1">
      <c r="A28" s="88"/>
      <c r="B28" s="89"/>
      <c r="C28" s="123" t="s">
        <v>40</v>
      </c>
      <c r="D28" s="93" t="s">
        <v>2</v>
      </c>
      <c r="E28" s="124">
        <v>3.35</v>
      </c>
      <c r="F28" s="132">
        <f>F26*E28</f>
        <v>0</v>
      </c>
      <c r="G28" s="139"/>
      <c r="H28" s="139"/>
      <c r="I28" s="104"/>
      <c r="J28" s="139"/>
      <c r="K28" s="139"/>
      <c r="L28" s="139"/>
      <c r="M28" s="139"/>
    </row>
    <row r="29" spans="1:17" s="99" customFormat="1" ht="15">
      <c r="A29" s="140">
        <v>7</v>
      </c>
      <c r="B29" s="141" t="s">
        <v>126</v>
      </c>
      <c r="C29" s="142" t="s">
        <v>127</v>
      </c>
      <c r="D29" s="82" t="s">
        <v>74</v>
      </c>
      <c r="E29" s="140"/>
      <c r="F29" s="131">
        <v>72</v>
      </c>
      <c r="G29" s="643"/>
      <c r="H29" s="643"/>
      <c r="I29" s="644"/>
      <c r="J29" s="643"/>
      <c r="K29" s="643"/>
      <c r="L29" s="643"/>
      <c r="M29" s="643"/>
    </row>
    <row r="30" spans="1:17" s="99" customFormat="1" ht="15">
      <c r="A30" s="143"/>
      <c r="B30" s="144"/>
      <c r="C30" s="145" t="s">
        <v>50</v>
      </c>
      <c r="D30" s="88" t="s">
        <v>39</v>
      </c>
      <c r="E30" s="143">
        <v>0.186</v>
      </c>
      <c r="F30" s="132">
        <f>F29*E30</f>
        <v>13.391999999999999</v>
      </c>
      <c r="G30" s="645"/>
      <c r="H30" s="645"/>
      <c r="I30" s="646"/>
      <c r="J30" s="645"/>
      <c r="K30" s="645"/>
      <c r="L30" s="645"/>
      <c r="M30" s="645"/>
    </row>
    <row r="31" spans="1:17" s="99" customFormat="1" ht="15">
      <c r="A31" s="143"/>
      <c r="B31" s="144"/>
      <c r="C31" s="145" t="s">
        <v>33</v>
      </c>
      <c r="D31" s="93" t="s">
        <v>2</v>
      </c>
      <c r="E31" s="143">
        <v>1.6000000000000001E-3</v>
      </c>
      <c r="F31" s="132">
        <f>F29*E31</f>
        <v>0.11520000000000001</v>
      </c>
      <c r="G31" s="645"/>
      <c r="H31" s="645"/>
      <c r="I31" s="646"/>
      <c r="J31" s="645"/>
      <c r="K31" s="645"/>
      <c r="L31" s="645"/>
      <c r="M31" s="645"/>
    </row>
    <row r="32" spans="1:17" s="99" customFormat="1" ht="15">
      <c r="A32" s="140">
        <v>8</v>
      </c>
      <c r="B32" s="141" t="s">
        <v>128</v>
      </c>
      <c r="C32" s="146" t="s">
        <v>443</v>
      </c>
      <c r="D32" s="82" t="s">
        <v>74</v>
      </c>
      <c r="E32" s="140"/>
      <c r="F32" s="131">
        <v>44</v>
      </c>
      <c r="G32" s="643"/>
      <c r="H32" s="643"/>
      <c r="I32" s="644"/>
      <c r="J32" s="643"/>
      <c r="K32" s="643"/>
      <c r="L32" s="643"/>
      <c r="M32" s="643"/>
    </row>
    <row r="33" spans="1:13" s="99" customFormat="1" ht="15">
      <c r="A33" s="143"/>
      <c r="B33" s="144"/>
      <c r="C33" s="145" t="s">
        <v>50</v>
      </c>
      <c r="D33" s="88" t="s">
        <v>39</v>
      </c>
      <c r="E33" s="143">
        <v>0.28899999999999998</v>
      </c>
      <c r="F33" s="132">
        <f>F32*E33</f>
        <v>12.715999999999999</v>
      </c>
      <c r="G33" s="645"/>
      <c r="H33" s="645"/>
      <c r="I33" s="646"/>
      <c r="J33" s="645"/>
      <c r="K33" s="645"/>
      <c r="L33" s="645"/>
      <c r="M33" s="645"/>
    </row>
    <row r="34" spans="1:13" s="99" customFormat="1" ht="15">
      <c r="A34" s="143"/>
      <c r="B34" s="144"/>
      <c r="C34" s="145" t="s">
        <v>33</v>
      </c>
      <c r="D34" s="93" t="s">
        <v>2</v>
      </c>
      <c r="E34" s="143">
        <v>6.2799999999999995E-2</v>
      </c>
      <c r="F34" s="132">
        <f>F32*E34</f>
        <v>2.7631999999999999</v>
      </c>
      <c r="G34" s="645"/>
      <c r="H34" s="645"/>
      <c r="I34" s="646"/>
      <c r="J34" s="645"/>
      <c r="K34" s="645"/>
      <c r="L34" s="645"/>
      <c r="M34" s="645"/>
    </row>
    <row r="35" spans="1:13" s="151" customFormat="1" ht="14.25">
      <c r="A35" s="147">
        <v>3</v>
      </c>
      <c r="B35" s="148" t="s">
        <v>451</v>
      </c>
      <c r="C35" s="149" t="s">
        <v>452</v>
      </c>
      <c r="D35" s="82" t="s">
        <v>74</v>
      </c>
      <c r="E35" s="147"/>
      <c r="F35" s="150">
        <v>44</v>
      </c>
      <c r="G35" s="643"/>
      <c r="H35" s="643"/>
      <c r="I35" s="643"/>
      <c r="J35" s="643"/>
      <c r="K35" s="643"/>
      <c r="L35" s="643"/>
      <c r="M35" s="643"/>
    </row>
    <row r="36" spans="1:13" s="151" customFormat="1" ht="13.5">
      <c r="A36" s="152"/>
      <c r="B36" s="153"/>
      <c r="C36" s="154" t="s">
        <v>50</v>
      </c>
      <c r="D36" s="88" t="s">
        <v>39</v>
      </c>
      <c r="E36" s="152">
        <v>0.23799999999999999</v>
      </c>
      <c r="F36" s="91">
        <f>F35*E36</f>
        <v>10.472</v>
      </c>
      <c r="G36" s="645"/>
      <c r="H36" s="645"/>
      <c r="I36" s="645"/>
      <c r="J36" s="645"/>
      <c r="K36" s="645"/>
      <c r="L36" s="645"/>
      <c r="M36" s="645"/>
    </row>
    <row r="37" spans="1:13" s="151" customFormat="1" ht="13.5">
      <c r="A37" s="152"/>
      <c r="B37" s="153"/>
      <c r="C37" s="154" t="s">
        <v>33</v>
      </c>
      <c r="D37" s="93" t="s">
        <v>2</v>
      </c>
      <c r="E37" s="152">
        <v>3.9199999999999999E-2</v>
      </c>
      <c r="F37" s="91">
        <f>F35*E37</f>
        <v>1.7247999999999999</v>
      </c>
      <c r="G37" s="645"/>
      <c r="H37" s="645"/>
      <c r="I37" s="645"/>
      <c r="J37" s="645"/>
      <c r="K37" s="645"/>
      <c r="L37" s="645"/>
      <c r="M37" s="645"/>
    </row>
    <row r="38" spans="1:13" s="155" customFormat="1" ht="14.25">
      <c r="A38" s="147">
        <v>4</v>
      </c>
      <c r="B38" s="148" t="s">
        <v>453</v>
      </c>
      <c r="C38" s="149" t="s">
        <v>454</v>
      </c>
      <c r="D38" s="82" t="s">
        <v>49</v>
      </c>
      <c r="E38" s="147"/>
      <c r="F38" s="150">
        <f>F35*0.05</f>
        <v>2.2000000000000002</v>
      </c>
      <c r="G38" s="643"/>
      <c r="H38" s="643"/>
      <c r="I38" s="643"/>
      <c r="J38" s="643"/>
      <c r="K38" s="643"/>
      <c r="L38" s="643"/>
      <c r="M38" s="643"/>
    </row>
    <row r="39" spans="1:13" s="155" customFormat="1" ht="13.5">
      <c r="A39" s="152"/>
      <c r="B39" s="153"/>
      <c r="C39" s="154" t="s">
        <v>455</v>
      </c>
      <c r="D39" s="88" t="s">
        <v>39</v>
      </c>
      <c r="E39" s="152">
        <v>1.4319999999999999</v>
      </c>
      <c r="F39" s="91">
        <f>F38*E39</f>
        <v>3.1504000000000003</v>
      </c>
      <c r="G39" s="645"/>
      <c r="H39" s="645"/>
      <c r="I39" s="645"/>
      <c r="J39" s="645"/>
      <c r="K39" s="645"/>
      <c r="L39" s="645"/>
      <c r="M39" s="645"/>
    </row>
    <row r="40" spans="1:13" s="155" customFormat="1" ht="13.5">
      <c r="A40" s="152"/>
      <c r="B40" s="153"/>
      <c r="C40" s="154" t="s">
        <v>456</v>
      </c>
      <c r="D40" s="93" t="s">
        <v>2</v>
      </c>
      <c r="E40" s="152">
        <v>0.432</v>
      </c>
      <c r="F40" s="91">
        <f>F38*E40</f>
        <v>0.95040000000000002</v>
      </c>
      <c r="G40" s="645"/>
      <c r="H40" s="645"/>
      <c r="I40" s="645"/>
      <c r="J40" s="645"/>
      <c r="K40" s="645"/>
      <c r="L40" s="645"/>
      <c r="M40" s="645"/>
    </row>
    <row r="41" spans="1:13" s="99" customFormat="1" ht="15">
      <c r="A41" s="140">
        <v>9</v>
      </c>
      <c r="B41" s="141" t="s">
        <v>129</v>
      </c>
      <c r="C41" s="142" t="s">
        <v>130</v>
      </c>
      <c r="D41" s="82" t="s">
        <v>74</v>
      </c>
      <c r="E41" s="140"/>
      <c r="F41" s="131">
        <v>6.3</v>
      </c>
      <c r="G41" s="643"/>
      <c r="H41" s="643"/>
      <c r="I41" s="644"/>
      <c r="J41" s="643"/>
      <c r="K41" s="643"/>
      <c r="L41" s="643"/>
      <c r="M41" s="643"/>
    </row>
    <row r="42" spans="1:13" s="99" customFormat="1" ht="15">
      <c r="A42" s="143"/>
      <c r="B42" s="144"/>
      <c r="C42" s="145" t="s">
        <v>50</v>
      </c>
      <c r="D42" s="88" t="s">
        <v>39</v>
      </c>
      <c r="E42" s="143">
        <v>0.88700000000000001</v>
      </c>
      <c r="F42" s="132">
        <f>F41*E42</f>
        <v>5.5880999999999998</v>
      </c>
      <c r="G42" s="645"/>
      <c r="H42" s="645"/>
      <c r="I42" s="646"/>
      <c r="J42" s="645"/>
      <c r="K42" s="645"/>
      <c r="L42" s="645"/>
      <c r="M42" s="645"/>
    </row>
    <row r="43" spans="1:13" s="99" customFormat="1" ht="15">
      <c r="A43" s="143"/>
      <c r="B43" s="144"/>
      <c r="C43" s="145" t="s">
        <v>33</v>
      </c>
      <c r="D43" s="93" t="s">
        <v>2</v>
      </c>
      <c r="E43" s="143">
        <v>9.8400000000000001E-2</v>
      </c>
      <c r="F43" s="132">
        <f>F41*E43</f>
        <v>0.61992000000000003</v>
      </c>
      <c r="G43" s="645"/>
      <c r="H43" s="645"/>
      <c r="I43" s="646"/>
      <c r="J43" s="645"/>
      <c r="K43" s="645"/>
      <c r="L43" s="645"/>
      <c r="M43" s="645"/>
    </row>
    <row r="44" spans="1:13" s="99" customFormat="1" ht="15" hidden="1">
      <c r="A44" s="140">
        <v>10</v>
      </c>
      <c r="B44" s="141" t="s">
        <v>131</v>
      </c>
      <c r="C44" s="142" t="s">
        <v>132</v>
      </c>
      <c r="D44" s="140" t="s">
        <v>74</v>
      </c>
      <c r="E44" s="140"/>
      <c r="F44" s="156">
        <v>0</v>
      </c>
      <c r="G44" s="643"/>
      <c r="H44" s="643"/>
      <c r="I44" s="644"/>
      <c r="J44" s="643"/>
      <c r="K44" s="643"/>
      <c r="L44" s="643"/>
      <c r="M44" s="643"/>
    </row>
    <row r="45" spans="1:13" s="99" customFormat="1" ht="15" hidden="1">
      <c r="A45" s="143"/>
      <c r="B45" s="144"/>
      <c r="C45" s="145" t="s">
        <v>50</v>
      </c>
      <c r="D45" s="143" t="s">
        <v>39</v>
      </c>
      <c r="E45" s="143">
        <v>1.56</v>
      </c>
      <c r="F45" s="132">
        <f>F44*E45</f>
        <v>0</v>
      </c>
      <c r="G45" s="645"/>
      <c r="H45" s="645"/>
      <c r="I45" s="646"/>
      <c r="J45" s="645"/>
      <c r="K45" s="645"/>
      <c r="L45" s="645"/>
      <c r="M45" s="645"/>
    </row>
    <row r="46" spans="1:13" s="99" customFormat="1" ht="15" hidden="1">
      <c r="A46" s="157"/>
      <c r="B46" s="158"/>
      <c r="C46" s="159" t="s">
        <v>33</v>
      </c>
      <c r="D46" s="93" t="s">
        <v>2</v>
      </c>
      <c r="E46" s="157">
        <v>9.8400000000000001E-2</v>
      </c>
      <c r="F46" s="135">
        <f>F44*E46</f>
        <v>0</v>
      </c>
      <c r="G46" s="647"/>
      <c r="H46" s="647"/>
      <c r="I46" s="648"/>
      <c r="J46" s="647"/>
      <c r="K46" s="645"/>
      <c r="L46" s="647"/>
      <c r="M46" s="647"/>
    </row>
    <row r="47" spans="1:13" s="99" customFormat="1" ht="27">
      <c r="A47" s="140">
        <v>11</v>
      </c>
      <c r="B47" s="160"/>
      <c r="C47" s="142" t="s">
        <v>133</v>
      </c>
      <c r="D47" s="140" t="s">
        <v>73</v>
      </c>
      <c r="E47" s="140"/>
      <c r="F47" s="161">
        <f>F11*0.011+F26*2+F29*0.02*2+F35*0.02*2+F38*1.6</f>
        <v>8.16</v>
      </c>
      <c r="G47" s="643"/>
      <c r="H47" s="643"/>
      <c r="I47" s="644"/>
      <c r="J47" s="643"/>
      <c r="K47" s="643"/>
      <c r="L47" s="643"/>
      <c r="M47" s="643"/>
    </row>
    <row r="48" spans="1:13" s="99" customFormat="1" ht="15">
      <c r="A48" s="143"/>
      <c r="B48" s="162"/>
      <c r="C48" s="145" t="s">
        <v>50</v>
      </c>
      <c r="D48" s="157" t="s">
        <v>39</v>
      </c>
      <c r="E48" s="143">
        <v>0.53</v>
      </c>
      <c r="F48" s="132">
        <f>F47*E48</f>
        <v>4.3248000000000006</v>
      </c>
      <c r="G48" s="645"/>
      <c r="H48" s="645"/>
      <c r="I48" s="646"/>
      <c r="J48" s="645"/>
      <c r="K48" s="645"/>
      <c r="L48" s="645"/>
      <c r="M48" s="647"/>
    </row>
    <row r="49" spans="1:13" s="99" customFormat="1">
      <c r="A49" s="163" t="s">
        <v>436</v>
      </c>
      <c r="B49" s="163"/>
      <c r="C49" s="164" t="s">
        <v>134</v>
      </c>
      <c r="D49" s="165" t="s">
        <v>135</v>
      </c>
      <c r="E49" s="166"/>
      <c r="F49" s="167">
        <f>F47</f>
        <v>8.16</v>
      </c>
      <c r="G49" s="649"/>
      <c r="H49" s="649"/>
      <c r="I49" s="650"/>
      <c r="J49" s="649"/>
      <c r="K49" s="651"/>
      <c r="L49" s="652"/>
      <c r="M49" s="653"/>
    </row>
    <row r="50" spans="1:13" s="155" customFormat="1" ht="14.25">
      <c r="A50" s="169"/>
      <c r="B50" s="153"/>
      <c r="C50" s="170" t="s">
        <v>11</v>
      </c>
      <c r="D50" s="816"/>
      <c r="E50" s="817"/>
      <c r="F50" s="683"/>
      <c r="G50" s="647"/>
      <c r="H50" s="654"/>
      <c r="I50" s="648"/>
      <c r="J50" s="654"/>
      <c r="K50" s="654"/>
      <c r="L50" s="654"/>
      <c r="M50" s="654"/>
    </row>
    <row r="51" spans="1:13" s="175" customFormat="1" ht="14.25">
      <c r="A51" s="169"/>
      <c r="B51" s="153"/>
      <c r="C51" s="172" t="s">
        <v>67</v>
      </c>
      <c r="D51" s="801" t="s">
        <v>537</v>
      </c>
      <c r="E51" s="818"/>
      <c r="F51" s="819"/>
      <c r="G51" s="655"/>
      <c r="H51" s="656"/>
      <c r="I51" s="657"/>
      <c r="J51" s="656"/>
      <c r="K51" s="656"/>
      <c r="L51" s="656"/>
      <c r="M51" s="656"/>
    </row>
    <row r="52" spans="1:13" s="175" customFormat="1" ht="14.25">
      <c r="A52" s="169"/>
      <c r="B52" s="153"/>
      <c r="C52" s="176" t="s">
        <v>11</v>
      </c>
      <c r="D52" s="820"/>
      <c r="E52" s="818"/>
      <c r="F52" s="819"/>
      <c r="G52" s="655"/>
      <c r="H52" s="656"/>
      <c r="I52" s="657"/>
      <c r="J52" s="656"/>
      <c r="K52" s="656"/>
      <c r="L52" s="656"/>
      <c r="M52" s="656"/>
    </row>
    <row r="53" spans="1:13" s="175" customFormat="1" ht="14.25">
      <c r="A53" s="169"/>
      <c r="B53" s="153"/>
      <c r="C53" s="172" t="s">
        <v>47</v>
      </c>
      <c r="D53" s="801" t="s">
        <v>537</v>
      </c>
      <c r="E53" s="818"/>
      <c r="F53" s="819"/>
      <c r="G53" s="655"/>
      <c r="H53" s="656"/>
      <c r="I53" s="657"/>
      <c r="J53" s="656"/>
      <c r="K53" s="656"/>
      <c r="L53" s="656"/>
      <c r="M53" s="656"/>
    </row>
    <row r="54" spans="1:13" s="175" customFormat="1" ht="14.25">
      <c r="A54" s="169"/>
      <c r="B54" s="177"/>
      <c r="C54" s="178" t="s">
        <v>136</v>
      </c>
      <c r="D54" s="179"/>
      <c r="E54" s="180"/>
      <c r="F54" s="174"/>
      <c r="G54" s="658"/>
      <c r="H54" s="659"/>
      <c r="I54" s="660"/>
      <c r="J54" s="659"/>
      <c r="K54" s="659"/>
      <c r="L54" s="659"/>
      <c r="M54" s="659"/>
    </row>
    <row r="55" spans="1:13" s="99" customFormat="1">
      <c r="A55" s="157"/>
      <c r="B55" s="181"/>
      <c r="C55" s="75" t="s">
        <v>137</v>
      </c>
      <c r="D55" s="93"/>
      <c r="E55" s="157"/>
      <c r="F55" s="135"/>
      <c r="G55" s="647"/>
      <c r="H55" s="647"/>
      <c r="I55" s="648"/>
      <c r="J55" s="647"/>
      <c r="K55" s="647"/>
      <c r="L55" s="647"/>
      <c r="M55" s="647"/>
    </row>
    <row r="56" spans="1:13" s="99" customFormat="1" ht="15">
      <c r="A56" s="157"/>
      <c r="B56" s="181"/>
      <c r="C56" s="182" t="s">
        <v>138</v>
      </c>
      <c r="D56" s="93"/>
      <c r="E56" s="157"/>
      <c r="F56" s="135"/>
      <c r="G56" s="647"/>
      <c r="H56" s="647"/>
      <c r="I56" s="648"/>
      <c r="J56" s="647"/>
      <c r="K56" s="647"/>
      <c r="L56" s="647"/>
      <c r="M56" s="647"/>
    </row>
    <row r="57" spans="1:13" s="186" customFormat="1" ht="40.5" hidden="1">
      <c r="A57" s="82">
        <v>1</v>
      </c>
      <c r="B57" s="183" t="s">
        <v>139</v>
      </c>
      <c r="C57" s="184" t="s">
        <v>140</v>
      </c>
      <c r="D57" s="82" t="s">
        <v>74</v>
      </c>
      <c r="E57" s="82"/>
      <c r="F57" s="185">
        <v>0</v>
      </c>
      <c r="G57" s="661"/>
      <c r="H57" s="661"/>
      <c r="I57" s="644"/>
      <c r="J57" s="661"/>
      <c r="K57" s="661"/>
      <c r="L57" s="661"/>
      <c r="M57" s="661"/>
    </row>
    <row r="58" spans="1:13" s="186" customFormat="1" ht="13.5" hidden="1">
      <c r="A58" s="88"/>
      <c r="B58" s="122"/>
      <c r="C58" s="123" t="s">
        <v>38</v>
      </c>
      <c r="D58" s="124" t="s">
        <v>39</v>
      </c>
      <c r="E58" s="124">
        <v>1.1499999999999999</v>
      </c>
      <c r="F58" s="187">
        <f>F57*E58</f>
        <v>0</v>
      </c>
      <c r="G58" s="662"/>
      <c r="H58" s="662"/>
      <c r="I58" s="646"/>
      <c r="J58" s="662"/>
      <c r="K58" s="662"/>
      <c r="L58" s="662"/>
      <c r="M58" s="662"/>
    </row>
    <row r="59" spans="1:13" s="186" customFormat="1" ht="13.5" hidden="1">
      <c r="A59" s="88"/>
      <c r="B59" s="122"/>
      <c r="C59" s="123" t="s">
        <v>33</v>
      </c>
      <c r="D59" s="124" t="s">
        <v>2</v>
      </c>
      <c r="E59" s="124">
        <v>7.5899999999999995E-2</v>
      </c>
      <c r="F59" s="187">
        <f>F57*E59</f>
        <v>0</v>
      </c>
      <c r="G59" s="662"/>
      <c r="H59" s="662"/>
      <c r="I59" s="646"/>
      <c r="J59" s="662"/>
      <c r="K59" s="662"/>
      <c r="L59" s="662"/>
      <c r="M59" s="662"/>
    </row>
    <row r="60" spans="1:13" s="186" customFormat="1" ht="13.5" hidden="1">
      <c r="A60" s="88"/>
      <c r="B60" s="122"/>
      <c r="C60" s="123" t="s">
        <v>34</v>
      </c>
      <c r="D60" s="124"/>
      <c r="E60" s="124"/>
      <c r="F60" s="187">
        <f>E60*2353</f>
        <v>0</v>
      </c>
      <c r="G60" s="662"/>
      <c r="H60" s="662"/>
      <c r="I60" s="646"/>
      <c r="J60" s="662"/>
      <c r="K60" s="662"/>
      <c r="L60" s="662"/>
      <c r="M60" s="662"/>
    </row>
    <row r="61" spans="1:13" s="186" customFormat="1" ht="13.5" hidden="1">
      <c r="A61" s="88"/>
      <c r="B61" s="122"/>
      <c r="C61" s="123" t="s">
        <v>75</v>
      </c>
      <c r="D61" s="124" t="s">
        <v>49</v>
      </c>
      <c r="E61" s="124">
        <v>2.3E-2</v>
      </c>
      <c r="F61" s="187">
        <f>F57*E61</f>
        <v>0</v>
      </c>
      <c r="G61" s="662"/>
      <c r="H61" s="662"/>
      <c r="I61" s="646"/>
      <c r="J61" s="662"/>
      <c r="K61" s="662"/>
      <c r="L61" s="662"/>
      <c r="M61" s="662"/>
    </row>
    <row r="62" spans="1:13" s="186" customFormat="1" ht="13.5" hidden="1">
      <c r="A62" s="88"/>
      <c r="B62" s="122"/>
      <c r="C62" s="123" t="s">
        <v>141</v>
      </c>
      <c r="D62" s="124" t="s">
        <v>142</v>
      </c>
      <c r="E62" s="124">
        <v>5.04E-2</v>
      </c>
      <c r="F62" s="187">
        <f>F57*E62</f>
        <v>0</v>
      </c>
      <c r="G62" s="662"/>
      <c r="H62" s="662"/>
      <c r="I62" s="646"/>
      <c r="J62" s="662"/>
      <c r="K62" s="662"/>
      <c r="L62" s="662"/>
      <c r="M62" s="662"/>
    </row>
    <row r="63" spans="1:13" s="186" customFormat="1" ht="13.5" hidden="1">
      <c r="A63" s="93"/>
      <c r="B63" s="125"/>
      <c r="C63" s="126" t="s">
        <v>35</v>
      </c>
      <c r="D63" s="127" t="s">
        <v>2</v>
      </c>
      <c r="E63" s="127">
        <v>5.7599999999999998E-2</v>
      </c>
      <c r="F63" s="188">
        <f>F57*E63</f>
        <v>0</v>
      </c>
      <c r="G63" s="663"/>
      <c r="H63" s="663"/>
      <c r="I63" s="648"/>
      <c r="J63" s="663"/>
      <c r="K63" s="663"/>
      <c r="L63" s="663"/>
      <c r="M63" s="663"/>
    </row>
    <row r="64" spans="1:13" s="191" customFormat="1" ht="27" hidden="1">
      <c r="A64" s="88">
        <v>2</v>
      </c>
      <c r="B64" s="122" t="s">
        <v>143</v>
      </c>
      <c r="C64" s="137" t="s">
        <v>144</v>
      </c>
      <c r="D64" s="124" t="s">
        <v>49</v>
      </c>
      <c r="E64" s="124"/>
      <c r="F64" s="190">
        <v>0</v>
      </c>
      <c r="G64" s="664"/>
      <c r="H64" s="665"/>
      <c r="I64" s="646"/>
      <c r="J64" s="665"/>
      <c r="K64" s="666"/>
      <c r="L64" s="665"/>
      <c r="M64" s="665"/>
    </row>
    <row r="65" spans="1:13" s="191" customFormat="1" ht="13.5" hidden="1">
      <c r="A65" s="88"/>
      <c r="B65" s="122"/>
      <c r="C65" s="123" t="s">
        <v>38</v>
      </c>
      <c r="D65" s="124" t="s">
        <v>39</v>
      </c>
      <c r="E65" s="124">
        <v>12.9</v>
      </c>
      <c r="F65" s="192">
        <f>F64*E65</f>
        <v>0</v>
      </c>
      <c r="G65" s="664"/>
      <c r="H65" s="665"/>
      <c r="I65" s="646"/>
      <c r="J65" s="665"/>
      <c r="K65" s="666"/>
      <c r="L65" s="665"/>
      <c r="M65" s="665"/>
    </row>
    <row r="66" spans="1:13" s="191" customFormat="1" ht="13.5" hidden="1">
      <c r="A66" s="88"/>
      <c r="B66" s="122"/>
      <c r="C66" s="123" t="s">
        <v>40</v>
      </c>
      <c r="D66" s="124" t="s">
        <v>2</v>
      </c>
      <c r="E66" s="124">
        <v>0.63</v>
      </c>
      <c r="F66" s="192">
        <f>F64*E66</f>
        <v>0</v>
      </c>
      <c r="G66" s="664"/>
      <c r="H66" s="665"/>
      <c r="I66" s="646"/>
      <c r="J66" s="665"/>
      <c r="K66" s="666"/>
      <c r="L66" s="665"/>
      <c r="M66" s="665"/>
    </row>
    <row r="67" spans="1:13" s="191" customFormat="1" ht="13.5" hidden="1">
      <c r="A67" s="88"/>
      <c r="B67" s="122"/>
      <c r="C67" s="123" t="s">
        <v>34</v>
      </c>
      <c r="D67" s="124"/>
      <c r="E67" s="124"/>
      <c r="F67" s="192">
        <f>E67*2353</f>
        <v>0</v>
      </c>
      <c r="G67" s="664"/>
      <c r="H67" s="665"/>
      <c r="I67" s="646"/>
      <c r="J67" s="665"/>
      <c r="K67" s="666"/>
      <c r="L67" s="665"/>
      <c r="M67" s="665"/>
    </row>
    <row r="68" spans="1:13" s="191" customFormat="1" ht="13.5" hidden="1">
      <c r="A68" s="88"/>
      <c r="B68" s="122"/>
      <c r="C68" s="123" t="s">
        <v>75</v>
      </c>
      <c r="D68" s="124" t="s">
        <v>49</v>
      </c>
      <c r="E68" s="124">
        <v>0.24</v>
      </c>
      <c r="F68" s="192">
        <f>F64*E68</f>
        <v>0</v>
      </c>
      <c r="G68" s="664"/>
      <c r="H68" s="665"/>
      <c r="I68" s="646"/>
      <c r="J68" s="665"/>
      <c r="K68" s="666"/>
      <c r="L68" s="665"/>
      <c r="M68" s="665"/>
    </row>
    <row r="69" spans="1:13" s="191" customFormat="1" ht="13.5" hidden="1">
      <c r="A69" s="93"/>
      <c r="B69" s="125"/>
      <c r="C69" s="126" t="s">
        <v>141</v>
      </c>
      <c r="D69" s="127" t="s">
        <v>142</v>
      </c>
      <c r="E69" s="127">
        <v>0.41</v>
      </c>
      <c r="F69" s="193">
        <f>F64*E69</f>
        <v>0</v>
      </c>
      <c r="G69" s="663"/>
      <c r="H69" s="667"/>
      <c r="I69" s="648"/>
      <c r="J69" s="667"/>
      <c r="K69" s="668"/>
      <c r="L69" s="667"/>
      <c r="M69" s="667"/>
    </row>
    <row r="70" spans="1:13" s="191" customFormat="1" ht="27">
      <c r="A70" s="88">
        <v>3</v>
      </c>
      <c r="B70" s="122" t="s">
        <v>532</v>
      </c>
      <c r="C70" s="194" t="s">
        <v>533</v>
      </c>
      <c r="D70" s="88" t="s">
        <v>74</v>
      </c>
      <c r="E70" s="88"/>
      <c r="F70" s="131">
        <v>178</v>
      </c>
      <c r="G70" s="664"/>
      <c r="H70" s="665"/>
      <c r="I70" s="646"/>
      <c r="J70" s="665"/>
      <c r="K70" s="666"/>
      <c r="L70" s="665"/>
      <c r="M70" s="665"/>
    </row>
    <row r="71" spans="1:13" s="191" customFormat="1" ht="13.5">
      <c r="A71" s="88"/>
      <c r="B71" s="122"/>
      <c r="C71" s="195" t="s">
        <v>38</v>
      </c>
      <c r="D71" s="124" t="s">
        <v>39</v>
      </c>
      <c r="E71" s="124">
        <f>1.42*1.16</f>
        <v>1.6471999999999998</v>
      </c>
      <c r="F71" s="192">
        <f>F70*E71</f>
        <v>293.20159999999998</v>
      </c>
      <c r="G71" s="664"/>
      <c r="H71" s="665"/>
      <c r="I71" s="646"/>
      <c r="J71" s="665"/>
      <c r="K71" s="666"/>
      <c r="L71" s="665"/>
      <c r="M71" s="665"/>
    </row>
    <row r="72" spans="1:13" s="191" customFormat="1" ht="13.5">
      <c r="A72" s="88"/>
      <c r="B72" s="122"/>
      <c r="C72" s="195" t="s">
        <v>33</v>
      </c>
      <c r="D72" s="124" t="s">
        <v>2</v>
      </c>
      <c r="E72" s="124">
        <v>6.9000000000000006E-2</v>
      </c>
      <c r="F72" s="196">
        <f>F70*E72</f>
        <v>12.282000000000002</v>
      </c>
      <c r="G72" s="669"/>
      <c r="H72" s="670"/>
      <c r="I72" s="646"/>
      <c r="J72" s="670"/>
      <c r="K72" s="671"/>
      <c r="L72" s="670"/>
      <c r="M72" s="670"/>
    </row>
    <row r="73" spans="1:13" s="191" customFormat="1" ht="13.5">
      <c r="A73" s="88"/>
      <c r="B73" s="122"/>
      <c r="C73" s="195" t="s">
        <v>34</v>
      </c>
      <c r="D73" s="124"/>
      <c r="E73" s="124"/>
      <c r="F73" s="192">
        <f>F70*E73</f>
        <v>0</v>
      </c>
      <c r="G73" s="664"/>
      <c r="H73" s="665"/>
      <c r="I73" s="646"/>
      <c r="J73" s="665"/>
      <c r="K73" s="666"/>
      <c r="L73" s="665"/>
      <c r="M73" s="665"/>
    </row>
    <row r="74" spans="1:13" s="191" customFormat="1" ht="13.5">
      <c r="A74" s="88"/>
      <c r="B74" s="122"/>
      <c r="C74" s="195" t="s">
        <v>145</v>
      </c>
      <c r="D74" s="124" t="s">
        <v>49</v>
      </c>
      <c r="E74" s="197">
        <f>0.0365*1.05</f>
        <v>3.8324999999999998E-2</v>
      </c>
      <c r="F74" s="192">
        <f>F70*E74</f>
        <v>6.8218499999999995</v>
      </c>
      <c r="G74" s="664"/>
      <c r="H74" s="665"/>
      <c r="I74" s="646"/>
      <c r="J74" s="665"/>
      <c r="K74" s="666"/>
      <c r="L74" s="665"/>
      <c r="M74" s="665"/>
    </row>
    <row r="75" spans="1:13" s="191" customFormat="1" ht="13.5">
      <c r="A75" s="93"/>
      <c r="B75" s="125"/>
      <c r="C75" s="198" t="s">
        <v>35</v>
      </c>
      <c r="D75" s="127" t="s">
        <v>2</v>
      </c>
      <c r="E75" s="127">
        <v>3.0000000000000001E-3</v>
      </c>
      <c r="F75" s="193">
        <f>F70*E75</f>
        <v>0.53400000000000003</v>
      </c>
      <c r="G75" s="672"/>
      <c r="H75" s="667"/>
      <c r="I75" s="648"/>
      <c r="J75" s="667"/>
      <c r="K75" s="668"/>
      <c r="L75" s="667"/>
      <c r="M75" s="667"/>
    </row>
    <row r="76" spans="1:13" s="155" customFormat="1" ht="27" hidden="1">
      <c r="A76" s="147">
        <v>4</v>
      </c>
      <c r="B76" s="199" t="s">
        <v>146</v>
      </c>
      <c r="C76" s="149" t="s">
        <v>105</v>
      </c>
      <c r="D76" s="147" t="s">
        <v>74</v>
      </c>
      <c r="E76" s="147"/>
      <c r="F76" s="131">
        <v>0</v>
      </c>
      <c r="G76" s="643"/>
      <c r="H76" s="643"/>
      <c r="I76" s="643"/>
      <c r="J76" s="643"/>
      <c r="K76" s="643"/>
      <c r="L76" s="643"/>
      <c r="M76" s="643"/>
    </row>
    <row r="77" spans="1:13" s="155" customFormat="1" ht="13.5" hidden="1">
      <c r="A77" s="152"/>
      <c r="B77" s="200"/>
      <c r="C77" s="154" t="s">
        <v>38</v>
      </c>
      <c r="D77" s="152" t="s">
        <v>39</v>
      </c>
      <c r="E77" s="152">
        <v>1.79</v>
      </c>
      <c r="F77" s="91">
        <f>F76*E77</f>
        <v>0</v>
      </c>
      <c r="G77" s="645"/>
      <c r="H77" s="645"/>
      <c r="I77" s="645"/>
      <c r="J77" s="645"/>
      <c r="K77" s="645"/>
      <c r="L77" s="645"/>
      <c r="M77" s="645"/>
    </row>
    <row r="78" spans="1:13" s="155" customFormat="1" ht="13.5" hidden="1">
      <c r="A78" s="152"/>
      <c r="B78" s="200"/>
      <c r="C78" s="154" t="s">
        <v>33</v>
      </c>
      <c r="D78" s="88" t="s">
        <v>2</v>
      </c>
      <c r="E78" s="152">
        <v>7.5999999999999998E-2</v>
      </c>
      <c r="F78" s="91">
        <f>F76*E78</f>
        <v>0</v>
      </c>
      <c r="G78" s="645"/>
      <c r="H78" s="645"/>
      <c r="I78" s="645"/>
      <c r="J78" s="645"/>
      <c r="K78" s="645"/>
      <c r="L78" s="645"/>
      <c r="M78" s="645"/>
    </row>
    <row r="79" spans="1:13" s="155" customFormat="1" ht="13.5" hidden="1">
      <c r="A79" s="152"/>
      <c r="B79" s="200"/>
      <c r="C79" s="154" t="s">
        <v>34</v>
      </c>
      <c r="D79" s="152"/>
      <c r="E79" s="152"/>
      <c r="F79" s="91"/>
      <c r="G79" s="645"/>
      <c r="H79" s="645"/>
      <c r="I79" s="645"/>
      <c r="J79" s="645"/>
      <c r="K79" s="645"/>
      <c r="L79" s="645"/>
      <c r="M79" s="645"/>
    </row>
    <row r="80" spans="1:13" s="155" customFormat="1" ht="13.5" hidden="1">
      <c r="A80" s="152"/>
      <c r="B80" s="201"/>
      <c r="C80" s="202" t="s">
        <v>103</v>
      </c>
      <c r="D80" s="171" t="s">
        <v>49</v>
      </c>
      <c r="E80" s="171">
        <v>4.3999999999999997E-2</v>
      </c>
      <c r="F80" s="110">
        <f>F76*E80</f>
        <v>0</v>
      </c>
      <c r="G80" s="647"/>
      <c r="H80" s="647"/>
      <c r="I80" s="647"/>
      <c r="J80" s="647"/>
      <c r="K80" s="647"/>
      <c r="L80" s="647"/>
      <c r="M80" s="647"/>
    </row>
    <row r="81" spans="1:14" s="99" customFormat="1" ht="27">
      <c r="A81" s="140">
        <v>5</v>
      </c>
      <c r="B81" s="83" t="s">
        <v>147</v>
      </c>
      <c r="C81" s="142" t="s">
        <v>148</v>
      </c>
      <c r="D81" s="140" t="s">
        <v>74</v>
      </c>
      <c r="E81" s="140"/>
      <c r="F81" s="131">
        <v>82</v>
      </c>
      <c r="G81" s="643"/>
      <c r="H81" s="643"/>
      <c r="I81" s="644"/>
      <c r="J81" s="643"/>
      <c r="K81" s="643"/>
      <c r="L81" s="643"/>
      <c r="M81" s="643"/>
    </row>
    <row r="82" spans="1:14" s="99" customFormat="1" ht="15">
      <c r="A82" s="143"/>
      <c r="B82" s="89"/>
      <c r="C82" s="90" t="s">
        <v>38</v>
      </c>
      <c r="D82" s="143" t="s">
        <v>39</v>
      </c>
      <c r="E82" s="124">
        <v>0.65800000000000003</v>
      </c>
      <c r="F82" s="132">
        <f>F81*E82</f>
        <v>53.956000000000003</v>
      </c>
      <c r="G82" s="645"/>
      <c r="H82" s="645"/>
      <c r="I82" s="646"/>
      <c r="J82" s="645"/>
      <c r="K82" s="645"/>
      <c r="L82" s="645"/>
      <c r="M82" s="645"/>
    </row>
    <row r="83" spans="1:14" s="99" customFormat="1" ht="15">
      <c r="A83" s="143"/>
      <c r="B83" s="89"/>
      <c r="C83" s="145" t="s">
        <v>33</v>
      </c>
      <c r="D83" s="88" t="s">
        <v>2</v>
      </c>
      <c r="E83" s="143">
        <v>0.01</v>
      </c>
      <c r="F83" s="132">
        <f>F81*E83</f>
        <v>0.82000000000000006</v>
      </c>
      <c r="G83" s="645"/>
      <c r="H83" s="645"/>
      <c r="I83" s="646"/>
      <c r="J83" s="645"/>
      <c r="K83" s="645"/>
      <c r="L83" s="645"/>
      <c r="M83" s="645"/>
    </row>
    <row r="84" spans="1:14" s="99" customFormat="1" ht="15">
      <c r="A84" s="143"/>
      <c r="B84" s="89"/>
      <c r="C84" s="145" t="s">
        <v>34</v>
      </c>
      <c r="D84" s="143"/>
      <c r="E84" s="143"/>
      <c r="F84" s="132"/>
      <c r="G84" s="645"/>
      <c r="H84" s="645"/>
      <c r="I84" s="646"/>
      <c r="J84" s="645"/>
      <c r="K84" s="645"/>
      <c r="L84" s="645"/>
      <c r="M84" s="645"/>
    </row>
    <row r="85" spans="1:14" s="99" customFormat="1" ht="15">
      <c r="A85" s="143"/>
      <c r="B85" s="89"/>
      <c r="C85" s="145" t="s">
        <v>259</v>
      </c>
      <c r="D85" s="143" t="s">
        <v>70</v>
      </c>
      <c r="E85" s="143">
        <v>0.63</v>
      </c>
      <c r="F85" s="132">
        <f>F81*E85</f>
        <v>51.660000000000004</v>
      </c>
      <c r="G85" s="645"/>
      <c r="H85" s="645"/>
      <c r="I85" s="646"/>
      <c r="J85" s="645"/>
      <c r="K85" s="645"/>
      <c r="L85" s="645"/>
      <c r="M85" s="645"/>
    </row>
    <row r="86" spans="1:14" s="99" customFormat="1" ht="15">
      <c r="A86" s="143"/>
      <c r="B86" s="89"/>
      <c r="C86" s="145" t="s">
        <v>149</v>
      </c>
      <c r="D86" s="143" t="s">
        <v>70</v>
      </c>
      <c r="E86" s="143">
        <v>0.79</v>
      </c>
      <c r="F86" s="132">
        <f>F81*E86</f>
        <v>64.78</v>
      </c>
      <c r="G86" s="645"/>
      <c r="H86" s="645"/>
      <c r="I86" s="646"/>
      <c r="J86" s="645"/>
      <c r="K86" s="645"/>
      <c r="L86" s="645"/>
      <c r="M86" s="645"/>
    </row>
    <row r="87" spans="1:14" s="99" customFormat="1" ht="15">
      <c r="A87" s="143"/>
      <c r="B87" s="92"/>
      <c r="C87" s="145" t="s">
        <v>35</v>
      </c>
      <c r="D87" s="93" t="s">
        <v>2</v>
      </c>
      <c r="E87" s="143">
        <v>1.6E-2</v>
      </c>
      <c r="F87" s="132">
        <f>F81*E87</f>
        <v>1.3120000000000001</v>
      </c>
      <c r="G87" s="645"/>
      <c r="H87" s="645"/>
      <c r="I87" s="646"/>
      <c r="J87" s="645"/>
      <c r="K87" s="645"/>
      <c r="L87" s="645"/>
      <c r="M87" s="645"/>
    </row>
    <row r="88" spans="1:14" s="191" customFormat="1" ht="27">
      <c r="A88" s="203">
        <v>6</v>
      </c>
      <c r="B88" s="204" t="s">
        <v>150</v>
      </c>
      <c r="C88" s="205" t="s">
        <v>444</v>
      </c>
      <c r="D88" s="203" t="s">
        <v>74</v>
      </c>
      <c r="E88" s="203"/>
      <c r="F88" s="131">
        <v>96</v>
      </c>
      <c r="G88" s="643"/>
      <c r="H88" s="643"/>
      <c r="I88" s="644"/>
      <c r="J88" s="643"/>
      <c r="K88" s="643"/>
      <c r="L88" s="643"/>
      <c r="M88" s="643"/>
      <c r="N88" s="206"/>
    </row>
    <row r="89" spans="1:14" s="191" customFormat="1" ht="13.5">
      <c r="A89" s="207"/>
      <c r="B89" s="208"/>
      <c r="C89" s="209" t="s">
        <v>38</v>
      </c>
      <c r="D89" s="207" t="s">
        <v>39</v>
      </c>
      <c r="E89" s="207">
        <v>1.7</v>
      </c>
      <c r="F89" s="132">
        <f>F88*E89</f>
        <v>163.19999999999999</v>
      </c>
      <c r="G89" s="645"/>
      <c r="H89" s="645"/>
      <c r="I89" s="646"/>
      <c r="J89" s="645"/>
      <c r="K89" s="645"/>
      <c r="L89" s="645"/>
      <c r="M89" s="645"/>
    </row>
    <row r="90" spans="1:14" s="191" customFormat="1" ht="13.5">
      <c r="A90" s="207"/>
      <c r="B90" s="208"/>
      <c r="C90" s="210" t="s">
        <v>151</v>
      </c>
      <c r="D90" s="211" t="s">
        <v>2</v>
      </c>
      <c r="E90" s="207">
        <v>0.02</v>
      </c>
      <c r="F90" s="132">
        <f>F88*E90</f>
        <v>1.92</v>
      </c>
      <c r="G90" s="645"/>
      <c r="H90" s="645"/>
      <c r="I90" s="646"/>
      <c r="J90" s="645"/>
      <c r="K90" s="645"/>
      <c r="L90" s="645"/>
      <c r="M90" s="645"/>
    </row>
    <row r="91" spans="1:14" s="191" customFormat="1" ht="13.5">
      <c r="A91" s="207"/>
      <c r="B91" s="208"/>
      <c r="C91" s="209" t="s">
        <v>34</v>
      </c>
      <c r="D91" s="207"/>
      <c r="E91" s="207"/>
      <c r="F91" s="132"/>
      <c r="G91" s="645"/>
      <c r="H91" s="645"/>
      <c r="I91" s="646"/>
      <c r="J91" s="645"/>
      <c r="K91" s="645"/>
      <c r="L91" s="645"/>
      <c r="M91" s="645"/>
    </row>
    <row r="92" spans="1:14" s="191" customFormat="1" ht="13.5">
      <c r="A92" s="207"/>
      <c r="B92" s="208"/>
      <c r="C92" s="210" t="s">
        <v>152</v>
      </c>
      <c r="D92" s="207" t="s">
        <v>70</v>
      </c>
      <c r="E92" s="207">
        <v>5</v>
      </c>
      <c r="F92" s="132">
        <f>F88*E92</f>
        <v>480</v>
      </c>
      <c r="G92" s="645"/>
      <c r="H92" s="645"/>
      <c r="I92" s="646"/>
      <c r="J92" s="645"/>
      <c r="K92" s="645"/>
      <c r="L92" s="645"/>
      <c r="M92" s="645"/>
    </row>
    <row r="93" spans="1:14" s="191" customFormat="1" ht="13.5">
      <c r="A93" s="207"/>
      <c r="B93" s="208"/>
      <c r="C93" s="210" t="s">
        <v>264</v>
      </c>
      <c r="D93" s="207" t="s">
        <v>74</v>
      </c>
      <c r="E93" s="207">
        <v>1</v>
      </c>
      <c r="F93" s="132">
        <f>F88*E93</f>
        <v>96</v>
      </c>
      <c r="G93" s="645"/>
      <c r="H93" s="645"/>
      <c r="I93" s="646"/>
      <c r="J93" s="645"/>
      <c r="K93" s="645"/>
      <c r="L93" s="645"/>
      <c r="M93" s="645"/>
    </row>
    <row r="94" spans="1:14" s="191" customFormat="1" ht="13.5">
      <c r="A94" s="212"/>
      <c r="B94" s="213"/>
      <c r="C94" s="214" t="s">
        <v>102</v>
      </c>
      <c r="D94" s="215" t="s">
        <v>2</v>
      </c>
      <c r="E94" s="212">
        <v>7.0000000000000001E-3</v>
      </c>
      <c r="F94" s="135">
        <f>F88*E94</f>
        <v>0.67200000000000004</v>
      </c>
      <c r="G94" s="647"/>
      <c r="H94" s="647"/>
      <c r="I94" s="648"/>
      <c r="J94" s="647"/>
      <c r="K94" s="647"/>
      <c r="L94" s="647"/>
      <c r="M94" s="647"/>
    </row>
    <row r="95" spans="1:14" s="99" customFormat="1" ht="27" hidden="1">
      <c r="A95" s="82">
        <v>7</v>
      </c>
      <c r="B95" s="216" t="s">
        <v>153</v>
      </c>
      <c r="C95" s="137" t="s">
        <v>154</v>
      </c>
      <c r="D95" s="82" t="s">
        <v>74</v>
      </c>
      <c r="E95" s="82"/>
      <c r="F95" s="217">
        <v>0</v>
      </c>
      <c r="G95" s="643"/>
      <c r="H95" s="643"/>
      <c r="I95" s="644"/>
      <c r="J95" s="643"/>
      <c r="K95" s="643"/>
      <c r="L95" s="643"/>
      <c r="M95" s="643"/>
    </row>
    <row r="96" spans="1:14" s="99" customFormat="1" ht="15" hidden="1">
      <c r="A96" s="143"/>
      <c r="B96" s="218"/>
      <c r="C96" s="90" t="s">
        <v>38</v>
      </c>
      <c r="D96" s="143" t="s">
        <v>39</v>
      </c>
      <c r="E96" s="88">
        <v>0.93</v>
      </c>
      <c r="F96" s="132">
        <f>F95*E96</f>
        <v>0</v>
      </c>
      <c r="G96" s="645"/>
      <c r="H96" s="645"/>
      <c r="I96" s="646"/>
      <c r="J96" s="645"/>
      <c r="K96" s="645"/>
      <c r="L96" s="645"/>
      <c r="M96" s="645"/>
    </row>
    <row r="97" spans="1:13" s="99" customFormat="1" ht="14.25" hidden="1" customHeight="1">
      <c r="A97" s="88"/>
      <c r="B97" s="218"/>
      <c r="C97" s="90" t="s">
        <v>155</v>
      </c>
      <c r="D97" s="88" t="s">
        <v>53</v>
      </c>
      <c r="E97" s="88">
        <v>2.4E-2</v>
      </c>
      <c r="F97" s="132">
        <f>F95*E97</f>
        <v>0</v>
      </c>
      <c r="G97" s="645"/>
      <c r="H97" s="645"/>
      <c r="I97" s="646"/>
      <c r="J97" s="645"/>
      <c r="K97" s="645"/>
      <c r="L97" s="645"/>
      <c r="M97" s="645"/>
    </row>
    <row r="98" spans="1:13" s="99" customFormat="1" ht="15" hidden="1">
      <c r="A98" s="88"/>
      <c r="B98" s="218"/>
      <c r="C98" s="90" t="s">
        <v>33</v>
      </c>
      <c r="D98" s="88" t="s">
        <v>2</v>
      </c>
      <c r="E98" s="88">
        <v>2.5999999999999999E-2</v>
      </c>
      <c r="F98" s="132">
        <f>F95*E98</f>
        <v>0</v>
      </c>
      <c r="G98" s="645"/>
      <c r="H98" s="645"/>
      <c r="I98" s="646"/>
      <c r="J98" s="645"/>
      <c r="K98" s="645"/>
      <c r="L98" s="645"/>
      <c r="M98" s="645"/>
    </row>
    <row r="99" spans="1:13" s="99" customFormat="1" ht="15" hidden="1">
      <c r="A99" s="88"/>
      <c r="B99" s="218"/>
      <c r="C99" s="145" t="s">
        <v>34</v>
      </c>
      <c r="D99" s="88"/>
      <c r="E99" s="88"/>
      <c r="F99" s="132"/>
      <c r="G99" s="645"/>
      <c r="H99" s="645"/>
      <c r="I99" s="646"/>
      <c r="J99" s="645"/>
      <c r="K99" s="645"/>
      <c r="L99" s="645"/>
      <c r="M99" s="645"/>
    </row>
    <row r="100" spans="1:13" s="99" customFormat="1" ht="15" hidden="1">
      <c r="A100" s="88"/>
      <c r="B100" s="219"/>
      <c r="C100" s="90" t="s">
        <v>103</v>
      </c>
      <c r="D100" s="93" t="s">
        <v>49</v>
      </c>
      <c r="E100" s="88">
        <v>2.5499999999999998E-2</v>
      </c>
      <c r="F100" s="132">
        <f>F95*E100</f>
        <v>0</v>
      </c>
      <c r="G100" s="645"/>
      <c r="H100" s="645"/>
      <c r="I100" s="646"/>
      <c r="J100" s="645"/>
      <c r="K100" s="645"/>
      <c r="L100" s="645"/>
      <c r="M100" s="645"/>
    </row>
    <row r="101" spans="1:13" s="99" customFormat="1" ht="27" hidden="1">
      <c r="A101" s="82">
        <v>8</v>
      </c>
      <c r="B101" s="220" t="s">
        <v>104</v>
      </c>
      <c r="C101" s="115" t="s">
        <v>156</v>
      </c>
      <c r="D101" s="203" t="s">
        <v>43</v>
      </c>
      <c r="E101" s="221"/>
      <c r="F101" s="217">
        <v>0</v>
      </c>
      <c r="G101" s="643"/>
      <c r="H101" s="643"/>
      <c r="I101" s="644"/>
      <c r="J101" s="643"/>
      <c r="K101" s="643"/>
      <c r="L101" s="643"/>
      <c r="M101" s="643"/>
    </row>
    <row r="102" spans="1:13" s="99" customFormat="1" ht="15" hidden="1">
      <c r="A102" s="88"/>
      <c r="B102" s="218"/>
      <c r="C102" s="90" t="s">
        <v>38</v>
      </c>
      <c r="D102" s="88" t="s">
        <v>39</v>
      </c>
      <c r="E102" s="88">
        <v>0.3</v>
      </c>
      <c r="F102" s="132">
        <f>F101*E102</f>
        <v>0</v>
      </c>
      <c r="G102" s="645"/>
      <c r="H102" s="645"/>
      <c r="I102" s="646"/>
      <c r="J102" s="645"/>
      <c r="K102" s="645"/>
      <c r="L102" s="645"/>
      <c r="M102" s="645"/>
    </row>
    <row r="103" spans="1:13" s="99" customFormat="1" ht="15" hidden="1">
      <c r="A103" s="88"/>
      <c r="B103" s="218"/>
      <c r="C103" s="90" t="s">
        <v>33</v>
      </c>
      <c r="D103" s="88" t="s">
        <v>2</v>
      </c>
      <c r="E103" s="88">
        <v>1.0999999999999999E-2</v>
      </c>
      <c r="F103" s="132">
        <f>F101*E103</f>
        <v>0</v>
      </c>
      <c r="G103" s="645"/>
      <c r="H103" s="645"/>
      <c r="I103" s="646"/>
      <c r="J103" s="645"/>
      <c r="K103" s="645"/>
      <c r="L103" s="645"/>
      <c r="M103" s="645"/>
    </row>
    <row r="104" spans="1:13" s="99" customFormat="1" ht="15" hidden="1">
      <c r="A104" s="88"/>
      <c r="B104" s="218"/>
      <c r="C104" s="145" t="s">
        <v>34</v>
      </c>
      <c r="D104" s="88"/>
      <c r="E104" s="88"/>
      <c r="F104" s="132"/>
      <c r="G104" s="645"/>
      <c r="H104" s="645"/>
      <c r="I104" s="646"/>
      <c r="J104" s="645"/>
      <c r="K104" s="645"/>
      <c r="L104" s="645"/>
      <c r="M104" s="645"/>
    </row>
    <row r="105" spans="1:13" s="99" customFormat="1" ht="15" hidden="1">
      <c r="A105" s="93"/>
      <c r="B105" s="219"/>
      <c r="C105" s="134" t="s">
        <v>103</v>
      </c>
      <c r="D105" s="93" t="s">
        <v>49</v>
      </c>
      <c r="E105" s="93">
        <v>6.7000000000000002E-3</v>
      </c>
      <c r="F105" s="135">
        <f>F101*E105</f>
        <v>0</v>
      </c>
      <c r="G105" s="647"/>
      <c r="H105" s="647"/>
      <c r="I105" s="648"/>
      <c r="J105" s="647"/>
      <c r="K105" s="647"/>
      <c r="L105" s="647"/>
      <c r="M105" s="647"/>
    </row>
    <row r="106" spans="1:13" s="224" customFormat="1" ht="27" customHeight="1">
      <c r="A106" s="143">
        <v>9</v>
      </c>
      <c r="B106" s="222" t="s">
        <v>157</v>
      </c>
      <c r="C106" s="223" t="s">
        <v>445</v>
      </c>
      <c r="D106" s="96" t="s">
        <v>74</v>
      </c>
      <c r="E106" s="96"/>
      <c r="F106" s="131">
        <v>31.4</v>
      </c>
      <c r="G106" s="645"/>
      <c r="H106" s="645"/>
      <c r="I106" s="645"/>
      <c r="J106" s="645"/>
      <c r="K106" s="645"/>
      <c r="L106" s="645"/>
      <c r="M106" s="645"/>
    </row>
    <row r="107" spans="1:13" s="224" customFormat="1" ht="13.5">
      <c r="A107" s="143"/>
      <c r="B107" s="225"/>
      <c r="C107" s="194" t="s">
        <v>38</v>
      </c>
      <c r="D107" s="226" t="s">
        <v>39</v>
      </c>
      <c r="E107" s="227">
        <v>2.52</v>
      </c>
      <c r="F107" s="91">
        <f>F106*E107</f>
        <v>79.128</v>
      </c>
      <c r="G107" s="645"/>
      <c r="H107" s="645"/>
      <c r="I107" s="645"/>
      <c r="J107" s="645"/>
      <c r="K107" s="645"/>
      <c r="L107" s="645"/>
      <c r="M107" s="645"/>
    </row>
    <row r="108" spans="1:13" s="224" customFormat="1" ht="13.5">
      <c r="A108" s="143"/>
      <c r="B108" s="225"/>
      <c r="C108" s="145" t="s">
        <v>33</v>
      </c>
      <c r="D108" s="88" t="s">
        <v>2</v>
      </c>
      <c r="E108" s="207">
        <v>9.0999999999999998E-2</v>
      </c>
      <c r="F108" s="91">
        <f>F106*E108</f>
        <v>2.8573999999999997</v>
      </c>
      <c r="G108" s="645"/>
      <c r="H108" s="645"/>
      <c r="I108" s="645"/>
      <c r="J108" s="645"/>
      <c r="K108" s="645"/>
      <c r="L108" s="645"/>
      <c r="M108" s="645"/>
    </row>
    <row r="109" spans="1:13" s="224" customFormat="1" ht="13.5">
      <c r="A109" s="143"/>
      <c r="B109" s="225"/>
      <c r="C109" s="145" t="s">
        <v>34</v>
      </c>
      <c r="D109" s="143"/>
      <c r="E109" s="207"/>
      <c r="F109" s="91"/>
      <c r="G109" s="645"/>
      <c r="H109" s="645"/>
      <c r="I109" s="645"/>
      <c r="J109" s="645"/>
      <c r="K109" s="645"/>
      <c r="L109" s="645"/>
      <c r="M109" s="645"/>
    </row>
    <row r="110" spans="1:13" s="224" customFormat="1" ht="14.25" customHeight="1">
      <c r="A110" s="143"/>
      <c r="B110" s="225"/>
      <c r="C110" s="145" t="s">
        <v>158</v>
      </c>
      <c r="D110" s="96" t="s">
        <v>74</v>
      </c>
      <c r="E110" s="228">
        <v>1</v>
      </c>
      <c r="F110" s="91">
        <f>F106*E110</f>
        <v>31.4</v>
      </c>
      <c r="G110" s="645"/>
      <c r="H110" s="645"/>
      <c r="I110" s="645"/>
      <c r="J110" s="645"/>
      <c r="K110" s="645"/>
      <c r="L110" s="645"/>
      <c r="M110" s="645"/>
    </row>
    <row r="111" spans="1:13" s="224" customFormat="1" ht="13.5">
      <c r="A111" s="143"/>
      <c r="B111" s="225"/>
      <c r="C111" s="145" t="s">
        <v>35</v>
      </c>
      <c r="D111" s="93" t="s">
        <v>2</v>
      </c>
      <c r="E111" s="207">
        <v>0.16400000000000001</v>
      </c>
      <c r="F111" s="91">
        <f>F106*E111</f>
        <v>5.1496000000000004</v>
      </c>
      <c r="G111" s="645"/>
      <c r="H111" s="645"/>
      <c r="I111" s="645"/>
      <c r="J111" s="645"/>
      <c r="K111" s="645"/>
      <c r="L111" s="645"/>
      <c r="M111" s="645"/>
    </row>
    <row r="112" spans="1:13" s="224" customFormat="1" ht="15" customHeight="1">
      <c r="A112" s="143"/>
      <c r="B112" s="229"/>
      <c r="C112" s="230" t="s">
        <v>503</v>
      </c>
      <c r="D112" s="231"/>
      <c r="E112" s="232"/>
      <c r="F112" s="168"/>
      <c r="G112" s="653"/>
      <c r="H112" s="653"/>
      <c r="I112" s="653"/>
      <c r="J112" s="653"/>
      <c r="K112" s="653"/>
      <c r="L112" s="653"/>
      <c r="M112" s="653"/>
    </row>
    <row r="113" spans="1:13" s="224" customFormat="1" ht="13.5">
      <c r="A113" s="143"/>
      <c r="B113" s="229">
        <v>1</v>
      </c>
      <c r="C113" s="233" t="s">
        <v>159</v>
      </c>
      <c r="D113" s="231" t="s">
        <v>160</v>
      </c>
      <c r="E113" s="232"/>
      <c r="F113" s="234">
        <v>8</v>
      </c>
      <c r="G113" s="653"/>
      <c r="H113" s="653"/>
      <c r="I113" s="653"/>
      <c r="J113" s="653"/>
      <c r="K113" s="653"/>
      <c r="L113" s="653"/>
      <c r="M113" s="653"/>
    </row>
    <row r="114" spans="1:13" s="224" customFormat="1" ht="13.5">
      <c r="A114" s="143"/>
      <c r="B114" s="229">
        <v>2</v>
      </c>
      <c r="C114" s="233" t="s">
        <v>161</v>
      </c>
      <c r="D114" s="231" t="s">
        <v>160</v>
      </c>
      <c r="E114" s="232"/>
      <c r="F114" s="234">
        <v>27</v>
      </c>
      <c r="G114" s="653"/>
      <c r="H114" s="653"/>
      <c r="I114" s="653"/>
      <c r="J114" s="653"/>
      <c r="K114" s="653"/>
      <c r="L114" s="653"/>
      <c r="M114" s="653"/>
    </row>
    <row r="115" spans="1:13" s="224" customFormat="1" ht="13.5">
      <c r="A115" s="143"/>
      <c r="B115" s="229">
        <v>3</v>
      </c>
      <c r="C115" s="233" t="s">
        <v>162</v>
      </c>
      <c r="D115" s="231" t="s">
        <v>160</v>
      </c>
      <c r="E115" s="232"/>
      <c r="F115" s="234">
        <v>8</v>
      </c>
      <c r="G115" s="653"/>
      <c r="H115" s="653"/>
      <c r="I115" s="653"/>
      <c r="J115" s="653"/>
      <c r="K115" s="653"/>
      <c r="L115" s="653"/>
      <c r="M115" s="653"/>
    </row>
    <row r="116" spans="1:13" s="224" customFormat="1" ht="13.5">
      <c r="A116" s="143"/>
      <c r="B116" s="229">
        <v>4</v>
      </c>
      <c r="C116" s="233" t="s">
        <v>163</v>
      </c>
      <c r="D116" s="231" t="s">
        <v>160</v>
      </c>
      <c r="E116" s="232"/>
      <c r="F116" s="235">
        <v>33</v>
      </c>
      <c r="G116" s="653"/>
      <c r="H116" s="653"/>
      <c r="I116" s="653"/>
      <c r="J116" s="653"/>
      <c r="K116" s="653"/>
      <c r="L116" s="653"/>
      <c r="M116" s="653"/>
    </row>
    <row r="117" spans="1:13" s="224" customFormat="1" ht="13.5">
      <c r="A117" s="143"/>
      <c r="B117" s="229">
        <v>5</v>
      </c>
      <c r="C117" s="233" t="s">
        <v>164</v>
      </c>
      <c r="D117" s="231" t="s">
        <v>160</v>
      </c>
      <c r="E117" s="232"/>
      <c r="F117" s="235">
        <v>33</v>
      </c>
      <c r="G117" s="653"/>
      <c r="H117" s="653"/>
      <c r="I117" s="653"/>
      <c r="J117" s="653"/>
      <c r="K117" s="653"/>
      <c r="L117" s="653"/>
      <c r="M117" s="653"/>
    </row>
    <row r="118" spans="1:13" s="224" customFormat="1" ht="13.5">
      <c r="A118" s="143"/>
      <c r="B118" s="229">
        <v>6</v>
      </c>
      <c r="C118" s="233" t="s">
        <v>165</v>
      </c>
      <c r="D118" s="231" t="s">
        <v>160</v>
      </c>
      <c r="E118" s="232"/>
      <c r="F118" s="234">
        <v>16</v>
      </c>
      <c r="G118" s="653"/>
      <c r="H118" s="653"/>
      <c r="I118" s="653"/>
      <c r="J118" s="653"/>
      <c r="K118" s="653"/>
      <c r="L118" s="653"/>
      <c r="M118" s="653"/>
    </row>
    <row r="119" spans="1:13" s="99" customFormat="1" ht="15">
      <c r="A119" s="157"/>
      <c r="B119" s="181"/>
      <c r="C119" s="182" t="s">
        <v>166</v>
      </c>
      <c r="D119" s="93"/>
      <c r="E119" s="157"/>
      <c r="F119" s="135"/>
      <c r="G119" s="647"/>
      <c r="H119" s="647"/>
      <c r="I119" s="648"/>
      <c r="J119" s="647"/>
      <c r="K119" s="647"/>
      <c r="L119" s="647"/>
      <c r="M119" s="647"/>
    </row>
    <row r="120" spans="1:13" s="99" customFormat="1" ht="15" hidden="1">
      <c r="A120" s="82">
        <v>1</v>
      </c>
      <c r="B120" s="236" t="s">
        <v>265</v>
      </c>
      <c r="C120" s="237" t="s">
        <v>266</v>
      </c>
      <c r="D120" s="238" t="s">
        <v>49</v>
      </c>
      <c r="E120" s="238"/>
      <c r="F120" s="239">
        <v>0</v>
      </c>
      <c r="G120" s="673"/>
      <c r="H120" s="674"/>
      <c r="I120" s="673"/>
      <c r="J120" s="653"/>
      <c r="K120" s="653"/>
      <c r="L120" s="653"/>
      <c r="M120" s="653"/>
    </row>
    <row r="121" spans="1:13" s="99" customFormat="1" ht="15" hidden="1">
      <c r="A121" s="88"/>
      <c r="B121" s="241"/>
      <c r="C121" s="101" t="s">
        <v>38</v>
      </c>
      <c r="D121" s="238" t="s">
        <v>39</v>
      </c>
      <c r="E121" s="238">
        <v>3.16</v>
      </c>
      <c r="F121" s="242">
        <f>F120*E121</f>
        <v>0</v>
      </c>
      <c r="G121" s="673"/>
      <c r="H121" s="674"/>
      <c r="I121" s="673"/>
      <c r="J121" s="653"/>
      <c r="K121" s="653"/>
      <c r="L121" s="653"/>
      <c r="M121" s="653"/>
    </row>
    <row r="122" spans="1:13" s="99" customFormat="1" ht="15" hidden="1">
      <c r="A122" s="88"/>
      <c r="B122" s="241"/>
      <c r="C122" s="243" t="s">
        <v>34</v>
      </c>
      <c r="D122" s="238"/>
      <c r="E122" s="238"/>
      <c r="F122" s="242"/>
      <c r="G122" s="673"/>
      <c r="H122" s="674"/>
      <c r="I122" s="673"/>
      <c r="J122" s="653"/>
      <c r="K122" s="653"/>
      <c r="L122" s="653"/>
      <c r="M122" s="653"/>
    </row>
    <row r="123" spans="1:13" s="99" customFormat="1" ht="15" hidden="1">
      <c r="A123" s="88"/>
      <c r="B123" s="241"/>
      <c r="C123" s="101" t="s">
        <v>267</v>
      </c>
      <c r="D123" s="238" t="s">
        <v>49</v>
      </c>
      <c r="E123" s="238">
        <v>1.25</v>
      </c>
      <c r="F123" s="242">
        <f>F120*E123</f>
        <v>0</v>
      </c>
      <c r="G123" s="673"/>
      <c r="H123" s="674"/>
      <c r="I123" s="673"/>
      <c r="J123" s="653"/>
      <c r="K123" s="653"/>
      <c r="L123" s="653"/>
      <c r="M123" s="653"/>
    </row>
    <row r="124" spans="1:13" s="99" customFormat="1" ht="15" hidden="1">
      <c r="A124" s="88"/>
      <c r="B124" s="241"/>
      <c r="C124" s="101" t="s">
        <v>35</v>
      </c>
      <c r="D124" s="238" t="s">
        <v>2</v>
      </c>
      <c r="E124" s="238">
        <v>0.01</v>
      </c>
      <c r="F124" s="242">
        <f>F120*E124</f>
        <v>0</v>
      </c>
      <c r="G124" s="673"/>
      <c r="H124" s="674"/>
      <c r="I124" s="673"/>
      <c r="J124" s="653"/>
      <c r="K124" s="653"/>
      <c r="L124" s="653"/>
      <c r="M124" s="653"/>
    </row>
    <row r="125" spans="1:13" s="99" customFormat="1" ht="15" hidden="1">
      <c r="A125" s="82">
        <v>2</v>
      </c>
      <c r="B125" s="236" t="s">
        <v>99</v>
      </c>
      <c r="C125" s="237" t="s">
        <v>268</v>
      </c>
      <c r="D125" s="238" t="s">
        <v>49</v>
      </c>
      <c r="E125" s="238"/>
      <c r="F125" s="239">
        <v>0</v>
      </c>
      <c r="G125" s="673"/>
      <c r="H125" s="674"/>
      <c r="I125" s="673"/>
      <c r="J125" s="653"/>
      <c r="K125" s="653"/>
      <c r="L125" s="653"/>
      <c r="M125" s="653"/>
    </row>
    <row r="126" spans="1:13" s="99" customFormat="1" ht="15" hidden="1">
      <c r="A126" s="88"/>
      <c r="B126" s="241"/>
      <c r="C126" s="101" t="s">
        <v>38</v>
      </c>
      <c r="D126" s="238" t="s">
        <v>39</v>
      </c>
      <c r="E126" s="238">
        <v>3.52</v>
      </c>
      <c r="F126" s="242">
        <f>F125*E126</f>
        <v>0</v>
      </c>
      <c r="G126" s="673"/>
      <c r="H126" s="674"/>
      <c r="I126" s="673"/>
      <c r="J126" s="653"/>
      <c r="K126" s="653"/>
      <c r="L126" s="653"/>
      <c r="M126" s="653"/>
    </row>
    <row r="127" spans="1:13" s="99" customFormat="1" ht="15" hidden="1">
      <c r="A127" s="88"/>
      <c r="B127" s="241"/>
      <c r="C127" s="101" t="s">
        <v>33</v>
      </c>
      <c r="D127" s="238" t="s">
        <v>2</v>
      </c>
      <c r="E127" s="238">
        <v>1.06</v>
      </c>
      <c r="F127" s="242">
        <f>F125*E127</f>
        <v>0</v>
      </c>
      <c r="G127" s="673"/>
      <c r="H127" s="674"/>
      <c r="I127" s="673"/>
      <c r="J127" s="653"/>
      <c r="K127" s="653"/>
      <c r="L127" s="653"/>
      <c r="M127" s="653"/>
    </row>
    <row r="128" spans="1:13" s="99" customFormat="1" ht="15" hidden="1">
      <c r="A128" s="88"/>
      <c r="B128" s="241"/>
      <c r="C128" s="243" t="s">
        <v>34</v>
      </c>
      <c r="D128" s="238"/>
      <c r="E128" s="238"/>
      <c r="F128" s="242"/>
      <c r="G128" s="673"/>
      <c r="H128" s="674"/>
      <c r="I128" s="673"/>
      <c r="J128" s="653"/>
      <c r="K128" s="653"/>
      <c r="L128" s="653"/>
      <c r="M128" s="653"/>
    </row>
    <row r="129" spans="1:13" s="99" customFormat="1" ht="15" hidden="1">
      <c r="A129" s="88"/>
      <c r="B129" s="241"/>
      <c r="C129" s="101" t="s">
        <v>269</v>
      </c>
      <c r="D129" s="238" t="s">
        <v>49</v>
      </c>
      <c r="E129" s="238">
        <v>1.24</v>
      </c>
      <c r="F129" s="242">
        <f>F125*E129</f>
        <v>0</v>
      </c>
      <c r="G129" s="675"/>
      <c r="H129" s="674"/>
      <c r="I129" s="673"/>
      <c r="J129" s="653"/>
      <c r="K129" s="653"/>
      <c r="L129" s="653"/>
      <c r="M129" s="653"/>
    </row>
    <row r="130" spans="1:13" s="99" customFormat="1" ht="15" hidden="1">
      <c r="A130" s="88"/>
      <c r="B130" s="241"/>
      <c r="C130" s="101" t="s">
        <v>35</v>
      </c>
      <c r="D130" s="238" t="s">
        <v>2</v>
      </c>
      <c r="E130" s="238">
        <v>0.02</v>
      </c>
      <c r="F130" s="242">
        <f>F125*E130</f>
        <v>0</v>
      </c>
      <c r="G130" s="673"/>
      <c r="H130" s="674"/>
      <c r="I130" s="673"/>
      <c r="J130" s="653"/>
      <c r="K130" s="653"/>
      <c r="L130" s="653"/>
      <c r="M130" s="653"/>
    </row>
    <row r="131" spans="1:13" s="99" customFormat="1" ht="27" hidden="1">
      <c r="A131" s="82">
        <v>3</v>
      </c>
      <c r="B131" s="244" t="s">
        <v>100</v>
      </c>
      <c r="C131" s="245" t="s">
        <v>270</v>
      </c>
      <c r="D131" s="238" t="s">
        <v>49</v>
      </c>
      <c r="E131" s="238"/>
      <c r="F131" s="239">
        <v>0</v>
      </c>
      <c r="G131" s="673"/>
      <c r="H131" s="674"/>
      <c r="I131" s="673"/>
      <c r="J131" s="653"/>
      <c r="K131" s="653"/>
      <c r="L131" s="653"/>
      <c r="M131" s="653"/>
    </row>
    <row r="132" spans="1:13" s="99" customFormat="1" ht="15" hidden="1">
      <c r="A132" s="88"/>
      <c r="B132" s="246"/>
      <c r="C132" s="247" t="s">
        <v>38</v>
      </c>
      <c r="D132" s="248" t="s">
        <v>39</v>
      </c>
      <c r="E132" s="248">
        <v>2.9</v>
      </c>
      <c r="F132" s="242">
        <f>F131*E132</f>
        <v>0</v>
      </c>
      <c r="G132" s="673"/>
      <c r="H132" s="674"/>
      <c r="I132" s="673"/>
      <c r="J132" s="653"/>
      <c r="K132" s="653"/>
      <c r="L132" s="653"/>
      <c r="M132" s="653"/>
    </row>
    <row r="133" spans="1:13" s="99" customFormat="1" ht="15" hidden="1">
      <c r="A133" s="88"/>
      <c r="B133" s="246"/>
      <c r="C133" s="247" t="s">
        <v>34</v>
      </c>
      <c r="D133" s="248"/>
      <c r="E133" s="248"/>
      <c r="F133" s="242">
        <f>E133*235.6</f>
        <v>0</v>
      </c>
      <c r="G133" s="673"/>
      <c r="H133" s="674"/>
      <c r="I133" s="673"/>
      <c r="J133" s="653"/>
      <c r="K133" s="653"/>
      <c r="L133" s="653"/>
      <c r="M133" s="653"/>
    </row>
    <row r="134" spans="1:13" s="99" customFormat="1" ht="15" hidden="1">
      <c r="A134" s="88"/>
      <c r="B134" s="246"/>
      <c r="C134" s="247" t="s">
        <v>52</v>
      </c>
      <c r="D134" s="248" t="s">
        <v>49</v>
      </c>
      <c r="E134" s="248">
        <v>1.02</v>
      </c>
      <c r="F134" s="242">
        <f>F131*E134</f>
        <v>0</v>
      </c>
      <c r="G134" s="676"/>
      <c r="H134" s="674"/>
      <c r="I134" s="673"/>
      <c r="J134" s="653"/>
      <c r="K134" s="653"/>
      <c r="L134" s="653"/>
      <c r="M134" s="653"/>
    </row>
    <row r="135" spans="1:13" s="99" customFormat="1" ht="15" hidden="1">
      <c r="A135" s="93"/>
      <c r="B135" s="250"/>
      <c r="C135" s="251" t="s">
        <v>35</v>
      </c>
      <c r="D135" s="248" t="s">
        <v>2</v>
      </c>
      <c r="E135" s="248">
        <v>0.88</v>
      </c>
      <c r="F135" s="242">
        <f>F131*E135</f>
        <v>0</v>
      </c>
      <c r="G135" s="673"/>
      <c r="H135" s="674"/>
      <c r="I135" s="673"/>
      <c r="J135" s="653"/>
      <c r="K135" s="653"/>
      <c r="L135" s="653"/>
      <c r="M135" s="653"/>
    </row>
    <row r="136" spans="1:13" s="155" customFormat="1" ht="14.25" hidden="1">
      <c r="A136" s="147"/>
      <c r="B136" s="252"/>
      <c r="C136" s="253" t="s">
        <v>271</v>
      </c>
      <c r="D136" s="248" t="s">
        <v>73</v>
      </c>
      <c r="E136" s="254"/>
      <c r="F136" s="131">
        <v>0</v>
      </c>
      <c r="G136" s="675"/>
      <c r="H136" s="674"/>
      <c r="I136" s="673"/>
      <c r="J136" s="653"/>
      <c r="K136" s="653"/>
      <c r="L136" s="653"/>
      <c r="M136" s="653"/>
    </row>
    <row r="137" spans="1:13" s="155" customFormat="1" ht="14.25">
      <c r="A137" s="147">
        <v>1</v>
      </c>
      <c r="B137" s="199" t="s">
        <v>167</v>
      </c>
      <c r="C137" s="149" t="s">
        <v>168</v>
      </c>
      <c r="D137" s="147" t="s">
        <v>49</v>
      </c>
      <c r="E137" s="147"/>
      <c r="F137" s="239">
        <v>2.2000000000000002</v>
      </c>
      <c r="G137" s="643"/>
      <c r="H137" s="643"/>
      <c r="I137" s="643"/>
      <c r="J137" s="643"/>
      <c r="K137" s="643"/>
      <c r="L137" s="643"/>
      <c r="M137" s="643"/>
    </row>
    <row r="138" spans="1:13" s="155" customFormat="1" ht="13.5">
      <c r="A138" s="152"/>
      <c r="B138" s="200"/>
      <c r="C138" s="255" t="s">
        <v>32</v>
      </c>
      <c r="D138" s="256" t="s">
        <v>39</v>
      </c>
      <c r="E138" s="256">
        <v>3.58</v>
      </c>
      <c r="F138" s="91">
        <f>F137*E138</f>
        <v>7.8760000000000012</v>
      </c>
      <c r="G138" s="645"/>
      <c r="H138" s="645"/>
      <c r="I138" s="645"/>
      <c r="J138" s="645"/>
      <c r="K138" s="645"/>
      <c r="L138" s="645"/>
      <c r="M138" s="645"/>
    </row>
    <row r="139" spans="1:13" s="175" customFormat="1" ht="13.5">
      <c r="A139" s="152"/>
      <c r="B139" s="200"/>
      <c r="C139" s="154" t="s">
        <v>151</v>
      </c>
      <c r="D139" s="88" t="s">
        <v>2</v>
      </c>
      <c r="E139" s="152">
        <v>1.08</v>
      </c>
      <c r="F139" s="91">
        <f>F137*E139</f>
        <v>2.3760000000000003</v>
      </c>
      <c r="G139" s="645"/>
      <c r="H139" s="645"/>
      <c r="I139" s="645"/>
      <c r="J139" s="645"/>
      <c r="K139" s="645"/>
      <c r="L139" s="645"/>
      <c r="M139" s="645"/>
    </row>
    <row r="140" spans="1:13" s="155" customFormat="1" ht="13.5">
      <c r="A140" s="152"/>
      <c r="B140" s="200"/>
      <c r="C140" s="154" t="s">
        <v>34</v>
      </c>
      <c r="D140" s="152"/>
      <c r="E140" s="152"/>
      <c r="F140" s="91"/>
      <c r="G140" s="645"/>
      <c r="H140" s="645"/>
      <c r="I140" s="645"/>
      <c r="J140" s="645"/>
      <c r="K140" s="645"/>
      <c r="L140" s="645"/>
      <c r="M140" s="645"/>
    </row>
    <row r="141" spans="1:13" s="155" customFormat="1" ht="13.5">
      <c r="A141" s="152"/>
      <c r="B141" s="200"/>
      <c r="C141" s="154" t="s">
        <v>169</v>
      </c>
      <c r="D141" s="152" t="s">
        <v>49</v>
      </c>
      <c r="E141" s="152">
        <v>1.1000000000000001</v>
      </c>
      <c r="F141" s="91">
        <f>F137*E141</f>
        <v>2.4200000000000004</v>
      </c>
      <c r="G141" s="645"/>
      <c r="H141" s="645"/>
      <c r="I141" s="645"/>
      <c r="J141" s="645"/>
      <c r="K141" s="645"/>
      <c r="L141" s="645"/>
      <c r="M141" s="645"/>
    </row>
    <row r="142" spans="1:13" s="155" customFormat="1" ht="27">
      <c r="A142" s="147">
        <v>2</v>
      </c>
      <c r="B142" s="257" t="s">
        <v>170</v>
      </c>
      <c r="C142" s="258" t="s">
        <v>446</v>
      </c>
      <c r="D142" s="259" t="s">
        <v>74</v>
      </c>
      <c r="E142" s="259"/>
      <c r="F142" s="239">
        <v>44</v>
      </c>
      <c r="G142" s="677"/>
      <c r="H142" s="677"/>
      <c r="I142" s="678"/>
      <c r="J142" s="677"/>
      <c r="K142" s="677"/>
      <c r="L142" s="677"/>
      <c r="M142" s="677"/>
    </row>
    <row r="143" spans="1:13" s="155" customFormat="1" ht="13.5">
      <c r="A143" s="152"/>
      <c r="B143" s="153"/>
      <c r="C143" s="260" t="s">
        <v>101</v>
      </c>
      <c r="D143" s="261" t="s">
        <v>39</v>
      </c>
      <c r="E143" s="261">
        <f>0.188+0.0034*4</f>
        <v>0.2016</v>
      </c>
      <c r="F143" s="132">
        <f>F142*E143</f>
        <v>8.8704000000000001</v>
      </c>
      <c r="G143" s="679"/>
      <c r="H143" s="679"/>
      <c r="I143" s="680"/>
      <c r="J143" s="679"/>
      <c r="K143" s="679"/>
      <c r="L143" s="679"/>
      <c r="M143" s="679"/>
    </row>
    <row r="144" spans="1:13" s="175" customFormat="1" ht="13.5">
      <c r="A144" s="152"/>
      <c r="B144" s="153"/>
      <c r="C144" s="260" t="s">
        <v>171</v>
      </c>
      <c r="D144" s="211" t="s">
        <v>2</v>
      </c>
      <c r="E144" s="261">
        <f>0.0095+0.0023*4</f>
        <v>1.8700000000000001E-2</v>
      </c>
      <c r="F144" s="262">
        <f>F142*E144</f>
        <v>0.82280000000000009</v>
      </c>
      <c r="G144" s="681"/>
      <c r="H144" s="681"/>
      <c r="I144" s="680"/>
      <c r="J144" s="681"/>
      <c r="K144" s="681"/>
      <c r="L144" s="681"/>
      <c r="M144" s="681"/>
    </row>
    <row r="145" spans="1:14" s="155" customFormat="1" ht="13.5">
      <c r="A145" s="152"/>
      <c r="B145" s="153"/>
      <c r="C145" s="260" t="s">
        <v>34</v>
      </c>
      <c r="D145" s="261"/>
      <c r="E145" s="261"/>
      <c r="F145" s="132"/>
      <c r="G145" s="679"/>
      <c r="H145" s="679"/>
      <c r="I145" s="680"/>
      <c r="J145" s="679"/>
      <c r="K145" s="679"/>
      <c r="L145" s="679"/>
      <c r="M145" s="679"/>
    </row>
    <row r="146" spans="1:14" s="155" customFormat="1" ht="13.5">
      <c r="A146" s="152"/>
      <c r="B146" s="153"/>
      <c r="C146" s="260" t="s">
        <v>172</v>
      </c>
      <c r="D146" s="261" t="s">
        <v>49</v>
      </c>
      <c r="E146" s="261">
        <f>0.0204+0.0051*4</f>
        <v>4.0800000000000003E-2</v>
      </c>
      <c r="F146" s="132">
        <f>F142*E146</f>
        <v>1.7952000000000001</v>
      </c>
      <c r="G146" s="679"/>
      <c r="H146" s="679"/>
      <c r="I146" s="680"/>
      <c r="J146" s="679"/>
      <c r="K146" s="679"/>
      <c r="L146" s="679"/>
      <c r="M146" s="679"/>
    </row>
    <row r="147" spans="1:14" s="155" customFormat="1" ht="13.5">
      <c r="A147" s="263"/>
      <c r="B147" s="177"/>
      <c r="C147" s="264" t="s">
        <v>102</v>
      </c>
      <c r="D147" s="215" t="s">
        <v>2</v>
      </c>
      <c r="E147" s="265">
        <v>6.3600000000000004E-2</v>
      </c>
      <c r="F147" s="135">
        <f>F142*E147</f>
        <v>2.7984</v>
      </c>
      <c r="G147" s="682"/>
      <c r="H147" s="682"/>
      <c r="I147" s="683"/>
      <c r="J147" s="682"/>
      <c r="K147" s="682"/>
      <c r="L147" s="682"/>
      <c r="M147" s="682"/>
    </row>
    <row r="148" spans="1:14" s="191" customFormat="1" ht="27">
      <c r="A148" s="88">
        <v>3</v>
      </c>
      <c r="B148" s="266" t="s">
        <v>534</v>
      </c>
      <c r="C148" s="145" t="s">
        <v>173</v>
      </c>
      <c r="D148" s="88" t="s">
        <v>74</v>
      </c>
      <c r="E148" s="88"/>
      <c r="F148" s="131">
        <v>44</v>
      </c>
      <c r="G148" s="664"/>
      <c r="H148" s="665"/>
      <c r="I148" s="646"/>
      <c r="J148" s="665"/>
      <c r="K148" s="666"/>
      <c r="L148" s="665"/>
      <c r="M148" s="665"/>
    </row>
    <row r="149" spans="1:14" s="191" customFormat="1" ht="13.5">
      <c r="A149" s="88"/>
      <c r="B149" s="122"/>
      <c r="C149" s="267" t="s">
        <v>38</v>
      </c>
      <c r="D149" s="268" t="s">
        <v>39</v>
      </c>
      <c r="E149" s="269">
        <v>1.54</v>
      </c>
      <c r="F149" s="270">
        <f>F148*E149</f>
        <v>67.760000000000005</v>
      </c>
      <c r="G149" s="684"/>
      <c r="H149" s="685"/>
      <c r="I149" s="646"/>
      <c r="J149" s="685"/>
      <c r="K149" s="686"/>
      <c r="L149" s="685"/>
      <c r="M149" s="685"/>
    </row>
    <row r="150" spans="1:14" s="191" customFormat="1" ht="13.5">
      <c r="A150" s="88"/>
      <c r="B150" s="122"/>
      <c r="C150" s="195" t="s">
        <v>33</v>
      </c>
      <c r="D150" s="124" t="s">
        <v>2</v>
      </c>
      <c r="E150" s="269">
        <v>4.1500000000000002E-2</v>
      </c>
      <c r="F150" s="132">
        <f>F148*E150</f>
        <v>1.8260000000000001</v>
      </c>
      <c r="G150" s="645"/>
      <c r="H150" s="645"/>
      <c r="I150" s="646"/>
      <c r="J150" s="645"/>
      <c r="K150" s="645"/>
      <c r="L150" s="645"/>
      <c r="M150" s="645"/>
    </row>
    <row r="151" spans="1:14" s="191" customFormat="1" ht="13.5">
      <c r="A151" s="88"/>
      <c r="B151" s="122"/>
      <c r="C151" s="195" t="s">
        <v>34</v>
      </c>
      <c r="D151" s="124"/>
      <c r="E151" s="124"/>
      <c r="F151" s="192"/>
      <c r="G151" s="664"/>
      <c r="H151" s="665"/>
      <c r="I151" s="646"/>
      <c r="J151" s="665"/>
      <c r="K151" s="666"/>
      <c r="L151" s="665"/>
      <c r="M151" s="665"/>
    </row>
    <row r="152" spans="1:14" s="191" customFormat="1" ht="13.5">
      <c r="A152" s="88"/>
      <c r="B152" s="122"/>
      <c r="C152" s="195" t="s">
        <v>174</v>
      </c>
      <c r="D152" s="124" t="s">
        <v>70</v>
      </c>
      <c r="E152" s="124">
        <v>5</v>
      </c>
      <c r="F152" s="192">
        <f>F148*E152</f>
        <v>220</v>
      </c>
      <c r="G152" s="687"/>
      <c r="H152" s="665"/>
      <c r="I152" s="646"/>
      <c r="J152" s="665"/>
      <c r="K152" s="666"/>
      <c r="L152" s="665"/>
      <c r="M152" s="665"/>
    </row>
    <row r="153" spans="1:14" s="191" customFormat="1" ht="13.5">
      <c r="A153" s="88"/>
      <c r="B153" s="122"/>
      <c r="C153" s="145" t="s">
        <v>175</v>
      </c>
      <c r="D153" s="124" t="s">
        <v>74</v>
      </c>
      <c r="E153" s="124">
        <v>1.02</v>
      </c>
      <c r="F153" s="192">
        <f>F148*E153</f>
        <v>44.88</v>
      </c>
      <c r="G153" s="687"/>
      <c r="H153" s="665"/>
      <c r="I153" s="648"/>
      <c r="J153" s="665"/>
      <c r="K153" s="666"/>
      <c r="L153" s="665"/>
      <c r="M153" s="665"/>
    </row>
    <row r="154" spans="1:14" s="276" customFormat="1" ht="18" hidden="1" customHeight="1">
      <c r="A154" s="82">
        <v>4</v>
      </c>
      <c r="B154" s="183" t="s">
        <v>457</v>
      </c>
      <c r="C154" s="272" t="s">
        <v>458</v>
      </c>
      <c r="D154" s="273" t="s">
        <v>110</v>
      </c>
      <c r="E154" s="273"/>
      <c r="F154" s="274">
        <v>0</v>
      </c>
      <c r="G154" s="688"/>
      <c r="H154" s="689"/>
      <c r="I154" s="690"/>
      <c r="J154" s="689"/>
      <c r="K154" s="690"/>
      <c r="L154" s="689"/>
      <c r="M154" s="689"/>
      <c r="N154" s="275"/>
    </row>
    <row r="155" spans="1:14" s="276" customFormat="1" ht="13.5" hidden="1">
      <c r="A155" s="88"/>
      <c r="B155" s="277"/>
      <c r="C155" s="195" t="s">
        <v>459</v>
      </c>
      <c r="D155" s="124" t="s">
        <v>39</v>
      </c>
      <c r="E155" s="124">
        <v>0.26900000000000002</v>
      </c>
      <c r="F155" s="117">
        <f>F154*E155</f>
        <v>0</v>
      </c>
      <c r="G155" s="664"/>
      <c r="H155" s="665"/>
      <c r="I155" s="646"/>
      <c r="J155" s="665"/>
      <c r="K155" s="666"/>
      <c r="L155" s="665"/>
      <c r="M155" s="665"/>
      <c r="N155" s="275"/>
    </row>
    <row r="156" spans="1:14" s="276" customFormat="1" ht="13.5" hidden="1">
      <c r="A156" s="88"/>
      <c r="B156" s="277"/>
      <c r="C156" s="195" t="s">
        <v>33</v>
      </c>
      <c r="D156" s="124" t="s">
        <v>2</v>
      </c>
      <c r="E156" s="124">
        <v>1.1599999999999999E-2</v>
      </c>
      <c r="F156" s="117">
        <f>F154*E156</f>
        <v>0</v>
      </c>
      <c r="G156" s="664"/>
      <c r="H156" s="665"/>
      <c r="I156" s="666"/>
      <c r="J156" s="665"/>
      <c r="K156" s="666"/>
      <c r="L156" s="665"/>
      <c r="M156" s="665"/>
      <c r="N156" s="275"/>
    </row>
    <row r="157" spans="1:14" s="276" customFormat="1" ht="13.5" hidden="1">
      <c r="A157" s="88"/>
      <c r="B157" s="277"/>
      <c r="C157" s="195" t="s">
        <v>34</v>
      </c>
      <c r="D157" s="124"/>
      <c r="E157" s="124"/>
      <c r="F157" s="117"/>
      <c r="G157" s="664"/>
      <c r="H157" s="665"/>
      <c r="I157" s="666"/>
      <c r="J157" s="665"/>
      <c r="K157" s="666"/>
      <c r="L157" s="665"/>
      <c r="M157" s="665"/>
      <c r="N157" s="275"/>
    </row>
    <row r="158" spans="1:14" s="276" customFormat="1" ht="13.5" hidden="1">
      <c r="A158" s="88"/>
      <c r="B158" s="277"/>
      <c r="C158" s="195" t="s">
        <v>460</v>
      </c>
      <c r="D158" s="124" t="s">
        <v>74</v>
      </c>
      <c r="E158" s="124">
        <v>0.157</v>
      </c>
      <c r="F158" s="117">
        <f>F154*E158</f>
        <v>0</v>
      </c>
      <c r="G158" s="664"/>
      <c r="H158" s="665"/>
      <c r="I158" s="666"/>
      <c r="J158" s="665"/>
      <c r="K158" s="666"/>
      <c r="L158" s="665"/>
      <c r="M158" s="665"/>
      <c r="N158" s="275"/>
    </row>
    <row r="159" spans="1:14" s="276" customFormat="1" ht="12.75" hidden="1" customHeight="1">
      <c r="A159" s="93"/>
      <c r="B159" s="278"/>
      <c r="C159" s="198" t="s">
        <v>461</v>
      </c>
      <c r="D159" s="127" t="s">
        <v>70</v>
      </c>
      <c r="E159" s="127">
        <v>0.99099999999999999</v>
      </c>
      <c r="F159" s="128">
        <f>F154*E159</f>
        <v>0</v>
      </c>
      <c r="G159" s="672"/>
      <c r="H159" s="667"/>
      <c r="I159" s="668"/>
      <c r="J159" s="667"/>
      <c r="K159" s="668"/>
      <c r="L159" s="667"/>
      <c r="M159" s="667"/>
      <c r="N159" s="275"/>
    </row>
    <row r="160" spans="1:14" s="99" customFormat="1" ht="27">
      <c r="A160" s="279">
        <v>5</v>
      </c>
      <c r="B160" s="248" t="s">
        <v>68</v>
      </c>
      <c r="C160" s="280" t="s">
        <v>272</v>
      </c>
      <c r="D160" s="238" t="s">
        <v>43</v>
      </c>
      <c r="E160" s="238"/>
      <c r="F160" s="281">
        <v>2.9</v>
      </c>
      <c r="G160" s="675"/>
      <c r="H160" s="674"/>
      <c r="I160" s="648"/>
      <c r="J160" s="653"/>
      <c r="K160" s="691"/>
      <c r="L160" s="692"/>
      <c r="M160" s="653"/>
    </row>
    <row r="161" spans="1:13" s="99" customFormat="1" ht="15">
      <c r="A161" s="157"/>
      <c r="B161" s="181"/>
      <c r="C161" s="282" t="s">
        <v>177</v>
      </c>
      <c r="D161" s="93"/>
      <c r="E161" s="157"/>
      <c r="F161" s="135"/>
      <c r="G161" s="647"/>
      <c r="H161" s="647"/>
      <c r="I161" s="648"/>
      <c r="J161" s="647"/>
      <c r="K161" s="647"/>
      <c r="L161" s="647"/>
      <c r="M161" s="647"/>
    </row>
    <row r="162" spans="1:13" s="224" customFormat="1" ht="27">
      <c r="A162" s="140">
        <v>1</v>
      </c>
      <c r="B162" s="283" t="s">
        <v>178</v>
      </c>
      <c r="C162" s="284" t="s">
        <v>447</v>
      </c>
      <c r="D162" s="140" t="s">
        <v>74</v>
      </c>
      <c r="E162" s="140"/>
      <c r="F162" s="285">
        <v>43.9</v>
      </c>
      <c r="G162" s="643"/>
      <c r="H162" s="643"/>
      <c r="I162" s="644"/>
      <c r="J162" s="643"/>
      <c r="K162" s="643"/>
      <c r="L162" s="643"/>
      <c r="M162" s="643"/>
    </row>
    <row r="163" spans="1:13" s="224" customFormat="1" ht="13.5">
      <c r="A163" s="286"/>
      <c r="B163" s="287" t="s">
        <v>68</v>
      </c>
      <c r="C163" s="288" t="s">
        <v>38</v>
      </c>
      <c r="D163" s="143" t="s">
        <v>74</v>
      </c>
      <c r="E163" s="143">
        <v>1</v>
      </c>
      <c r="F163" s="132">
        <f>F162*E163</f>
        <v>43.9</v>
      </c>
      <c r="G163" s="645"/>
      <c r="H163" s="645"/>
      <c r="I163" s="646"/>
      <c r="J163" s="645"/>
      <c r="K163" s="645"/>
      <c r="L163" s="645"/>
      <c r="M163" s="645"/>
    </row>
    <row r="164" spans="1:13" s="224" customFormat="1" ht="13.5">
      <c r="A164" s="286"/>
      <c r="B164" s="225"/>
      <c r="C164" s="288" t="s">
        <v>179</v>
      </c>
      <c r="D164" s="88" t="s">
        <v>2</v>
      </c>
      <c r="E164" s="143">
        <v>4.4999999999999998E-2</v>
      </c>
      <c r="F164" s="132">
        <f>F162*E164</f>
        <v>1.9754999999999998</v>
      </c>
      <c r="G164" s="645"/>
      <c r="H164" s="645"/>
      <c r="I164" s="646"/>
      <c r="J164" s="645"/>
      <c r="K164" s="645"/>
      <c r="L164" s="645"/>
      <c r="M164" s="645"/>
    </row>
    <row r="165" spans="1:13" s="224" customFormat="1" ht="13.5">
      <c r="A165" s="286"/>
      <c r="B165" s="225"/>
      <c r="C165" s="145" t="s">
        <v>34</v>
      </c>
      <c r="D165" s="143"/>
      <c r="E165" s="143"/>
      <c r="F165" s="132"/>
      <c r="G165" s="645"/>
      <c r="H165" s="645"/>
      <c r="I165" s="646"/>
      <c r="J165" s="645"/>
      <c r="K165" s="645"/>
      <c r="L165" s="645"/>
      <c r="M165" s="645"/>
    </row>
    <row r="166" spans="1:13" s="224" customFormat="1" ht="13.5">
      <c r="A166" s="286"/>
      <c r="B166" s="225"/>
      <c r="C166" s="288" t="s">
        <v>448</v>
      </c>
      <c r="D166" s="143" t="s">
        <v>74</v>
      </c>
      <c r="E166" s="143">
        <v>1.03</v>
      </c>
      <c r="F166" s="132">
        <f>F162*E166</f>
        <v>45.216999999999999</v>
      </c>
      <c r="G166" s="645"/>
      <c r="H166" s="645"/>
      <c r="I166" s="646"/>
      <c r="J166" s="645"/>
      <c r="K166" s="645"/>
      <c r="L166" s="645"/>
      <c r="M166" s="645"/>
    </row>
    <row r="167" spans="1:13" s="224" customFormat="1" ht="13.5">
      <c r="A167" s="289"/>
      <c r="B167" s="290"/>
      <c r="C167" s="291" t="s">
        <v>180</v>
      </c>
      <c r="D167" s="93" t="s">
        <v>2</v>
      </c>
      <c r="E167" s="157">
        <v>0.55200000000000005</v>
      </c>
      <c r="F167" s="135">
        <f>F162*E167</f>
        <v>24.232800000000001</v>
      </c>
      <c r="G167" s="647"/>
      <c r="H167" s="647"/>
      <c r="I167" s="648"/>
      <c r="J167" s="647"/>
      <c r="K167" s="647"/>
      <c r="L167" s="647"/>
      <c r="M167" s="647"/>
    </row>
    <row r="168" spans="1:13" s="99" customFormat="1" ht="27" hidden="1">
      <c r="A168" s="140">
        <v>2</v>
      </c>
      <c r="B168" s="292" t="s">
        <v>273</v>
      </c>
      <c r="C168" s="293" t="s">
        <v>274</v>
      </c>
      <c r="D168" s="294" t="s">
        <v>74</v>
      </c>
      <c r="E168" s="294"/>
      <c r="F168" s="239">
        <v>0</v>
      </c>
      <c r="G168" s="673"/>
      <c r="H168" s="674"/>
      <c r="I168" s="673"/>
      <c r="J168" s="653"/>
      <c r="K168" s="653"/>
      <c r="L168" s="653"/>
      <c r="M168" s="653"/>
    </row>
    <row r="169" spans="1:13" s="99" customFormat="1" ht="15" hidden="1">
      <c r="A169" s="143"/>
      <c r="B169" s="295" t="s">
        <v>68</v>
      </c>
      <c r="C169" s="243" t="s">
        <v>38</v>
      </c>
      <c r="D169" s="294" t="s">
        <v>74</v>
      </c>
      <c r="E169" s="294">
        <v>1</v>
      </c>
      <c r="F169" s="242">
        <f>F168*E169</f>
        <v>0</v>
      </c>
      <c r="G169" s="673"/>
      <c r="H169" s="674"/>
      <c r="I169" s="673"/>
      <c r="J169" s="653"/>
      <c r="K169" s="653"/>
      <c r="L169" s="653"/>
      <c r="M169" s="653"/>
    </row>
    <row r="170" spans="1:13" s="99" customFormat="1" ht="15" hidden="1">
      <c r="A170" s="143"/>
      <c r="B170" s="296"/>
      <c r="C170" s="243" t="s">
        <v>275</v>
      </c>
      <c r="D170" s="238" t="s">
        <v>2</v>
      </c>
      <c r="E170" s="294">
        <v>0.105</v>
      </c>
      <c r="F170" s="242">
        <f>F168*E170</f>
        <v>0</v>
      </c>
      <c r="G170" s="673"/>
      <c r="H170" s="674"/>
      <c r="I170" s="673"/>
      <c r="J170" s="653"/>
      <c r="K170" s="653"/>
      <c r="L170" s="653"/>
      <c r="M170" s="653"/>
    </row>
    <row r="171" spans="1:13" s="99" customFormat="1" ht="15" hidden="1">
      <c r="A171" s="143"/>
      <c r="B171" s="296"/>
      <c r="C171" s="243" t="s">
        <v>34</v>
      </c>
      <c r="D171" s="294"/>
      <c r="E171" s="294"/>
      <c r="F171" s="242"/>
      <c r="G171" s="673"/>
      <c r="H171" s="674"/>
      <c r="I171" s="673"/>
      <c r="J171" s="653"/>
      <c r="K171" s="653"/>
      <c r="L171" s="653"/>
      <c r="M171" s="653"/>
    </row>
    <row r="172" spans="1:13" s="99" customFormat="1" ht="27" hidden="1">
      <c r="A172" s="143"/>
      <c r="B172" s="296"/>
      <c r="C172" s="243" t="s">
        <v>276</v>
      </c>
      <c r="D172" s="294" t="s">
        <v>74</v>
      </c>
      <c r="E172" s="294">
        <v>1.03</v>
      </c>
      <c r="F172" s="242">
        <f>F168*E172</f>
        <v>0</v>
      </c>
      <c r="G172" s="673"/>
      <c r="H172" s="674"/>
      <c r="I172" s="673"/>
      <c r="J172" s="653"/>
      <c r="K172" s="653"/>
      <c r="L172" s="653"/>
      <c r="M172" s="653"/>
    </row>
    <row r="173" spans="1:13" s="99" customFormat="1" ht="15" hidden="1">
      <c r="A173" s="157"/>
      <c r="B173" s="297"/>
      <c r="C173" s="298" t="s">
        <v>277</v>
      </c>
      <c r="D173" s="238" t="s">
        <v>2</v>
      </c>
      <c r="E173" s="294">
        <v>0.95</v>
      </c>
      <c r="F173" s="242">
        <f>F168*E173</f>
        <v>0</v>
      </c>
      <c r="G173" s="673"/>
      <c r="H173" s="674"/>
      <c r="I173" s="673"/>
      <c r="J173" s="653"/>
      <c r="K173" s="653"/>
      <c r="L173" s="653"/>
      <c r="M173" s="653"/>
    </row>
    <row r="174" spans="1:13" s="99" customFormat="1" ht="15">
      <c r="A174" s="157"/>
      <c r="B174" s="181"/>
      <c r="C174" s="282" t="s">
        <v>176</v>
      </c>
      <c r="D174" s="93"/>
      <c r="E174" s="157"/>
      <c r="F174" s="135"/>
      <c r="G174" s="647"/>
      <c r="H174" s="647"/>
      <c r="I174" s="648"/>
      <c r="J174" s="647"/>
      <c r="K174" s="647"/>
      <c r="L174" s="647"/>
      <c r="M174" s="647"/>
    </row>
    <row r="175" spans="1:13" s="155" customFormat="1" ht="40.5">
      <c r="A175" s="147">
        <v>1</v>
      </c>
      <c r="B175" s="299" t="s">
        <v>68</v>
      </c>
      <c r="C175" s="149" t="s">
        <v>449</v>
      </c>
      <c r="D175" s="147" t="s">
        <v>74</v>
      </c>
      <c r="E175" s="147"/>
      <c r="F175" s="131">
        <v>6.3</v>
      </c>
      <c r="G175" s="643"/>
      <c r="H175" s="643"/>
      <c r="I175" s="644"/>
      <c r="J175" s="643"/>
      <c r="K175" s="643"/>
      <c r="L175" s="643"/>
      <c r="M175" s="643"/>
    </row>
    <row r="176" spans="1:13" s="155" customFormat="1" ht="13.5">
      <c r="A176" s="152"/>
      <c r="B176" s="169"/>
      <c r="C176" s="154" t="s">
        <v>38</v>
      </c>
      <c r="D176" s="152" t="s">
        <v>74</v>
      </c>
      <c r="E176" s="152">
        <v>1</v>
      </c>
      <c r="F176" s="132">
        <f>F175*E176</f>
        <v>6.3</v>
      </c>
      <c r="G176" s="645"/>
      <c r="H176" s="645"/>
      <c r="I176" s="646"/>
      <c r="J176" s="645"/>
      <c r="K176" s="645"/>
      <c r="L176" s="645"/>
      <c r="M176" s="645"/>
    </row>
    <row r="177" spans="1:13" s="155" customFormat="1" ht="13.5">
      <c r="A177" s="152"/>
      <c r="B177" s="169"/>
      <c r="C177" s="154" t="s">
        <v>34</v>
      </c>
      <c r="D177" s="152"/>
      <c r="E177" s="152"/>
      <c r="F177" s="132"/>
      <c r="G177" s="645"/>
      <c r="H177" s="645"/>
      <c r="I177" s="646"/>
      <c r="J177" s="645"/>
      <c r="K177" s="645"/>
      <c r="L177" s="645"/>
      <c r="M177" s="645"/>
    </row>
    <row r="178" spans="1:13" s="155" customFormat="1" ht="13.5">
      <c r="A178" s="152"/>
      <c r="B178" s="169"/>
      <c r="C178" s="260" t="s">
        <v>450</v>
      </c>
      <c r="D178" s="171" t="s">
        <v>74</v>
      </c>
      <c r="E178" s="152">
        <v>1</v>
      </c>
      <c r="F178" s="132">
        <f>F175*E178</f>
        <v>6.3</v>
      </c>
      <c r="G178" s="645"/>
      <c r="H178" s="645"/>
      <c r="I178" s="646"/>
      <c r="J178" s="645"/>
      <c r="K178" s="645"/>
      <c r="L178" s="645"/>
      <c r="M178" s="645"/>
    </row>
    <row r="179" spans="1:13" s="99" customFormat="1" ht="27" hidden="1">
      <c r="A179" s="140">
        <v>2</v>
      </c>
      <c r="B179" s="141" t="s">
        <v>94</v>
      </c>
      <c r="C179" s="142" t="s">
        <v>95</v>
      </c>
      <c r="D179" s="140" t="s">
        <v>74</v>
      </c>
      <c r="E179" s="140"/>
      <c r="F179" s="217">
        <v>0</v>
      </c>
      <c r="G179" s="643"/>
      <c r="H179" s="643"/>
      <c r="I179" s="644"/>
      <c r="J179" s="643"/>
      <c r="K179" s="643"/>
      <c r="L179" s="643"/>
      <c r="M179" s="643"/>
    </row>
    <row r="180" spans="1:13" s="99" customFormat="1" ht="15" hidden="1">
      <c r="A180" s="143"/>
      <c r="B180" s="144"/>
      <c r="C180" s="300" t="s">
        <v>38</v>
      </c>
      <c r="D180" s="226" t="s">
        <v>39</v>
      </c>
      <c r="E180" s="226">
        <v>2.72</v>
      </c>
      <c r="F180" s="132">
        <f>F179*E180</f>
        <v>0</v>
      </c>
      <c r="G180" s="645"/>
      <c r="H180" s="645"/>
      <c r="I180" s="646"/>
      <c r="J180" s="645"/>
      <c r="K180" s="645"/>
      <c r="L180" s="645"/>
      <c r="M180" s="645"/>
    </row>
    <row r="181" spans="1:13" s="99" customFormat="1" ht="15" hidden="1">
      <c r="A181" s="143"/>
      <c r="B181" s="144"/>
      <c r="C181" s="145" t="s">
        <v>34</v>
      </c>
      <c r="D181" s="143"/>
      <c r="E181" s="143"/>
      <c r="F181" s="132"/>
      <c r="G181" s="645"/>
      <c r="H181" s="645"/>
      <c r="I181" s="646"/>
      <c r="J181" s="645"/>
      <c r="K181" s="645"/>
      <c r="L181" s="645"/>
      <c r="M181" s="645"/>
    </row>
    <row r="182" spans="1:13" s="99" customFormat="1" ht="15" hidden="1">
      <c r="A182" s="143"/>
      <c r="B182" s="144"/>
      <c r="C182" s="145" t="s">
        <v>181</v>
      </c>
      <c r="D182" s="143" t="s">
        <v>74</v>
      </c>
      <c r="E182" s="143">
        <v>1</v>
      </c>
      <c r="F182" s="132">
        <f>F179*E182</f>
        <v>0</v>
      </c>
      <c r="G182" s="645"/>
      <c r="H182" s="645"/>
      <c r="I182" s="646"/>
      <c r="J182" s="645"/>
      <c r="K182" s="645"/>
      <c r="L182" s="645"/>
      <c r="M182" s="645"/>
    </row>
    <row r="183" spans="1:13" s="175" customFormat="1" ht="27" hidden="1">
      <c r="A183" s="147">
        <v>3</v>
      </c>
      <c r="B183" s="148" t="s">
        <v>94</v>
      </c>
      <c r="C183" s="149" t="s">
        <v>182</v>
      </c>
      <c r="D183" s="147" t="s">
        <v>74</v>
      </c>
      <c r="E183" s="147"/>
      <c r="F183" s="217">
        <v>0</v>
      </c>
      <c r="G183" s="643"/>
      <c r="H183" s="643"/>
      <c r="I183" s="643"/>
      <c r="J183" s="643"/>
      <c r="K183" s="643"/>
      <c r="L183" s="643"/>
      <c r="M183" s="643"/>
    </row>
    <row r="184" spans="1:13" s="175" customFormat="1" ht="13.5" hidden="1">
      <c r="A184" s="152"/>
      <c r="B184" s="153"/>
      <c r="C184" s="255" t="s">
        <v>38</v>
      </c>
      <c r="D184" s="256" t="s">
        <v>39</v>
      </c>
      <c r="E184" s="256">
        <v>2.72</v>
      </c>
      <c r="F184" s="91">
        <f>F183*E184</f>
        <v>0</v>
      </c>
      <c r="G184" s="645"/>
      <c r="H184" s="645"/>
      <c r="I184" s="645"/>
      <c r="J184" s="645"/>
      <c r="K184" s="645"/>
      <c r="L184" s="645"/>
      <c r="M184" s="645"/>
    </row>
    <row r="185" spans="1:13" s="175" customFormat="1" ht="13.5" hidden="1">
      <c r="A185" s="152"/>
      <c r="B185" s="153"/>
      <c r="C185" s="154" t="s">
        <v>34</v>
      </c>
      <c r="D185" s="152"/>
      <c r="E185" s="152"/>
      <c r="F185" s="91"/>
      <c r="G185" s="645"/>
      <c r="H185" s="645"/>
      <c r="I185" s="645"/>
      <c r="J185" s="645"/>
      <c r="K185" s="645"/>
      <c r="L185" s="645"/>
      <c r="M185" s="645"/>
    </row>
    <row r="186" spans="1:13" s="175" customFormat="1" ht="13.5" hidden="1">
      <c r="A186" s="152"/>
      <c r="B186" s="153"/>
      <c r="C186" s="154" t="s">
        <v>183</v>
      </c>
      <c r="D186" s="152" t="s">
        <v>74</v>
      </c>
      <c r="E186" s="152">
        <v>1</v>
      </c>
      <c r="F186" s="91">
        <f>F183*E186</f>
        <v>0</v>
      </c>
      <c r="G186" s="645"/>
      <c r="H186" s="645"/>
      <c r="I186" s="645"/>
      <c r="J186" s="645"/>
      <c r="K186" s="645"/>
      <c r="L186" s="645"/>
      <c r="M186" s="645"/>
    </row>
    <row r="187" spans="1:13" s="99" customFormat="1" ht="15" hidden="1">
      <c r="A187" s="140">
        <v>4</v>
      </c>
      <c r="B187" s="301" t="s">
        <v>184</v>
      </c>
      <c r="C187" s="142" t="s">
        <v>185</v>
      </c>
      <c r="D187" s="140" t="s">
        <v>74</v>
      </c>
      <c r="E187" s="140"/>
      <c r="F187" s="131">
        <v>0</v>
      </c>
      <c r="G187" s="643"/>
      <c r="H187" s="643"/>
      <c r="I187" s="644"/>
      <c r="J187" s="643"/>
      <c r="K187" s="643"/>
      <c r="L187" s="643"/>
      <c r="M187" s="643"/>
    </row>
    <row r="188" spans="1:13" s="99" customFormat="1" ht="15" hidden="1">
      <c r="A188" s="143"/>
      <c r="B188" s="302"/>
      <c r="C188" s="145" t="s">
        <v>186</v>
      </c>
      <c r="D188" s="143" t="s">
        <v>39</v>
      </c>
      <c r="E188" s="143">
        <v>3.222</v>
      </c>
      <c r="F188" s="132">
        <f>F187*E188</f>
        <v>0</v>
      </c>
      <c r="G188" s="645"/>
      <c r="H188" s="645"/>
      <c r="I188" s="646"/>
      <c r="J188" s="645"/>
      <c r="K188" s="645"/>
      <c r="L188" s="645"/>
      <c r="M188" s="645"/>
    </row>
    <row r="189" spans="1:13" s="99" customFormat="1" ht="15" hidden="1">
      <c r="A189" s="143"/>
      <c r="B189" s="302"/>
      <c r="C189" s="288" t="s">
        <v>187</v>
      </c>
      <c r="D189" s="88" t="s">
        <v>2</v>
      </c>
      <c r="E189" s="143">
        <v>2.8000000000000001E-2</v>
      </c>
      <c r="F189" s="132">
        <f>F187*E189</f>
        <v>0</v>
      </c>
      <c r="G189" s="645"/>
      <c r="H189" s="645"/>
      <c r="I189" s="646"/>
      <c r="J189" s="645"/>
      <c r="K189" s="645"/>
      <c r="L189" s="645"/>
      <c r="M189" s="645"/>
    </row>
    <row r="190" spans="1:13" s="99" customFormat="1" ht="15" hidden="1">
      <c r="A190" s="143"/>
      <c r="B190" s="302"/>
      <c r="C190" s="145" t="s">
        <v>34</v>
      </c>
      <c r="D190" s="143"/>
      <c r="E190" s="143"/>
      <c r="F190" s="132"/>
      <c r="G190" s="645"/>
      <c r="H190" s="645"/>
      <c r="I190" s="646"/>
      <c r="J190" s="645"/>
      <c r="K190" s="645"/>
      <c r="L190" s="645"/>
      <c r="M190" s="645"/>
    </row>
    <row r="191" spans="1:13" s="99" customFormat="1" ht="15" hidden="1">
      <c r="A191" s="143"/>
      <c r="B191" s="302"/>
      <c r="C191" s="145" t="s">
        <v>188</v>
      </c>
      <c r="D191" s="143" t="s">
        <v>43</v>
      </c>
      <c r="E191" s="143">
        <v>4.17</v>
      </c>
      <c r="F191" s="132">
        <f>F187*E191</f>
        <v>0</v>
      </c>
      <c r="G191" s="645"/>
      <c r="H191" s="645"/>
      <c r="I191" s="646"/>
      <c r="J191" s="645"/>
      <c r="K191" s="645"/>
      <c r="L191" s="645"/>
      <c r="M191" s="645"/>
    </row>
    <row r="192" spans="1:13" s="99" customFormat="1" ht="15" hidden="1">
      <c r="A192" s="88"/>
      <c r="B192" s="302"/>
      <c r="C192" s="90" t="s">
        <v>97</v>
      </c>
      <c r="D192" s="88" t="s">
        <v>70</v>
      </c>
      <c r="E192" s="88">
        <v>0.25</v>
      </c>
      <c r="F192" s="132">
        <f>F187*E192</f>
        <v>0</v>
      </c>
      <c r="G192" s="645"/>
      <c r="H192" s="645"/>
      <c r="I192" s="646"/>
      <c r="J192" s="645"/>
      <c r="K192" s="645"/>
      <c r="L192" s="645"/>
      <c r="M192" s="645"/>
    </row>
    <row r="193" spans="1:13" s="99" customFormat="1" ht="15" hidden="1">
      <c r="A193" s="88"/>
      <c r="B193" s="302"/>
      <c r="C193" s="90" t="s">
        <v>149</v>
      </c>
      <c r="D193" s="88" t="s">
        <v>70</v>
      </c>
      <c r="E193" s="88">
        <v>0.54</v>
      </c>
      <c r="F193" s="132">
        <f>F187*E193</f>
        <v>0</v>
      </c>
      <c r="G193" s="645"/>
      <c r="H193" s="645"/>
      <c r="I193" s="646"/>
      <c r="J193" s="645"/>
      <c r="K193" s="645"/>
      <c r="L193" s="645"/>
      <c r="M193" s="645"/>
    </row>
    <row r="194" spans="1:13" s="99" customFormat="1" ht="15" hidden="1">
      <c r="A194" s="88"/>
      <c r="B194" s="302"/>
      <c r="C194" s="90" t="s">
        <v>98</v>
      </c>
      <c r="D194" s="88" t="s">
        <v>70</v>
      </c>
      <c r="E194" s="88">
        <v>0.11600000000000001</v>
      </c>
      <c r="F194" s="132">
        <f>F187*E194</f>
        <v>0</v>
      </c>
      <c r="G194" s="645"/>
      <c r="H194" s="645"/>
      <c r="I194" s="646"/>
      <c r="J194" s="645"/>
      <c r="K194" s="645"/>
      <c r="L194" s="645"/>
      <c r="M194" s="645"/>
    </row>
    <row r="195" spans="1:13" s="99" customFormat="1" ht="15" hidden="1">
      <c r="A195" s="143"/>
      <c r="B195" s="302"/>
      <c r="C195" s="145" t="s">
        <v>189</v>
      </c>
      <c r="D195" s="93" t="s">
        <v>2</v>
      </c>
      <c r="E195" s="143">
        <v>4.1300000000000003E-2</v>
      </c>
      <c r="F195" s="132">
        <f>F187*E195</f>
        <v>0</v>
      </c>
      <c r="G195" s="645"/>
      <c r="H195" s="645"/>
      <c r="I195" s="646"/>
      <c r="J195" s="645"/>
      <c r="K195" s="645"/>
      <c r="L195" s="645"/>
      <c r="M195" s="645"/>
    </row>
    <row r="196" spans="1:13" s="99" customFormat="1" ht="27" hidden="1">
      <c r="A196" s="140">
        <v>5</v>
      </c>
      <c r="B196" s="141" t="s">
        <v>93</v>
      </c>
      <c r="C196" s="142" t="s">
        <v>190</v>
      </c>
      <c r="D196" s="140" t="s">
        <v>74</v>
      </c>
      <c r="E196" s="140"/>
      <c r="F196" s="131">
        <v>0</v>
      </c>
      <c r="G196" s="643"/>
      <c r="H196" s="643"/>
      <c r="I196" s="644"/>
      <c r="J196" s="643"/>
      <c r="K196" s="643"/>
      <c r="L196" s="643"/>
      <c r="M196" s="643"/>
    </row>
    <row r="197" spans="1:13" s="99" customFormat="1" ht="15" hidden="1">
      <c r="A197" s="143"/>
      <c r="B197" s="144"/>
      <c r="C197" s="90" t="s">
        <v>38</v>
      </c>
      <c r="D197" s="88" t="s">
        <v>39</v>
      </c>
      <c r="E197" s="88">
        <v>0.83</v>
      </c>
      <c r="F197" s="132">
        <f>F196*E197</f>
        <v>0</v>
      </c>
      <c r="G197" s="645"/>
      <c r="H197" s="645"/>
      <c r="I197" s="646"/>
      <c r="J197" s="645"/>
      <c r="K197" s="645"/>
      <c r="L197" s="645"/>
      <c r="M197" s="645"/>
    </row>
    <row r="198" spans="1:13" s="99" customFormat="1" ht="15" hidden="1">
      <c r="A198" s="143"/>
      <c r="B198" s="144"/>
      <c r="C198" s="90" t="s">
        <v>33</v>
      </c>
      <c r="D198" s="88" t="s">
        <v>2</v>
      </c>
      <c r="E198" s="88">
        <v>4.1000000000000003E-3</v>
      </c>
      <c r="F198" s="132">
        <f>F196*E198</f>
        <v>0</v>
      </c>
      <c r="G198" s="645"/>
      <c r="H198" s="645"/>
      <c r="I198" s="646"/>
      <c r="J198" s="645"/>
      <c r="K198" s="645"/>
      <c r="L198" s="645"/>
      <c r="M198" s="645"/>
    </row>
    <row r="199" spans="1:13" s="99" customFormat="1" ht="15" hidden="1">
      <c r="A199" s="143"/>
      <c r="B199" s="144"/>
      <c r="C199" s="145" t="s">
        <v>34</v>
      </c>
      <c r="D199" s="88"/>
      <c r="E199" s="88"/>
      <c r="F199" s="132"/>
      <c r="G199" s="645"/>
      <c r="H199" s="645"/>
      <c r="I199" s="646"/>
      <c r="J199" s="645"/>
      <c r="K199" s="645"/>
      <c r="L199" s="645"/>
      <c r="M199" s="645"/>
    </row>
    <row r="200" spans="1:13" s="99" customFormat="1" ht="15" hidden="1">
      <c r="A200" s="143"/>
      <c r="B200" s="144"/>
      <c r="C200" s="90" t="s">
        <v>191</v>
      </c>
      <c r="D200" s="88" t="s">
        <v>73</v>
      </c>
      <c r="E200" s="88">
        <v>4.1000000000000003E-3</v>
      </c>
      <c r="F200" s="132">
        <f>F196*E200</f>
        <v>0</v>
      </c>
      <c r="G200" s="693"/>
      <c r="H200" s="645"/>
      <c r="I200" s="646"/>
      <c r="J200" s="645"/>
      <c r="K200" s="645"/>
      <c r="L200" s="645"/>
      <c r="M200" s="645"/>
    </row>
    <row r="201" spans="1:13" s="99" customFormat="1" ht="15" hidden="1">
      <c r="A201" s="157"/>
      <c r="B201" s="158"/>
      <c r="C201" s="134" t="s">
        <v>35</v>
      </c>
      <c r="D201" s="93" t="s">
        <v>2</v>
      </c>
      <c r="E201" s="93">
        <v>7.8E-2</v>
      </c>
      <c r="F201" s="135">
        <f>F196*E201</f>
        <v>0</v>
      </c>
      <c r="G201" s="647"/>
      <c r="H201" s="647"/>
      <c r="I201" s="648"/>
      <c r="J201" s="647"/>
      <c r="K201" s="647"/>
      <c r="L201" s="647"/>
      <c r="M201" s="647"/>
    </row>
    <row r="202" spans="1:13" s="99" customFormat="1" ht="15">
      <c r="A202" s="143"/>
      <c r="B202" s="303"/>
      <c r="C202" s="304" t="s">
        <v>535</v>
      </c>
      <c r="D202" s="93" t="s">
        <v>536</v>
      </c>
      <c r="E202" s="93"/>
      <c r="F202" s="135">
        <v>21.6</v>
      </c>
      <c r="G202" s="647"/>
      <c r="H202" s="647"/>
      <c r="I202" s="648"/>
      <c r="J202" s="647"/>
      <c r="K202" s="647"/>
      <c r="L202" s="647"/>
      <c r="M202" s="647"/>
    </row>
    <row r="203" spans="1:13" s="99" customFormat="1" ht="15">
      <c r="A203" s="140">
        <v>2</v>
      </c>
      <c r="B203" s="305" t="s">
        <v>58</v>
      </c>
      <c r="C203" s="293" t="s">
        <v>278</v>
      </c>
      <c r="D203" s="306" t="s">
        <v>74</v>
      </c>
      <c r="E203" s="306"/>
      <c r="F203" s="185">
        <v>1.2</v>
      </c>
      <c r="G203" s="644"/>
      <c r="H203" s="694"/>
      <c r="I203" s="644"/>
      <c r="J203" s="643"/>
      <c r="K203" s="643"/>
      <c r="L203" s="643"/>
      <c r="M203" s="643"/>
    </row>
    <row r="204" spans="1:13" s="99" customFormat="1" ht="15">
      <c r="A204" s="143"/>
      <c r="B204" s="307"/>
      <c r="C204" s="243" t="s">
        <v>38</v>
      </c>
      <c r="D204" s="226" t="s">
        <v>74</v>
      </c>
      <c r="E204" s="226">
        <v>1</v>
      </c>
      <c r="F204" s="103">
        <f>F203*E204</f>
        <v>1.2</v>
      </c>
      <c r="G204" s="646"/>
      <c r="H204" s="685"/>
      <c r="I204" s="646"/>
      <c r="J204" s="645"/>
      <c r="K204" s="645"/>
      <c r="L204" s="645"/>
      <c r="M204" s="645"/>
    </row>
    <row r="205" spans="1:13" s="99" customFormat="1" ht="15">
      <c r="A205" s="143"/>
      <c r="B205" s="307"/>
      <c r="C205" s="243" t="s">
        <v>34</v>
      </c>
      <c r="D205" s="226"/>
      <c r="E205" s="226"/>
      <c r="F205" s="103"/>
      <c r="G205" s="646"/>
      <c r="H205" s="685"/>
      <c r="I205" s="646"/>
      <c r="J205" s="645"/>
      <c r="K205" s="645"/>
      <c r="L205" s="645"/>
      <c r="M205" s="645"/>
    </row>
    <row r="206" spans="1:13" s="99" customFormat="1" ht="15">
      <c r="A206" s="157"/>
      <c r="B206" s="308"/>
      <c r="C206" s="298" t="s">
        <v>279</v>
      </c>
      <c r="D206" s="309" t="s">
        <v>74</v>
      </c>
      <c r="E206" s="309">
        <v>1</v>
      </c>
      <c r="F206" s="108">
        <f>F203*E206</f>
        <v>1.2</v>
      </c>
      <c r="G206" s="648"/>
      <c r="H206" s="695"/>
      <c r="I206" s="648"/>
      <c r="J206" s="647"/>
      <c r="K206" s="647"/>
      <c r="L206" s="647"/>
      <c r="M206" s="647"/>
    </row>
    <row r="207" spans="1:13" s="99" customFormat="1" ht="16.5" hidden="1">
      <c r="A207" s="157"/>
      <c r="B207" s="181"/>
      <c r="C207" s="310" t="s">
        <v>192</v>
      </c>
      <c r="D207" s="93"/>
      <c r="E207" s="157"/>
      <c r="F207" s="135"/>
      <c r="G207" s="647"/>
      <c r="H207" s="647"/>
      <c r="I207" s="648"/>
      <c r="J207" s="647"/>
      <c r="K207" s="647"/>
      <c r="L207" s="647"/>
      <c r="M207" s="647"/>
    </row>
    <row r="208" spans="1:13" s="99" customFormat="1" ht="15" hidden="1">
      <c r="A208" s="82">
        <v>1</v>
      </c>
      <c r="B208" s="136" t="s">
        <v>76</v>
      </c>
      <c r="C208" s="311" t="s">
        <v>280</v>
      </c>
      <c r="D208" s="82" t="s">
        <v>49</v>
      </c>
      <c r="E208" s="312"/>
      <c r="F208" s="131">
        <v>0</v>
      </c>
      <c r="G208" s="696"/>
      <c r="H208" s="643"/>
      <c r="I208" s="644"/>
      <c r="J208" s="643"/>
      <c r="K208" s="643"/>
      <c r="L208" s="643"/>
      <c r="M208" s="643"/>
    </row>
    <row r="209" spans="1:13" s="99" customFormat="1" ht="15" hidden="1">
      <c r="A209" s="88"/>
      <c r="B209" s="89"/>
      <c r="C209" s="304" t="s">
        <v>38</v>
      </c>
      <c r="D209" s="88" t="s">
        <v>39</v>
      </c>
      <c r="E209" s="313">
        <v>23.8</v>
      </c>
      <c r="F209" s="132">
        <f>F208*E209</f>
        <v>0</v>
      </c>
      <c r="G209" s="697"/>
      <c r="H209" s="645"/>
      <c r="I209" s="646"/>
      <c r="J209" s="645"/>
      <c r="K209" s="645"/>
      <c r="L209" s="645"/>
      <c r="M209" s="645"/>
    </row>
    <row r="210" spans="1:13" s="99" customFormat="1" ht="15" hidden="1">
      <c r="A210" s="88"/>
      <c r="B210" s="89"/>
      <c r="C210" s="304" t="s">
        <v>33</v>
      </c>
      <c r="D210" s="88" t="s">
        <v>2</v>
      </c>
      <c r="E210" s="313">
        <v>2.1</v>
      </c>
      <c r="F210" s="132">
        <f>F208*E210</f>
        <v>0</v>
      </c>
      <c r="G210" s="697"/>
      <c r="H210" s="645"/>
      <c r="I210" s="646"/>
      <c r="J210" s="645"/>
      <c r="K210" s="645"/>
      <c r="L210" s="645"/>
      <c r="M210" s="645"/>
    </row>
    <row r="211" spans="1:13" s="99" customFormat="1" ht="15" hidden="1">
      <c r="A211" s="88"/>
      <c r="B211" s="89"/>
      <c r="C211" s="314" t="s">
        <v>34</v>
      </c>
      <c r="D211" s="88"/>
      <c r="E211" s="313"/>
      <c r="F211" s="132"/>
      <c r="G211" s="697"/>
      <c r="H211" s="645"/>
      <c r="I211" s="646"/>
      <c r="J211" s="645"/>
      <c r="K211" s="645"/>
      <c r="L211" s="645"/>
      <c r="M211" s="645"/>
    </row>
    <row r="212" spans="1:13" s="99" customFormat="1" ht="15" hidden="1">
      <c r="A212" s="88"/>
      <c r="B212" s="89"/>
      <c r="C212" s="304" t="s">
        <v>77</v>
      </c>
      <c r="D212" s="88" t="s">
        <v>49</v>
      </c>
      <c r="E212" s="313">
        <v>0.22</v>
      </c>
      <c r="F212" s="132">
        <f>F208*E212</f>
        <v>0</v>
      </c>
      <c r="G212" s="697"/>
      <c r="H212" s="645"/>
      <c r="I212" s="646"/>
      <c r="J212" s="645"/>
      <c r="K212" s="645"/>
      <c r="L212" s="645"/>
      <c r="M212" s="645"/>
    </row>
    <row r="213" spans="1:13" s="99" customFormat="1" ht="15" hidden="1">
      <c r="A213" s="88"/>
      <c r="B213" s="89"/>
      <c r="C213" s="304" t="s">
        <v>193</v>
      </c>
      <c r="D213" s="88" t="s">
        <v>49</v>
      </c>
      <c r="E213" s="313">
        <v>0.83</v>
      </c>
      <c r="F213" s="132">
        <f>F208*E213</f>
        <v>0</v>
      </c>
      <c r="G213" s="697"/>
      <c r="H213" s="645"/>
      <c r="I213" s="646"/>
      <c r="J213" s="645"/>
      <c r="K213" s="645"/>
      <c r="L213" s="645"/>
      <c r="M213" s="645"/>
    </row>
    <row r="214" spans="1:13" s="99" customFormat="1" ht="15" hidden="1">
      <c r="A214" s="88"/>
      <c r="B214" s="89"/>
      <c r="C214" s="304" t="s">
        <v>78</v>
      </c>
      <c r="D214" s="88" t="s">
        <v>70</v>
      </c>
      <c r="E214" s="313">
        <v>7.2</v>
      </c>
      <c r="F214" s="132">
        <f>F208*E214</f>
        <v>0</v>
      </c>
      <c r="G214" s="697"/>
      <c r="H214" s="645"/>
      <c r="I214" s="646"/>
      <c r="J214" s="645"/>
      <c r="K214" s="645"/>
      <c r="L214" s="645"/>
      <c r="M214" s="645"/>
    </row>
    <row r="215" spans="1:13" s="99" customFormat="1" ht="15" hidden="1">
      <c r="A215" s="88"/>
      <c r="B215" s="89"/>
      <c r="C215" s="304" t="s">
        <v>79</v>
      </c>
      <c r="D215" s="88" t="s">
        <v>70</v>
      </c>
      <c r="E215" s="313">
        <v>1.96</v>
      </c>
      <c r="F215" s="132">
        <f>F208*E215</f>
        <v>0</v>
      </c>
      <c r="G215" s="697"/>
      <c r="H215" s="645"/>
      <c r="I215" s="646"/>
      <c r="J215" s="645"/>
      <c r="K215" s="645"/>
      <c r="L215" s="645"/>
      <c r="M215" s="645"/>
    </row>
    <row r="216" spans="1:13" s="99" customFormat="1" ht="15" hidden="1">
      <c r="A216" s="88"/>
      <c r="B216" s="89"/>
      <c r="C216" s="304" t="s">
        <v>80</v>
      </c>
      <c r="D216" s="88" t="s">
        <v>74</v>
      </c>
      <c r="E216" s="313">
        <v>3.38</v>
      </c>
      <c r="F216" s="132">
        <f>F208*E216</f>
        <v>0</v>
      </c>
      <c r="G216" s="697"/>
      <c r="H216" s="645"/>
      <c r="I216" s="646"/>
      <c r="J216" s="645"/>
      <c r="K216" s="645"/>
      <c r="L216" s="645"/>
      <c r="M216" s="645"/>
    </row>
    <row r="217" spans="1:13" s="99" customFormat="1" ht="15" hidden="1">
      <c r="A217" s="88"/>
      <c r="B217" s="89"/>
      <c r="C217" s="304" t="s">
        <v>81</v>
      </c>
      <c r="D217" s="88" t="s">
        <v>70</v>
      </c>
      <c r="E217" s="313">
        <v>4.38</v>
      </c>
      <c r="F217" s="132">
        <f>F208*E217</f>
        <v>0</v>
      </c>
      <c r="G217" s="697"/>
      <c r="H217" s="645"/>
      <c r="I217" s="646"/>
      <c r="J217" s="645"/>
      <c r="K217" s="645"/>
      <c r="L217" s="645"/>
      <c r="M217" s="645"/>
    </row>
    <row r="218" spans="1:13" s="99" customFormat="1" ht="15" hidden="1">
      <c r="A218" s="93"/>
      <c r="B218" s="92"/>
      <c r="C218" s="315" t="s">
        <v>35</v>
      </c>
      <c r="D218" s="93" t="s">
        <v>2</v>
      </c>
      <c r="E218" s="316">
        <v>3.44</v>
      </c>
      <c r="F218" s="135">
        <f>F208*E218</f>
        <v>0</v>
      </c>
      <c r="G218" s="698"/>
      <c r="H218" s="647"/>
      <c r="I218" s="648"/>
      <c r="J218" s="647"/>
      <c r="K218" s="647"/>
      <c r="L218" s="647"/>
      <c r="M218" s="647"/>
    </row>
    <row r="219" spans="1:13" s="99" customFormat="1" ht="15" hidden="1">
      <c r="A219" s="82">
        <v>2</v>
      </c>
      <c r="B219" s="136" t="s">
        <v>82</v>
      </c>
      <c r="C219" s="137" t="s">
        <v>194</v>
      </c>
      <c r="D219" s="82" t="s">
        <v>49</v>
      </c>
      <c r="E219" s="82"/>
      <c r="F219" s="131">
        <v>0</v>
      </c>
      <c r="G219" s="643"/>
      <c r="H219" s="643"/>
      <c r="I219" s="644"/>
      <c r="J219" s="643"/>
      <c r="K219" s="643"/>
      <c r="L219" s="643"/>
      <c r="M219" s="643"/>
    </row>
    <row r="220" spans="1:13" s="99" customFormat="1" ht="15" hidden="1">
      <c r="A220" s="88"/>
      <c r="B220" s="89"/>
      <c r="C220" s="90" t="s">
        <v>38</v>
      </c>
      <c r="D220" s="88" t="s">
        <v>39</v>
      </c>
      <c r="E220" s="88">
        <v>0.87</v>
      </c>
      <c r="F220" s="132">
        <f>F219*E220</f>
        <v>0</v>
      </c>
      <c r="G220" s="645"/>
      <c r="H220" s="645"/>
      <c r="I220" s="646"/>
      <c r="J220" s="645"/>
      <c r="K220" s="645"/>
      <c r="L220" s="645"/>
      <c r="M220" s="645"/>
    </row>
    <row r="221" spans="1:13" s="99" customFormat="1" ht="15" hidden="1">
      <c r="A221" s="88"/>
      <c r="B221" s="89"/>
      <c r="C221" s="90" t="s">
        <v>33</v>
      </c>
      <c r="D221" s="88" t="s">
        <v>2</v>
      </c>
      <c r="E221" s="88">
        <v>0.13</v>
      </c>
      <c r="F221" s="132">
        <f>F219*E221</f>
        <v>0</v>
      </c>
      <c r="G221" s="645"/>
      <c r="H221" s="645"/>
      <c r="I221" s="646"/>
      <c r="J221" s="645"/>
      <c r="K221" s="645"/>
      <c r="L221" s="645"/>
      <c r="M221" s="645"/>
    </row>
    <row r="222" spans="1:13" s="99" customFormat="1" ht="15" hidden="1">
      <c r="A222" s="88"/>
      <c r="B222" s="89"/>
      <c r="C222" s="145" t="s">
        <v>34</v>
      </c>
      <c r="D222" s="88"/>
      <c r="E222" s="88"/>
      <c r="F222" s="132"/>
      <c r="G222" s="645"/>
      <c r="H222" s="645"/>
      <c r="I222" s="646"/>
      <c r="J222" s="645"/>
      <c r="K222" s="645"/>
      <c r="L222" s="645"/>
      <c r="M222" s="645"/>
    </row>
    <row r="223" spans="1:13" s="99" customFormat="1" ht="15" hidden="1">
      <c r="A223" s="88"/>
      <c r="B223" s="89"/>
      <c r="C223" s="90" t="s">
        <v>83</v>
      </c>
      <c r="D223" s="88" t="s">
        <v>70</v>
      </c>
      <c r="E223" s="88">
        <v>7.2</v>
      </c>
      <c r="F223" s="132">
        <f>F219*E223</f>
        <v>0</v>
      </c>
      <c r="G223" s="679"/>
      <c r="H223" s="645"/>
      <c r="I223" s="646"/>
      <c r="J223" s="645"/>
      <c r="K223" s="645"/>
      <c r="L223" s="645"/>
      <c r="M223" s="645"/>
    </row>
    <row r="224" spans="1:13" s="99" customFormat="1" ht="15" hidden="1">
      <c r="A224" s="88"/>
      <c r="B224" s="89"/>
      <c r="C224" s="90" t="s">
        <v>84</v>
      </c>
      <c r="D224" s="88" t="s">
        <v>70</v>
      </c>
      <c r="E224" s="88">
        <v>1.79</v>
      </c>
      <c r="F224" s="132">
        <f>F219*E224</f>
        <v>0</v>
      </c>
      <c r="G224" s="679"/>
      <c r="H224" s="645"/>
      <c r="I224" s="646"/>
      <c r="J224" s="645"/>
      <c r="K224" s="645"/>
      <c r="L224" s="645"/>
      <c r="M224" s="645"/>
    </row>
    <row r="225" spans="1:13" s="99" customFormat="1" ht="15" hidden="1">
      <c r="A225" s="88"/>
      <c r="B225" s="89"/>
      <c r="C225" s="90" t="s">
        <v>85</v>
      </c>
      <c r="D225" s="88" t="s">
        <v>70</v>
      </c>
      <c r="E225" s="88">
        <v>1.07</v>
      </c>
      <c r="F225" s="132">
        <f>F219*E225</f>
        <v>0</v>
      </c>
      <c r="G225" s="679"/>
      <c r="H225" s="645"/>
      <c r="I225" s="646"/>
      <c r="J225" s="645"/>
      <c r="K225" s="645"/>
      <c r="L225" s="645"/>
      <c r="M225" s="645"/>
    </row>
    <row r="226" spans="1:13" s="99" customFormat="1" ht="15" hidden="1">
      <c r="A226" s="93"/>
      <c r="B226" s="92"/>
      <c r="C226" s="134" t="s">
        <v>35</v>
      </c>
      <c r="D226" s="93" t="s">
        <v>2</v>
      </c>
      <c r="E226" s="93">
        <v>0.1</v>
      </c>
      <c r="F226" s="135">
        <f>F219*E226</f>
        <v>0</v>
      </c>
      <c r="G226" s="663"/>
      <c r="H226" s="647"/>
      <c r="I226" s="648"/>
      <c r="J226" s="647"/>
      <c r="K226" s="647"/>
      <c r="L226" s="647"/>
      <c r="M226" s="647"/>
    </row>
    <row r="227" spans="1:13" s="99" customFormat="1" ht="15" hidden="1">
      <c r="A227" s="88">
        <v>3</v>
      </c>
      <c r="B227" s="83" t="s">
        <v>195</v>
      </c>
      <c r="C227" s="90" t="s">
        <v>196</v>
      </c>
      <c r="D227" s="82" t="s">
        <v>74</v>
      </c>
      <c r="E227" s="88"/>
      <c r="F227" s="131">
        <v>0</v>
      </c>
      <c r="G227" s="662"/>
      <c r="H227" s="662"/>
      <c r="I227" s="646"/>
      <c r="J227" s="662"/>
      <c r="K227" s="662"/>
      <c r="L227" s="662"/>
      <c r="M227" s="662"/>
    </row>
    <row r="228" spans="1:13" s="99" customFormat="1" ht="15" hidden="1">
      <c r="A228" s="88"/>
      <c r="B228" s="89"/>
      <c r="C228" s="123" t="s">
        <v>38</v>
      </c>
      <c r="D228" s="124" t="s">
        <v>39</v>
      </c>
      <c r="E228" s="124">
        <v>0.24199999999999999</v>
      </c>
      <c r="F228" s="132">
        <f>F227*E228</f>
        <v>0</v>
      </c>
      <c r="G228" s="662"/>
      <c r="H228" s="662"/>
      <c r="I228" s="646"/>
      <c r="J228" s="662"/>
      <c r="K228" s="662"/>
      <c r="L228" s="662"/>
      <c r="M228" s="662"/>
    </row>
    <row r="229" spans="1:13" s="99" customFormat="1" ht="15" hidden="1">
      <c r="A229" s="88"/>
      <c r="B229" s="89"/>
      <c r="C229" s="123" t="s">
        <v>33</v>
      </c>
      <c r="D229" s="88" t="s">
        <v>2</v>
      </c>
      <c r="E229" s="124">
        <v>4.2999999999999997E-2</v>
      </c>
      <c r="F229" s="132">
        <f>F227*E229</f>
        <v>0</v>
      </c>
      <c r="G229" s="662"/>
      <c r="H229" s="662"/>
      <c r="I229" s="646"/>
      <c r="J229" s="662"/>
      <c r="K229" s="662"/>
      <c r="L229" s="662"/>
      <c r="M229" s="662"/>
    </row>
    <row r="230" spans="1:13" s="99" customFormat="1" ht="15" hidden="1">
      <c r="A230" s="88"/>
      <c r="B230" s="89"/>
      <c r="C230" s="145" t="s">
        <v>34</v>
      </c>
      <c r="D230" s="124"/>
      <c r="E230" s="124"/>
      <c r="F230" s="132"/>
      <c r="G230" s="662"/>
      <c r="H230" s="662"/>
      <c r="I230" s="646"/>
      <c r="J230" s="662"/>
      <c r="K230" s="662"/>
      <c r="L230" s="662"/>
      <c r="M230" s="662"/>
    </row>
    <row r="231" spans="1:13" s="99" customFormat="1" ht="15" hidden="1">
      <c r="A231" s="88"/>
      <c r="B231" s="89"/>
      <c r="C231" s="123" t="s">
        <v>86</v>
      </c>
      <c r="D231" s="124" t="s">
        <v>49</v>
      </c>
      <c r="E231" s="317">
        <v>2.1000000000000001E-2</v>
      </c>
      <c r="F231" s="132">
        <f>F227*E231</f>
        <v>0</v>
      </c>
      <c r="G231" s="645"/>
      <c r="H231" s="662"/>
      <c r="I231" s="646"/>
      <c r="J231" s="662"/>
      <c r="K231" s="662"/>
      <c r="L231" s="662"/>
      <c r="M231" s="662"/>
    </row>
    <row r="232" spans="1:13" s="99" customFormat="1" ht="15" hidden="1">
      <c r="A232" s="88"/>
      <c r="B232" s="89"/>
      <c r="C232" s="123" t="s">
        <v>87</v>
      </c>
      <c r="D232" s="124" t="s">
        <v>70</v>
      </c>
      <c r="E232" s="124">
        <v>0.112</v>
      </c>
      <c r="F232" s="132">
        <f>F227*E232</f>
        <v>0</v>
      </c>
      <c r="G232" s="662"/>
      <c r="H232" s="662"/>
      <c r="I232" s="646"/>
      <c r="J232" s="662"/>
      <c r="K232" s="662"/>
      <c r="L232" s="662"/>
      <c r="M232" s="662"/>
    </row>
    <row r="233" spans="1:13" s="99" customFormat="1" ht="15" hidden="1">
      <c r="A233" s="88"/>
      <c r="B233" s="92"/>
      <c r="C233" s="123" t="s">
        <v>35</v>
      </c>
      <c r="D233" s="93" t="s">
        <v>2</v>
      </c>
      <c r="E233" s="318">
        <v>4.8399999999999999E-2</v>
      </c>
      <c r="F233" s="132">
        <f>F227*E233</f>
        <v>0</v>
      </c>
      <c r="G233" s="662"/>
      <c r="H233" s="662"/>
      <c r="I233" s="646"/>
      <c r="J233" s="662"/>
      <c r="K233" s="662"/>
      <c r="L233" s="662"/>
      <c r="M233" s="662"/>
    </row>
    <row r="234" spans="1:13" s="99" customFormat="1" ht="15" hidden="1">
      <c r="A234" s="82">
        <v>4</v>
      </c>
      <c r="B234" s="136" t="s">
        <v>88</v>
      </c>
      <c r="C234" s="137" t="s">
        <v>89</v>
      </c>
      <c r="D234" s="82" t="s">
        <v>74</v>
      </c>
      <c r="E234" s="82"/>
      <c r="F234" s="131">
        <f>F227</f>
        <v>0</v>
      </c>
      <c r="G234" s="643"/>
      <c r="H234" s="643"/>
      <c r="I234" s="644"/>
      <c r="J234" s="643"/>
      <c r="K234" s="643"/>
      <c r="L234" s="643"/>
      <c r="M234" s="643"/>
    </row>
    <row r="235" spans="1:13" s="99" customFormat="1" ht="15" hidden="1">
      <c r="A235" s="88"/>
      <c r="B235" s="89"/>
      <c r="C235" s="90" t="s">
        <v>38</v>
      </c>
      <c r="D235" s="88" t="s">
        <v>39</v>
      </c>
      <c r="E235" s="88">
        <v>3.0300000000000001E-2</v>
      </c>
      <c r="F235" s="132">
        <f>F234*E235</f>
        <v>0</v>
      </c>
      <c r="G235" s="645"/>
      <c r="H235" s="645"/>
      <c r="I235" s="646"/>
      <c r="J235" s="645"/>
      <c r="K235" s="645"/>
      <c r="L235" s="645"/>
      <c r="M235" s="645"/>
    </row>
    <row r="236" spans="1:13" s="99" customFormat="1" ht="15" hidden="1">
      <c r="A236" s="88"/>
      <c r="B236" s="89"/>
      <c r="C236" s="90" t="s">
        <v>33</v>
      </c>
      <c r="D236" s="88" t="s">
        <v>2</v>
      </c>
      <c r="E236" s="88">
        <v>4.1000000000000003E-3</v>
      </c>
      <c r="F236" s="132">
        <f>F234*E236</f>
        <v>0</v>
      </c>
      <c r="G236" s="645"/>
      <c r="H236" s="645"/>
      <c r="I236" s="646"/>
      <c r="J236" s="645"/>
      <c r="K236" s="662"/>
      <c r="L236" s="645"/>
      <c r="M236" s="645"/>
    </row>
    <row r="237" spans="1:13" s="99" customFormat="1" ht="15" hidden="1">
      <c r="A237" s="88"/>
      <c r="B237" s="89"/>
      <c r="C237" s="145" t="s">
        <v>34</v>
      </c>
      <c r="D237" s="88"/>
      <c r="E237" s="88"/>
      <c r="F237" s="132"/>
      <c r="G237" s="645"/>
      <c r="H237" s="645"/>
      <c r="I237" s="646"/>
      <c r="J237" s="645"/>
      <c r="K237" s="645"/>
      <c r="L237" s="645"/>
      <c r="M237" s="645"/>
    </row>
    <row r="238" spans="1:13" s="99" customFormat="1" ht="15" hidden="1">
      <c r="A238" s="88"/>
      <c r="B238" s="89"/>
      <c r="C238" s="90" t="s">
        <v>83</v>
      </c>
      <c r="D238" s="88" t="s">
        <v>70</v>
      </c>
      <c r="E238" s="88">
        <v>0.23100000000000001</v>
      </c>
      <c r="F238" s="132">
        <f>F234*E238</f>
        <v>0</v>
      </c>
      <c r="G238" s="645"/>
      <c r="H238" s="645"/>
      <c r="I238" s="646"/>
      <c r="J238" s="645"/>
      <c r="K238" s="645"/>
      <c r="L238" s="645"/>
      <c r="M238" s="645"/>
    </row>
    <row r="239" spans="1:13" s="99" customFormat="1" ht="15" hidden="1">
      <c r="A239" s="88"/>
      <c r="B239" s="89"/>
      <c r="C239" s="90" t="s">
        <v>84</v>
      </c>
      <c r="D239" s="88" t="s">
        <v>70</v>
      </c>
      <c r="E239" s="88">
        <v>5.8000000000000003E-2</v>
      </c>
      <c r="F239" s="132">
        <f>F234*E239</f>
        <v>0</v>
      </c>
      <c r="G239" s="645"/>
      <c r="H239" s="645"/>
      <c r="I239" s="646"/>
      <c r="J239" s="645"/>
      <c r="K239" s="645"/>
      <c r="L239" s="645"/>
      <c r="M239" s="645"/>
    </row>
    <row r="240" spans="1:13" s="99" customFormat="1" ht="15" hidden="1">
      <c r="A240" s="88"/>
      <c r="B240" s="89"/>
      <c r="C240" s="90" t="s">
        <v>85</v>
      </c>
      <c r="D240" s="88" t="s">
        <v>70</v>
      </c>
      <c r="E240" s="88">
        <v>3.5000000000000003E-2</v>
      </c>
      <c r="F240" s="132">
        <f>F234*E240</f>
        <v>0</v>
      </c>
      <c r="G240" s="645"/>
      <c r="H240" s="645"/>
      <c r="I240" s="646"/>
      <c r="J240" s="645"/>
      <c r="K240" s="645"/>
      <c r="L240" s="645"/>
      <c r="M240" s="645"/>
    </row>
    <row r="241" spans="1:14" s="99" customFormat="1" ht="15" hidden="1">
      <c r="A241" s="88"/>
      <c r="B241" s="89"/>
      <c r="C241" s="90" t="s">
        <v>35</v>
      </c>
      <c r="D241" s="93" t="s">
        <v>2</v>
      </c>
      <c r="E241" s="88">
        <v>4.0000000000000002E-4</v>
      </c>
      <c r="F241" s="132">
        <f>F234*E241</f>
        <v>0</v>
      </c>
      <c r="G241" s="662"/>
      <c r="H241" s="645"/>
      <c r="I241" s="646"/>
      <c r="J241" s="645"/>
      <c r="K241" s="645"/>
      <c r="L241" s="645"/>
      <c r="M241" s="645"/>
    </row>
    <row r="242" spans="1:14" s="99" customFormat="1" ht="15" hidden="1">
      <c r="A242" s="82">
        <v>5</v>
      </c>
      <c r="B242" s="136" t="s">
        <v>90</v>
      </c>
      <c r="C242" s="137" t="s">
        <v>91</v>
      </c>
      <c r="D242" s="82" t="s">
        <v>74</v>
      </c>
      <c r="E242" s="82"/>
      <c r="F242" s="131">
        <f>F227</f>
        <v>0</v>
      </c>
      <c r="G242" s="643"/>
      <c r="H242" s="643"/>
      <c r="I242" s="644"/>
      <c r="J242" s="643"/>
      <c r="K242" s="643"/>
      <c r="L242" s="643"/>
      <c r="M242" s="643"/>
    </row>
    <row r="243" spans="1:14" s="99" customFormat="1" ht="15" hidden="1">
      <c r="A243" s="88"/>
      <c r="B243" s="89"/>
      <c r="C243" s="90" t="s">
        <v>38</v>
      </c>
      <c r="D243" s="88" t="s">
        <v>39</v>
      </c>
      <c r="E243" s="88">
        <v>6.9199999999999998E-2</v>
      </c>
      <c r="F243" s="132">
        <f>F242*E243</f>
        <v>0</v>
      </c>
      <c r="G243" s="645"/>
      <c r="H243" s="645"/>
      <c r="I243" s="646"/>
      <c r="J243" s="645"/>
      <c r="K243" s="645"/>
      <c r="L243" s="645"/>
      <c r="M243" s="645"/>
    </row>
    <row r="244" spans="1:14" s="99" customFormat="1" ht="15" hidden="1">
      <c r="A244" s="88"/>
      <c r="B244" s="89"/>
      <c r="C244" s="90" t="s">
        <v>33</v>
      </c>
      <c r="D244" s="88" t="s">
        <v>2</v>
      </c>
      <c r="E244" s="88">
        <v>1.6000000000000001E-3</v>
      </c>
      <c r="F244" s="132">
        <f>F242*E244</f>
        <v>0</v>
      </c>
      <c r="G244" s="645"/>
      <c r="H244" s="645"/>
      <c r="I244" s="646"/>
      <c r="J244" s="645"/>
      <c r="K244" s="662"/>
      <c r="L244" s="645"/>
      <c r="M244" s="645"/>
    </row>
    <row r="245" spans="1:14" s="99" customFormat="1" ht="15" hidden="1">
      <c r="A245" s="88"/>
      <c r="B245" s="89"/>
      <c r="C245" s="145" t="s">
        <v>34</v>
      </c>
      <c r="D245" s="88"/>
      <c r="E245" s="88"/>
      <c r="F245" s="132"/>
      <c r="G245" s="645"/>
      <c r="H245" s="645"/>
      <c r="I245" s="646"/>
      <c r="J245" s="645"/>
      <c r="K245" s="645"/>
      <c r="L245" s="645"/>
      <c r="M245" s="645"/>
    </row>
    <row r="246" spans="1:14" s="99" customFormat="1" ht="15" hidden="1">
      <c r="A246" s="93"/>
      <c r="B246" s="92"/>
      <c r="C246" s="134" t="s">
        <v>92</v>
      </c>
      <c r="D246" s="93" t="s">
        <v>70</v>
      </c>
      <c r="E246" s="93">
        <v>0.4</v>
      </c>
      <c r="F246" s="135">
        <f>F242*E246</f>
        <v>0</v>
      </c>
      <c r="G246" s="647"/>
      <c r="H246" s="647"/>
      <c r="I246" s="648"/>
      <c r="J246" s="647"/>
      <c r="K246" s="647"/>
      <c r="L246" s="647"/>
      <c r="M246" s="647"/>
    </row>
    <row r="247" spans="1:14" s="99" customFormat="1" ht="27" hidden="1">
      <c r="A247" s="82">
        <v>6</v>
      </c>
      <c r="B247" s="136" t="s">
        <v>93</v>
      </c>
      <c r="C247" s="137" t="s">
        <v>281</v>
      </c>
      <c r="D247" s="82" t="s">
        <v>74</v>
      </c>
      <c r="E247" s="82"/>
      <c r="F247" s="131">
        <v>0</v>
      </c>
      <c r="G247" s="643"/>
      <c r="H247" s="643"/>
      <c r="I247" s="644"/>
      <c r="J247" s="643"/>
      <c r="K247" s="643"/>
      <c r="L247" s="643"/>
      <c r="M247" s="643"/>
    </row>
    <row r="248" spans="1:14" s="99" customFormat="1" ht="15" hidden="1">
      <c r="A248" s="88"/>
      <c r="B248" s="89"/>
      <c r="C248" s="123" t="s">
        <v>38</v>
      </c>
      <c r="D248" s="124" t="s">
        <v>39</v>
      </c>
      <c r="E248" s="124">
        <v>0.83</v>
      </c>
      <c r="F248" s="132">
        <f>F247*E248</f>
        <v>0</v>
      </c>
      <c r="G248" s="645"/>
      <c r="H248" s="645"/>
      <c r="I248" s="646"/>
      <c r="J248" s="645"/>
      <c r="K248" s="645"/>
      <c r="L248" s="645"/>
      <c r="M248" s="645"/>
    </row>
    <row r="249" spans="1:14" s="99" customFormat="1" ht="15" hidden="1">
      <c r="A249" s="88"/>
      <c r="B249" s="89"/>
      <c r="C249" s="90" t="s">
        <v>33</v>
      </c>
      <c r="D249" s="88" t="s">
        <v>2</v>
      </c>
      <c r="E249" s="88">
        <v>4.1000000000000003E-3</v>
      </c>
      <c r="F249" s="132">
        <f>F247*E249</f>
        <v>0</v>
      </c>
      <c r="G249" s="645"/>
      <c r="H249" s="645"/>
      <c r="I249" s="646"/>
      <c r="J249" s="645"/>
      <c r="K249" s="645"/>
      <c r="L249" s="645"/>
      <c r="M249" s="645"/>
    </row>
    <row r="250" spans="1:14" s="99" customFormat="1" ht="15" hidden="1">
      <c r="A250" s="88"/>
      <c r="B250" s="89"/>
      <c r="C250" s="145" t="s">
        <v>34</v>
      </c>
      <c r="D250" s="88"/>
      <c r="E250" s="88"/>
      <c r="F250" s="132"/>
      <c r="G250" s="645"/>
      <c r="H250" s="645"/>
      <c r="I250" s="646"/>
      <c r="J250" s="645"/>
      <c r="K250" s="645"/>
      <c r="L250" s="645"/>
      <c r="M250" s="645"/>
    </row>
    <row r="251" spans="1:14" s="99" customFormat="1" ht="15" hidden="1">
      <c r="A251" s="88"/>
      <c r="B251" s="89"/>
      <c r="C251" s="90" t="s">
        <v>197</v>
      </c>
      <c r="D251" s="88" t="s">
        <v>74</v>
      </c>
      <c r="E251" s="88">
        <v>1.17</v>
      </c>
      <c r="F251" s="319">
        <f>F247*E251</f>
        <v>0</v>
      </c>
      <c r="G251" s="645"/>
      <c r="H251" s="645"/>
      <c r="I251" s="646"/>
      <c r="J251" s="645"/>
      <c r="K251" s="645"/>
      <c r="L251" s="645"/>
      <c r="M251" s="645"/>
    </row>
    <row r="252" spans="1:14" s="99" customFormat="1" ht="15" hidden="1">
      <c r="A252" s="88"/>
      <c r="B252" s="89"/>
      <c r="C252" s="90" t="s">
        <v>198</v>
      </c>
      <c r="D252" s="88" t="s">
        <v>74</v>
      </c>
      <c r="E252" s="88"/>
      <c r="F252" s="320">
        <v>0</v>
      </c>
      <c r="G252" s="645"/>
      <c r="H252" s="645"/>
      <c r="I252" s="646"/>
      <c r="J252" s="645"/>
      <c r="K252" s="645"/>
      <c r="L252" s="645"/>
      <c r="M252" s="645"/>
    </row>
    <row r="253" spans="1:14" s="99" customFormat="1" ht="15" hidden="1">
      <c r="A253" s="93"/>
      <c r="B253" s="92"/>
      <c r="C253" s="134" t="s">
        <v>35</v>
      </c>
      <c r="D253" s="93" t="s">
        <v>2</v>
      </c>
      <c r="E253" s="93">
        <v>7.8E-2</v>
      </c>
      <c r="F253" s="135">
        <f>F247*E253</f>
        <v>0</v>
      </c>
      <c r="G253" s="647"/>
      <c r="H253" s="647"/>
      <c r="I253" s="648"/>
      <c r="J253" s="647"/>
      <c r="K253" s="647"/>
      <c r="L253" s="647"/>
      <c r="M253" s="647"/>
    </row>
    <row r="254" spans="1:14" s="191" customFormat="1" ht="27" hidden="1">
      <c r="A254" s="82">
        <v>7</v>
      </c>
      <c r="B254" s="183" t="s">
        <v>211</v>
      </c>
      <c r="C254" s="137" t="s">
        <v>282</v>
      </c>
      <c r="D254" s="147" t="s">
        <v>43</v>
      </c>
      <c r="E254" s="82"/>
      <c r="F254" s="185">
        <v>0</v>
      </c>
      <c r="G254" s="688"/>
      <c r="H254" s="689"/>
      <c r="I254" s="690"/>
      <c r="J254" s="689"/>
      <c r="K254" s="690"/>
      <c r="L254" s="689"/>
      <c r="M254" s="689"/>
      <c r="N254" s="119"/>
    </row>
    <row r="255" spans="1:14" s="191" customFormat="1" ht="13.5" hidden="1">
      <c r="A255" s="88"/>
      <c r="B255" s="122"/>
      <c r="C255" s="123" t="s">
        <v>38</v>
      </c>
      <c r="D255" s="124" t="s">
        <v>39</v>
      </c>
      <c r="E255" s="124">
        <v>0.74</v>
      </c>
      <c r="F255" s="91">
        <f>F254*E255</f>
        <v>0</v>
      </c>
      <c r="G255" s="664"/>
      <c r="H255" s="665"/>
      <c r="I255" s="666"/>
      <c r="J255" s="665"/>
      <c r="K255" s="666"/>
      <c r="L255" s="665"/>
      <c r="M255" s="645"/>
      <c r="N255" s="119"/>
    </row>
    <row r="256" spans="1:14" s="191" customFormat="1" ht="13.5" hidden="1">
      <c r="A256" s="88"/>
      <c r="B256" s="122"/>
      <c r="C256" s="123" t="s">
        <v>33</v>
      </c>
      <c r="D256" s="124" t="s">
        <v>2</v>
      </c>
      <c r="E256" s="124">
        <v>6.6199999999999995E-2</v>
      </c>
      <c r="F256" s="91">
        <f>F254*E256</f>
        <v>0</v>
      </c>
      <c r="G256" s="664"/>
      <c r="H256" s="665"/>
      <c r="I256" s="666"/>
      <c r="J256" s="665"/>
      <c r="K256" s="666"/>
      <c r="L256" s="665"/>
      <c r="M256" s="645"/>
      <c r="N256" s="119"/>
    </row>
    <row r="257" spans="1:14" s="191" customFormat="1" ht="13.5" hidden="1">
      <c r="A257" s="88"/>
      <c r="B257" s="122"/>
      <c r="C257" s="123" t="s">
        <v>34</v>
      </c>
      <c r="D257" s="124"/>
      <c r="E257" s="124"/>
      <c r="F257" s="117"/>
      <c r="G257" s="664"/>
      <c r="H257" s="665"/>
      <c r="I257" s="666"/>
      <c r="J257" s="665"/>
      <c r="K257" s="666"/>
      <c r="L257" s="665"/>
      <c r="M257" s="665"/>
      <c r="N257" s="119"/>
    </row>
    <row r="258" spans="1:14" s="191" customFormat="1" ht="13.5" hidden="1">
      <c r="A258" s="88"/>
      <c r="B258" s="122"/>
      <c r="C258" s="123" t="s">
        <v>283</v>
      </c>
      <c r="D258" s="124" t="s">
        <v>73</v>
      </c>
      <c r="E258" s="124">
        <v>6.7000000000000002E-3</v>
      </c>
      <c r="F258" s="91">
        <f>F254*E258</f>
        <v>0</v>
      </c>
      <c r="G258" s="645"/>
      <c r="H258" s="665"/>
      <c r="I258" s="666"/>
      <c r="J258" s="665"/>
      <c r="K258" s="666"/>
      <c r="L258" s="665"/>
      <c r="M258" s="645"/>
      <c r="N258" s="119"/>
    </row>
    <row r="259" spans="1:14" s="191" customFormat="1" ht="13.5" hidden="1">
      <c r="A259" s="88"/>
      <c r="B259" s="122"/>
      <c r="C259" s="123" t="s">
        <v>87</v>
      </c>
      <c r="D259" s="124" t="s">
        <v>70</v>
      </c>
      <c r="E259" s="124">
        <v>0.128</v>
      </c>
      <c r="F259" s="91">
        <f>F254*E259</f>
        <v>0</v>
      </c>
      <c r="G259" s="664"/>
      <c r="H259" s="665"/>
      <c r="I259" s="666"/>
      <c r="J259" s="665"/>
      <c r="K259" s="666"/>
      <c r="L259" s="665"/>
      <c r="M259" s="645"/>
      <c r="N259" s="119"/>
    </row>
    <row r="260" spans="1:14" s="191" customFormat="1" ht="13.5" hidden="1">
      <c r="A260" s="88"/>
      <c r="B260" s="122"/>
      <c r="C260" s="123" t="s">
        <v>106</v>
      </c>
      <c r="D260" s="124" t="s">
        <v>70</v>
      </c>
      <c r="E260" s="124">
        <v>0.128</v>
      </c>
      <c r="F260" s="91">
        <f>F254*E260</f>
        <v>0</v>
      </c>
      <c r="G260" s="664"/>
      <c r="H260" s="665"/>
      <c r="I260" s="666"/>
      <c r="J260" s="665"/>
      <c r="K260" s="666"/>
      <c r="L260" s="665"/>
      <c r="M260" s="645"/>
      <c r="N260" s="119"/>
    </row>
    <row r="261" spans="1:14" s="191" customFormat="1" ht="13.5" hidden="1">
      <c r="A261" s="88"/>
      <c r="B261" s="122"/>
      <c r="C261" s="123" t="s">
        <v>109</v>
      </c>
      <c r="D261" s="124" t="s">
        <v>70</v>
      </c>
      <c r="E261" s="124">
        <v>4.0599999999999996</v>
      </c>
      <c r="F261" s="91">
        <f>F254*E261</f>
        <v>0</v>
      </c>
      <c r="G261" s="664"/>
      <c r="H261" s="665"/>
      <c r="I261" s="666"/>
      <c r="J261" s="665"/>
      <c r="K261" s="666"/>
      <c r="L261" s="665"/>
      <c r="M261" s="645"/>
      <c r="N261" s="119"/>
    </row>
    <row r="262" spans="1:14" s="191" customFormat="1" ht="13.5" hidden="1">
      <c r="A262" s="93"/>
      <c r="B262" s="125"/>
      <c r="C262" s="126" t="s">
        <v>35</v>
      </c>
      <c r="D262" s="127" t="s">
        <v>2</v>
      </c>
      <c r="E262" s="127">
        <v>0.13300000000000001</v>
      </c>
      <c r="F262" s="110">
        <f>F254*E262</f>
        <v>0</v>
      </c>
      <c r="G262" s="672"/>
      <c r="H262" s="667"/>
      <c r="I262" s="668"/>
      <c r="J262" s="667"/>
      <c r="K262" s="668"/>
      <c r="L262" s="667"/>
      <c r="M262" s="647"/>
      <c r="N262" s="119"/>
    </row>
    <row r="263" spans="1:14" s="99" customFormat="1" ht="15" hidden="1">
      <c r="A263" s="88">
        <v>8</v>
      </c>
      <c r="B263" s="122" t="s">
        <v>199</v>
      </c>
      <c r="C263" s="195" t="s">
        <v>200</v>
      </c>
      <c r="D263" s="124" t="s">
        <v>120</v>
      </c>
      <c r="E263" s="124"/>
      <c r="F263" s="131">
        <v>0</v>
      </c>
      <c r="G263" s="662"/>
      <c r="H263" s="662"/>
      <c r="I263" s="646"/>
      <c r="J263" s="662"/>
      <c r="K263" s="662"/>
      <c r="L263" s="662"/>
      <c r="M263" s="662"/>
    </row>
    <row r="264" spans="1:14" s="99" customFormat="1" ht="15" hidden="1">
      <c r="A264" s="321"/>
      <c r="B264" s="322"/>
      <c r="C264" s="195" t="s">
        <v>38</v>
      </c>
      <c r="D264" s="124" t="s">
        <v>39</v>
      </c>
      <c r="E264" s="124">
        <v>6.03</v>
      </c>
      <c r="F264" s="132">
        <f>F263*E264</f>
        <v>0</v>
      </c>
      <c r="G264" s="662"/>
      <c r="H264" s="662"/>
      <c r="I264" s="646"/>
      <c r="J264" s="662"/>
      <c r="K264" s="662"/>
      <c r="L264" s="662"/>
      <c r="M264" s="662"/>
    </row>
    <row r="265" spans="1:14" s="99" customFormat="1" ht="15" hidden="1">
      <c r="A265" s="321"/>
      <c r="B265" s="323"/>
      <c r="C265" s="195" t="s">
        <v>33</v>
      </c>
      <c r="D265" s="124" t="s">
        <v>2</v>
      </c>
      <c r="E265" s="124">
        <v>0.33</v>
      </c>
      <c r="F265" s="132">
        <f>F263*E265</f>
        <v>0</v>
      </c>
      <c r="G265" s="662"/>
      <c r="H265" s="662"/>
      <c r="I265" s="646"/>
      <c r="J265" s="662"/>
      <c r="K265" s="662"/>
      <c r="L265" s="662"/>
      <c r="M265" s="662"/>
    </row>
    <row r="266" spans="1:14" s="99" customFormat="1" ht="15" hidden="1">
      <c r="A266" s="321"/>
      <c r="B266" s="323"/>
      <c r="C266" s="195" t="s">
        <v>34</v>
      </c>
      <c r="D266" s="124"/>
      <c r="E266" s="124"/>
      <c r="F266" s="187"/>
      <c r="G266" s="662"/>
      <c r="H266" s="662"/>
      <c r="I266" s="646"/>
      <c r="J266" s="662"/>
      <c r="K266" s="662"/>
      <c r="L266" s="662"/>
      <c r="M266" s="662"/>
    </row>
    <row r="267" spans="1:14" s="99" customFormat="1" ht="15" hidden="1">
      <c r="A267" s="321"/>
      <c r="B267" s="122"/>
      <c r="C267" s="195" t="s">
        <v>201</v>
      </c>
      <c r="D267" s="124" t="s">
        <v>74</v>
      </c>
      <c r="E267" s="124">
        <v>0.5</v>
      </c>
      <c r="F267" s="132">
        <f>F263*E267</f>
        <v>0</v>
      </c>
      <c r="G267" s="662"/>
      <c r="H267" s="662"/>
      <c r="I267" s="646"/>
      <c r="J267" s="662"/>
      <c r="K267" s="662"/>
      <c r="L267" s="662"/>
      <c r="M267" s="662"/>
    </row>
    <row r="268" spans="1:14" s="99" customFormat="1" ht="15" hidden="1">
      <c r="A268" s="321"/>
      <c r="B268" s="122"/>
      <c r="C268" s="195" t="s">
        <v>202</v>
      </c>
      <c r="D268" s="124" t="s">
        <v>49</v>
      </c>
      <c r="E268" s="124">
        <v>0.06</v>
      </c>
      <c r="F268" s="132">
        <f>F263*E268</f>
        <v>0</v>
      </c>
      <c r="G268" s="699"/>
      <c r="H268" s="662"/>
      <c r="I268" s="646"/>
      <c r="J268" s="662"/>
      <c r="K268" s="662"/>
      <c r="L268" s="662"/>
      <c r="M268" s="662"/>
    </row>
    <row r="269" spans="1:14" s="99" customFormat="1" ht="15" hidden="1">
      <c r="A269" s="321"/>
      <c r="B269" s="324"/>
      <c r="C269" s="195" t="s">
        <v>203</v>
      </c>
      <c r="D269" s="124" t="s">
        <v>49</v>
      </c>
      <c r="E269" s="124">
        <v>0.06</v>
      </c>
      <c r="F269" s="132">
        <f>F263*E269</f>
        <v>0</v>
      </c>
      <c r="G269" s="662"/>
      <c r="H269" s="662"/>
      <c r="I269" s="646"/>
      <c r="J269" s="662"/>
      <c r="K269" s="662"/>
      <c r="L269" s="662"/>
      <c r="M269" s="662"/>
    </row>
    <row r="270" spans="1:14" s="99" customFormat="1" ht="15" hidden="1">
      <c r="A270" s="321"/>
      <c r="B270" s="324"/>
      <c r="C270" s="195" t="s">
        <v>86</v>
      </c>
      <c r="D270" s="124" t="s">
        <v>49</v>
      </c>
      <c r="E270" s="124">
        <v>0.1</v>
      </c>
      <c r="F270" s="132">
        <f>F263*E270</f>
        <v>0</v>
      </c>
      <c r="G270" s="662"/>
      <c r="H270" s="662"/>
      <c r="I270" s="646"/>
      <c r="J270" s="662"/>
      <c r="K270" s="662"/>
      <c r="L270" s="662"/>
      <c r="M270" s="662"/>
    </row>
    <row r="271" spans="1:14" s="99" customFormat="1" ht="15" hidden="1">
      <c r="A271" s="321"/>
      <c r="B271" s="122"/>
      <c r="C271" s="195" t="s">
        <v>204</v>
      </c>
      <c r="D271" s="124" t="s">
        <v>205</v>
      </c>
      <c r="E271" s="124">
        <v>1</v>
      </c>
      <c r="F271" s="132">
        <f>F263*E271</f>
        <v>0</v>
      </c>
      <c r="G271" s="662"/>
      <c r="H271" s="662"/>
      <c r="I271" s="646"/>
      <c r="J271" s="662"/>
      <c r="K271" s="662"/>
      <c r="L271" s="662"/>
      <c r="M271" s="662"/>
    </row>
    <row r="272" spans="1:14" s="99" customFormat="1" ht="15" hidden="1">
      <c r="A272" s="325"/>
      <c r="B272" s="326"/>
      <c r="C272" s="198" t="s">
        <v>35</v>
      </c>
      <c r="D272" s="127" t="s">
        <v>2</v>
      </c>
      <c r="E272" s="127">
        <v>0.5</v>
      </c>
      <c r="F272" s="135">
        <f>F263*E272</f>
        <v>0</v>
      </c>
      <c r="G272" s="663"/>
      <c r="H272" s="663"/>
      <c r="I272" s="648"/>
      <c r="J272" s="663"/>
      <c r="K272" s="663"/>
      <c r="L272" s="663"/>
      <c r="M272" s="663"/>
    </row>
    <row r="273" spans="1:14" s="99" customFormat="1" ht="15" hidden="1">
      <c r="A273" s="82">
        <v>9</v>
      </c>
      <c r="B273" s="216" t="s">
        <v>206</v>
      </c>
      <c r="C273" s="137" t="s">
        <v>207</v>
      </c>
      <c r="D273" s="82" t="s">
        <v>74</v>
      </c>
      <c r="E273" s="82"/>
      <c r="F273" s="131">
        <v>0</v>
      </c>
      <c r="G273" s="661"/>
      <c r="H273" s="661"/>
      <c r="I273" s="644"/>
      <c r="J273" s="661"/>
      <c r="K273" s="661"/>
      <c r="L273" s="661"/>
      <c r="M273" s="661"/>
    </row>
    <row r="274" spans="1:14" s="99" customFormat="1" ht="15" hidden="1">
      <c r="A274" s="88"/>
      <c r="B274" s="218"/>
      <c r="C274" s="123" t="s">
        <v>38</v>
      </c>
      <c r="D274" s="124" t="s">
        <v>39</v>
      </c>
      <c r="E274" s="124">
        <v>0.72499999999999998</v>
      </c>
      <c r="F274" s="132">
        <f>F273*E274</f>
        <v>0</v>
      </c>
      <c r="G274" s="662"/>
      <c r="H274" s="662"/>
      <c r="I274" s="646"/>
      <c r="J274" s="662"/>
      <c r="K274" s="662"/>
      <c r="L274" s="662"/>
      <c r="M274" s="662"/>
    </row>
    <row r="275" spans="1:14" s="99" customFormat="1" ht="15" hidden="1">
      <c r="A275" s="88"/>
      <c r="B275" s="218"/>
      <c r="C275" s="90" t="s">
        <v>33</v>
      </c>
      <c r="D275" s="88" t="s">
        <v>2</v>
      </c>
      <c r="E275" s="88">
        <v>3.5700000000000003E-2</v>
      </c>
      <c r="F275" s="132">
        <f>F273*E275</f>
        <v>0</v>
      </c>
      <c r="G275" s="662"/>
      <c r="H275" s="662"/>
      <c r="I275" s="646"/>
      <c r="J275" s="662"/>
      <c r="K275" s="662"/>
      <c r="L275" s="662"/>
      <c r="M275" s="662"/>
    </row>
    <row r="276" spans="1:14" s="99" customFormat="1" ht="15" hidden="1">
      <c r="A276" s="321"/>
      <c r="B276" s="327"/>
      <c r="C276" s="195" t="s">
        <v>34</v>
      </c>
      <c r="D276" s="124"/>
      <c r="E276" s="124"/>
      <c r="F276" s="187"/>
      <c r="G276" s="662"/>
      <c r="H276" s="662"/>
      <c r="I276" s="646"/>
      <c r="J276" s="662"/>
      <c r="K276" s="662"/>
      <c r="L276" s="662"/>
      <c r="M276" s="662"/>
    </row>
    <row r="277" spans="1:14" s="99" customFormat="1" ht="15" hidden="1">
      <c r="A277" s="88"/>
      <c r="B277" s="218"/>
      <c r="C277" s="90" t="s">
        <v>284</v>
      </c>
      <c r="D277" s="88" t="s">
        <v>74</v>
      </c>
      <c r="E277" s="88">
        <v>1.03</v>
      </c>
      <c r="F277" s="132">
        <f>F273*E277</f>
        <v>0</v>
      </c>
      <c r="G277" s="645"/>
      <c r="H277" s="662"/>
      <c r="I277" s="646"/>
      <c r="J277" s="662"/>
      <c r="K277" s="662"/>
      <c r="L277" s="662"/>
      <c r="M277" s="662"/>
    </row>
    <row r="278" spans="1:14" s="99" customFormat="1" ht="15" hidden="1">
      <c r="A278" s="93"/>
      <c r="B278" s="219"/>
      <c r="C278" s="134" t="s">
        <v>35</v>
      </c>
      <c r="D278" s="93" t="s">
        <v>2</v>
      </c>
      <c r="E278" s="93">
        <v>3.2800000000000003E-2</v>
      </c>
      <c r="F278" s="135">
        <f>F273*E278</f>
        <v>0</v>
      </c>
      <c r="G278" s="663"/>
      <c r="H278" s="663"/>
      <c r="I278" s="648"/>
      <c r="J278" s="663"/>
      <c r="K278" s="663"/>
      <c r="L278" s="663"/>
      <c r="M278" s="663"/>
    </row>
    <row r="279" spans="1:14" s="99" customFormat="1" ht="27" hidden="1">
      <c r="A279" s="88">
        <v>10</v>
      </c>
      <c r="B279" s="89" t="s">
        <v>208</v>
      </c>
      <c r="C279" s="90" t="s">
        <v>209</v>
      </c>
      <c r="D279" s="88" t="s">
        <v>74</v>
      </c>
      <c r="E279" s="88"/>
      <c r="F279" s="131">
        <f>F273</f>
        <v>0</v>
      </c>
      <c r="G279" s="662"/>
      <c r="H279" s="662"/>
      <c r="I279" s="646"/>
      <c r="J279" s="662"/>
      <c r="K279" s="662"/>
      <c r="L279" s="662"/>
      <c r="M279" s="662"/>
    </row>
    <row r="280" spans="1:14" s="99" customFormat="1" ht="15" hidden="1">
      <c r="A280" s="88"/>
      <c r="B280" s="89"/>
      <c r="C280" s="123" t="s">
        <v>38</v>
      </c>
      <c r="D280" s="124" t="s">
        <v>39</v>
      </c>
      <c r="E280" s="124">
        <v>0.68799999999999994</v>
      </c>
      <c r="F280" s="132">
        <f>F279*E280</f>
        <v>0</v>
      </c>
      <c r="G280" s="662"/>
      <c r="H280" s="662"/>
      <c r="I280" s="646"/>
      <c r="J280" s="662"/>
      <c r="K280" s="662"/>
      <c r="L280" s="662"/>
      <c r="M280" s="662"/>
    </row>
    <row r="281" spans="1:14" s="99" customFormat="1" ht="15" hidden="1">
      <c r="A281" s="88"/>
      <c r="B281" s="89"/>
      <c r="C281" s="123" t="s">
        <v>33</v>
      </c>
      <c r="D281" s="88" t="s">
        <v>2</v>
      </c>
      <c r="E281" s="124">
        <v>1.15E-2</v>
      </c>
      <c r="F281" s="132">
        <f>F279*E281</f>
        <v>0</v>
      </c>
      <c r="G281" s="662"/>
      <c r="H281" s="662"/>
      <c r="I281" s="646"/>
      <c r="J281" s="662"/>
      <c r="K281" s="662"/>
      <c r="L281" s="662"/>
      <c r="M281" s="662"/>
    </row>
    <row r="282" spans="1:14" s="99" customFormat="1" ht="15" hidden="1">
      <c r="A282" s="88"/>
      <c r="B282" s="89"/>
      <c r="C282" s="145" t="s">
        <v>34</v>
      </c>
      <c r="D282" s="124"/>
      <c r="E282" s="124"/>
      <c r="F282" s="132"/>
      <c r="G282" s="662"/>
      <c r="H282" s="662"/>
      <c r="I282" s="646"/>
      <c r="J282" s="662"/>
      <c r="K282" s="662"/>
      <c r="L282" s="662"/>
      <c r="M282" s="662"/>
    </row>
    <row r="283" spans="1:14" s="99" customFormat="1" ht="15" hidden="1">
      <c r="A283" s="88"/>
      <c r="B283" s="89"/>
      <c r="C283" s="123" t="s">
        <v>97</v>
      </c>
      <c r="D283" s="124" t="s">
        <v>70</v>
      </c>
      <c r="E283" s="124">
        <v>0.29799999999999999</v>
      </c>
      <c r="F283" s="132">
        <f>F279*E283</f>
        <v>0</v>
      </c>
      <c r="G283" s="662"/>
      <c r="H283" s="662"/>
      <c r="I283" s="646"/>
      <c r="J283" s="662"/>
      <c r="K283" s="662"/>
      <c r="L283" s="662"/>
      <c r="M283" s="662"/>
    </row>
    <row r="284" spans="1:14" s="99" customFormat="1" ht="15" hidden="1">
      <c r="A284" s="88"/>
      <c r="B284" s="89"/>
      <c r="C284" s="123" t="s">
        <v>149</v>
      </c>
      <c r="D284" s="124" t="s">
        <v>70</v>
      </c>
      <c r="E284" s="124">
        <v>0.41</v>
      </c>
      <c r="F284" s="132">
        <f>F279*E284</f>
        <v>0</v>
      </c>
      <c r="G284" s="662"/>
      <c r="H284" s="662"/>
      <c r="I284" s="646"/>
      <c r="J284" s="662"/>
      <c r="K284" s="662"/>
      <c r="L284" s="662"/>
      <c r="M284" s="662"/>
    </row>
    <row r="285" spans="1:14" s="99" customFormat="1" ht="15" hidden="1">
      <c r="A285" s="88"/>
      <c r="B285" s="89"/>
      <c r="C285" s="123" t="s">
        <v>98</v>
      </c>
      <c r="D285" s="124" t="s">
        <v>70</v>
      </c>
      <c r="E285" s="124">
        <v>0.1</v>
      </c>
      <c r="F285" s="132">
        <f>F279*E285</f>
        <v>0</v>
      </c>
      <c r="G285" s="662"/>
      <c r="H285" s="662"/>
      <c r="I285" s="646"/>
      <c r="J285" s="662"/>
      <c r="K285" s="662"/>
      <c r="L285" s="662"/>
      <c r="M285" s="662"/>
    </row>
    <row r="286" spans="1:14" s="99" customFormat="1" ht="15" hidden="1">
      <c r="A286" s="93"/>
      <c r="B286" s="92"/>
      <c r="C286" s="126" t="s">
        <v>35</v>
      </c>
      <c r="D286" s="93" t="s">
        <v>2</v>
      </c>
      <c r="E286" s="127">
        <v>7.0000000000000001E-3</v>
      </c>
      <c r="F286" s="135">
        <f>F279*E286</f>
        <v>0</v>
      </c>
      <c r="G286" s="663"/>
      <c r="H286" s="663"/>
      <c r="I286" s="648"/>
      <c r="J286" s="663"/>
      <c r="K286" s="663"/>
      <c r="L286" s="663"/>
      <c r="M286" s="663"/>
    </row>
    <row r="287" spans="1:14" s="191" customFormat="1" ht="28.5" hidden="1">
      <c r="A287" s="124">
        <v>10</v>
      </c>
      <c r="B287" s="122" t="s">
        <v>96</v>
      </c>
      <c r="C287" s="328" t="s">
        <v>210</v>
      </c>
      <c r="D287" s="88" t="s">
        <v>74</v>
      </c>
      <c r="E287" s="88"/>
      <c r="F287" s="329">
        <v>0</v>
      </c>
      <c r="G287" s="664"/>
      <c r="H287" s="665"/>
      <c r="I287" s="666"/>
      <c r="J287" s="665"/>
      <c r="K287" s="666"/>
      <c r="L287" s="665"/>
      <c r="M287" s="665"/>
      <c r="N287" s="119"/>
    </row>
    <row r="288" spans="1:14" s="191" customFormat="1" ht="13.5" hidden="1">
      <c r="A288" s="124"/>
      <c r="B288" s="122"/>
      <c r="C288" s="123" t="s">
        <v>38</v>
      </c>
      <c r="D288" s="124" t="s">
        <v>39</v>
      </c>
      <c r="E288" s="124">
        <v>0.68</v>
      </c>
      <c r="F288" s="117">
        <f>F287*E288</f>
        <v>0</v>
      </c>
      <c r="G288" s="664"/>
      <c r="H288" s="665"/>
      <c r="I288" s="666"/>
      <c r="J288" s="665"/>
      <c r="K288" s="666"/>
      <c r="L288" s="665"/>
      <c r="M288" s="665"/>
      <c r="N288" s="119"/>
    </row>
    <row r="289" spans="1:14" s="191" customFormat="1" ht="13.5" hidden="1">
      <c r="A289" s="124"/>
      <c r="B289" s="122"/>
      <c r="C289" s="123" t="s">
        <v>33</v>
      </c>
      <c r="D289" s="124" t="s">
        <v>2</v>
      </c>
      <c r="E289" s="124">
        <v>2.9999999999999997E-4</v>
      </c>
      <c r="F289" s="117">
        <f>F287*E289</f>
        <v>0</v>
      </c>
      <c r="G289" s="664"/>
      <c r="H289" s="665"/>
      <c r="I289" s="666"/>
      <c r="J289" s="665"/>
      <c r="K289" s="666"/>
      <c r="L289" s="665"/>
      <c r="M289" s="665"/>
      <c r="N289" s="119"/>
    </row>
    <row r="290" spans="1:14" s="191" customFormat="1" ht="13.5" hidden="1">
      <c r="A290" s="124"/>
      <c r="B290" s="122"/>
      <c r="C290" s="123" t="s">
        <v>34</v>
      </c>
      <c r="D290" s="124"/>
      <c r="E290" s="124"/>
      <c r="F290" s="117">
        <f>F287*E290</f>
        <v>0</v>
      </c>
      <c r="G290" s="664"/>
      <c r="H290" s="665"/>
      <c r="I290" s="666"/>
      <c r="J290" s="665"/>
      <c r="K290" s="666"/>
      <c r="L290" s="665"/>
      <c r="M290" s="665"/>
      <c r="N290" s="119"/>
    </row>
    <row r="291" spans="1:14" s="191" customFormat="1" ht="13.5" hidden="1">
      <c r="A291" s="124"/>
      <c r="B291" s="122"/>
      <c r="C291" s="123" t="s">
        <v>97</v>
      </c>
      <c r="D291" s="124" t="s">
        <v>70</v>
      </c>
      <c r="E291" s="88">
        <v>0.246</v>
      </c>
      <c r="F291" s="117">
        <f>F287*E291</f>
        <v>0</v>
      </c>
      <c r="G291" s="664"/>
      <c r="H291" s="665"/>
      <c r="I291" s="666"/>
      <c r="J291" s="665"/>
      <c r="K291" s="666"/>
      <c r="L291" s="665"/>
      <c r="M291" s="665"/>
      <c r="N291" s="119"/>
    </row>
    <row r="292" spans="1:14" s="191" customFormat="1" ht="13.5" hidden="1">
      <c r="A292" s="124"/>
      <c r="B292" s="122"/>
      <c r="C292" s="123" t="s">
        <v>98</v>
      </c>
      <c r="D292" s="124" t="s">
        <v>70</v>
      </c>
      <c r="E292" s="124">
        <v>2.7E-2</v>
      </c>
      <c r="F292" s="117">
        <f>F287*E292</f>
        <v>0</v>
      </c>
      <c r="G292" s="664"/>
      <c r="H292" s="665"/>
      <c r="I292" s="666"/>
      <c r="J292" s="665"/>
      <c r="K292" s="666"/>
      <c r="L292" s="665"/>
      <c r="M292" s="665"/>
      <c r="N292" s="119"/>
    </row>
    <row r="293" spans="1:14" s="191" customFormat="1" ht="13.5" hidden="1">
      <c r="A293" s="127"/>
      <c r="B293" s="125"/>
      <c r="C293" s="126" t="s">
        <v>35</v>
      </c>
      <c r="D293" s="127" t="s">
        <v>2</v>
      </c>
      <c r="E293" s="127">
        <v>1.9E-2</v>
      </c>
      <c r="F293" s="128">
        <f>F287*E293</f>
        <v>0</v>
      </c>
      <c r="G293" s="672"/>
      <c r="H293" s="667"/>
      <c r="I293" s="668"/>
      <c r="J293" s="667"/>
      <c r="K293" s="668"/>
      <c r="L293" s="667"/>
      <c r="M293" s="667"/>
      <c r="N293" s="119"/>
    </row>
    <row r="294" spans="1:14" s="99" customFormat="1" ht="27" hidden="1">
      <c r="A294" s="82">
        <v>11</v>
      </c>
      <c r="B294" s="136" t="s">
        <v>211</v>
      </c>
      <c r="C294" s="137" t="s">
        <v>212</v>
      </c>
      <c r="D294" s="140" t="s">
        <v>43</v>
      </c>
      <c r="E294" s="82"/>
      <c r="F294" s="131"/>
      <c r="G294" s="643"/>
      <c r="H294" s="643"/>
      <c r="I294" s="644"/>
      <c r="J294" s="643"/>
      <c r="K294" s="643"/>
      <c r="L294" s="643"/>
      <c r="M294" s="643"/>
    </row>
    <row r="295" spans="1:14" s="99" customFormat="1" ht="15" hidden="1">
      <c r="A295" s="88"/>
      <c r="B295" s="89"/>
      <c r="C295" s="194" t="s">
        <v>38</v>
      </c>
      <c r="D295" s="102" t="s">
        <v>39</v>
      </c>
      <c r="E295" s="102">
        <v>0.74</v>
      </c>
      <c r="F295" s="132">
        <f>F294*E295</f>
        <v>0</v>
      </c>
      <c r="G295" s="645"/>
      <c r="H295" s="645"/>
      <c r="I295" s="646"/>
      <c r="J295" s="645"/>
      <c r="K295" s="645"/>
      <c r="L295" s="645"/>
      <c r="M295" s="645"/>
    </row>
    <row r="296" spans="1:14" s="99" customFormat="1" ht="15" hidden="1">
      <c r="A296" s="88"/>
      <c r="B296" s="89"/>
      <c r="C296" s="330" t="s">
        <v>213</v>
      </c>
      <c r="D296" s="88" t="s">
        <v>2</v>
      </c>
      <c r="E296" s="88">
        <v>6.6199999999999995E-2</v>
      </c>
      <c r="F296" s="132">
        <f>F294*E296</f>
        <v>0</v>
      </c>
      <c r="G296" s="645"/>
      <c r="H296" s="645"/>
      <c r="I296" s="646"/>
      <c r="J296" s="645"/>
      <c r="K296" s="645"/>
      <c r="L296" s="645"/>
      <c r="M296" s="645"/>
    </row>
    <row r="297" spans="1:14" s="99" customFormat="1" ht="15" hidden="1">
      <c r="A297" s="88"/>
      <c r="B297" s="89"/>
      <c r="C297" s="145" t="s">
        <v>34</v>
      </c>
      <c r="D297" s="88"/>
      <c r="E297" s="88"/>
      <c r="F297" s="132"/>
      <c r="G297" s="645"/>
      <c r="H297" s="645"/>
      <c r="I297" s="646"/>
      <c r="J297" s="645"/>
      <c r="K297" s="645"/>
      <c r="L297" s="645"/>
      <c r="M297" s="645"/>
    </row>
    <row r="298" spans="1:14" s="99" customFormat="1" ht="15" hidden="1">
      <c r="A298" s="88"/>
      <c r="B298" s="89"/>
      <c r="C298" s="90" t="s">
        <v>214</v>
      </c>
      <c r="D298" s="143" t="s">
        <v>43</v>
      </c>
      <c r="E298" s="88">
        <v>1.05</v>
      </c>
      <c r="F298" s="132">
        <f>F294*E298</f>
        <v>0</v>
      </c>
      <c r="G298" s="645"/>
      <c r="H298" s="645"/>
      <c r="I298" s="646"/>
      <c r="J298" s="645"/>
      <c r="K298" s="645"/>
      <c r="L298" s="645"/>
      <c r="M298" s="645"/>
    </row>
    <row r="299" spans="1:14" s="99" customFormat="1" ht="15" hidden="1">
      <c r="A299" s="88"/>
      <c r="B299" s="89"/>
      <c r="C299" s="90" t="s">
        <v>87</v>
      </c>
      <c r="D299" s="88" t="s">
        <v>70</v>
      </c>
      <c r="E299" s="88">
        <v>0.128</v>
      </c>
      <c r="F299" s="132">
        <f>F294*E299</f>
        <v>0</v>
      </c>
      <c r="G299" s="645"/>
      <c r="H299" s="645"/>
      <c r="I299" s="646"/>
      <c r="J299" s="645"/>
      <c r="K299" s="645"/>
      <c r="L299" s="645"/>
      <c r="M299" s="645"/>
    </row>
    <row r="300" spans="1:14" s="99" customFormat="1" ht="15" hidden="1">
      <c r="A300" s="88"/>
      <c r="B300" s="89"/>
      <c r="C300" s="90" t="s">
        <v>106</v>
      </c>
      <c r="D300" s="88" t="s">
        <v>70</v>
      </c>
      <c r="E300" s="88">
        <v>0.128</v>
      </c>
      <c r="F300" s="132">
        <f>F294*E300</f>
        <v>0</v>
      </c>
      <c r="G300" s="645"/>
      <c r="H300" s="645"/>
      <c r="I300" s="646"/>
      <c r="J300" s="645"/>
      <c r="K300" s="645"/>
      <c r="L300" s="645"/>
      <c r="M300" s="645"/>
    </row>
    <row r="301" spans="1:14" s="99" customFormat="1" ht="15" hidden="1">
      <c r="A301" s="88"/>
      <c r="B301" s="89"/>
      <c r="C301" s="90" t="s">
        <v>109</v>
      </c>
      <c r="D301" s="88" t="s">
        <v>70</v>
      </c>
      <c r="E301" s="88">
        <v>0.112</v>
      </c>
      <c r="F301" s="132">
        <f>F294*E301</f>
        <v>0</v>
      </c>
      <c r="G301" s="645"/>
      <c r="H301" s="645"/>
      <c r="I301" s="646"/>
      <c r="J301" s="645"/>
      <c r="K301" s="645"/>
      <c r="L301" s="645"/>
      <c r="M301" s="645"/>
    </row>
    <row r="302" spans="1:14" s="99" customFormat="1" ht="15" hidden="1">
      <c r="A302" s="88"/>
      <c r="B302" s="89"/>
      <c r="C302" s="330" t="s">
        <v>102</v>
      </c>
      <c r="D302" s="93" t="s">
        <v>2</v>
      </c>
      <c r="E302" s="88">
        <v>0.13300000000000001</v>
      </c>
      <c r="F302" s="132">
        <f>F294*E302</f>
        <v>0</v>
      </c>
      <c r="G302" s="645"/>
      <c r="H302" s="645"/>
      <c r="I302" s="646"/>
      <c r="J302" s="645"/>
      <c r="K302" s="645"/>
      <c r="L302" s="645"/>
      <c r="M302" s="645"/>
    </row>
    <row r="303" spans="1:14" s="99" customFormat="1" ht="27" hidden="1">
      <c r="A303" s="82">
        <v>12</v>
      </c>
      <c r="B303" s="136" t="s">
        <v>215</v>
      </c>
      <c r="C303" s="331" t="s">
        <v>216</v>
      </c>
      <c r="D303" s="82" t="s">
        <v>31</v>
      </c>
      <c r="E303" s="82"/>
      <c r="F303" s="131"/>
      <c r="G303" s="643"/>
      <c r="H303" s="643"/>
      <c r="I303" s="644"/>
      <c r="J303" s="643"/>
      <c r="K303" s="643"/>
      <c r="L303" s="643"/>
      <c r="M303" s="643"/>
    </row>
    <row r="304" spans="1:14" s="99" customFormat="1" ht="15" hidden="1">
      <c r="A304" s="88"/>
      <c r="B304" s="89"/>
      <c r="C304" s="90" t="s">
        <v>38</v>
      </c>
      <c r="D304" s="88" t="s">
        <v>39</v>
      </c>
      <c r="E304" s="88">
        <v>1.51</v>
      </c>
      <c r="F304" s="132">
        <f>F303*E304</f>
        <v>0</v>
      </c>
      <c r="G304" s="645"/>
      <c r="H304" s="645"/>
      <c r="I304" s="646"/>
      <c r="J304" s="645"/>
      <c r="K304" s="645"/>
      <c r="L304" s="645"/>
      <c r="M304" s="645"/>
    </row>
    <row r="305" spans="1:14" s="99" customFormat="1" ht="15" hidden="1">
      <c r="A305" s="88"/>
      <c r="B305" s="89"/>
      <c r="C305" s="330" t="s">
        <v>213</v>
      </c>
      <c r="D305" s="88" t="s">
        <v>2</v>
      </c>
      <c r="E305" s="88">
        <v>0.02</v>
      </c>
      <c r="F305" s="132">
        <f>F303*E305</f>
        <v>0</v>
      </c>
      <c r="G305" s="645"/>
      <c r="H305" s="645"/>
      <c r="I305" s="646"/>
      <c r="J305" s="645"/>
      <c r="K305" s="645"/>
      <c r="L305" s="645"/>
      <c r="M305" s="645"/>
    </row>
    <row r="306" spans="1:14" s="99" customFormat="1" ht="15" hidden="1">
      <c r="A306" s="88"/>
      <c r="B306" s="89"/>
      <c r="C306" s="145" t="s">
        <v>34</v>
      </c>
      <c r="D306" s="88"/>
      <c r="E306" s="88"/>
      <c r="F306" s="132"/>
      <c r="G306" s="645"/>
      <c r="H306" s="645"/>
      <c r="I306" s="646"/>
      <c r="J306" s="645"/>
      <c r="K306" s="645"/>
      <c r="L306" s="645"/>
      <c r="M306" s="645"/>
    </row>
    <row r="307" spans="1:14" s="99" customFormat="1" ht="15" hidden="1">
      <c r="A307" s="88"/>
      <c r="B307" s="89"/>
      <c r="C307" s="90" t="s">
        <v>217</v>
      </c>
      <c r="D307" s="88" t="s">
        <v>31</v>
      </c>
      <c r="E307" s="88">
        <v>1</v>
      </c>
      <c r="F307" s="132">
        <f>F303*E307</f>
        <v>0</v>
      </c>
      <c r="G307" s="645"/>
      <c r="H307" s="645"/>
      <c r="I307" s="646"/>
      <c r="J307" s="645"/>
      <c r="K307" s="645"/>
      <c r="L307" s="645"/>
      <c r="M307" s="645"/>
    </row>
    <row r="308" spans="1:14" s="99" customFormat="1" ht="15" hidden="1">
      <c r="A308" s="88"/>
      <c r="B308" s="89"/>
      <c r="C308" s="330" t="s">
        <v>102</v>
      </c>
      <c r="D308" s="93" t="s">
        <v>2</v>
      </c>
      <c r="E308" s="88">
        <v>0.28999999999999998</v>
      </c>
      <c r="F308" s="132">
        <f>F303*E308</f>
        <v>0</v>
      </c>
      <c r="G308" s="645"/>
      <c r="H308" s="645"/>
      <c r="I308" s="646"/>
      <c r="J308" s="645"/>
      <c r="K308" s="645"/>
      <c r="L308" s="645"/>
      <c r="M308" s="645"/>
    </row>
    <row r="309" spans="1:14" s="99" customFormat="1" ht="27" hidden="1">
      <c r="A309" s="82">
        <v>13</v>
      </c>
      <c r="B309" s="136" t="s">
        <v>215</v>
      </c>
      <c r="C309" s="137" t="s">
        <v>218</v>
      </c>
      <c r="D309" s="82" t="s">
        <v>31</v>
      </c>
      <c r="E309" s="82"/>
      <c r="F309" s="131"/>
      <c r="G309" s="643"/>
      <c r="H309" s="643"/>
      <c r="I309" s="644"/>
      <c r="J309" s="643"/>
      <c r="K309" s="643"/>
      <c r="L309" s="643"/>
      <c r="M309" s="643"/>
    </row>
    <row r="310" spans="1:14" s="99" customFormat="1" ht="15" hidden="1">
      <c r="A310" s="88"/>
      <c r="B310" s="89"/>
      <c r="C310" s="194" t="s">
        <v>38</v>
      </c>
      <c r="D310" s="102" t="s">
        <v>39</v>
      </c>
      <c r="E310" s="102">
        <v>1.51</v>
      </c>
      <c r="F310" s="132">
        <f>F309*E310</f>
        <v>0</v>
      </c>
      <c r="G310" s="645"/>
      <c r="H310" s="645"/>
      <c r="I310" s="646"/>
      <c r="J310" s="645"/>
      <c r="K310" s="645"/>
      <c r="L310" s="645"/>
      <c r="M310" s="645"/>
    </row>
    <row r="311" spans="1:14" s="99" customFormat="1" ht="15" hidden="1">
      <c r="A311" s="88"/>
      <c r="B311" s="89"/>
      <c r="C311" s="330" t="s">
        <v>213</v>
      </c>
      <c r="D311" s="88" t="s">
        <v>2</v>
      </c>
      <c r="E311" s="88">
        <v>0.02</v>
      </c>
      <c r="F311" s="132">
        <f>F309*E311</f>
        <v>0</v>
      </c>
      <c r="G311" s="645"/>
      <c r="H311" s="645"/>
      <c r="I311" s="646"/>
      <c r="J311" s="645"/>
      <c r="K311" s="645"/>
      <c r="L311" s="645"/>
      <c r="M311" s="645"/>
    </row>
    <row r="312" spans="1:14" s="99" customFormat="1" ht="15" hidden="1">
      <c r="A312" s="88"/>
      <c r="B312" s="89"/>
      <c r="C312" s="145" t="s">
        <v>34</v>
      </c>
      <c r="D312" s="88"/>
      <c r="E312" s="88"/>
      <c r="F312" s="132"/>
      <c r="G312" s="645"/>
      <c r="H312" s="645"/>
      <c r="I312" s="646"/>
      <c r="J312" s="645"/>
      <c r="K312" s="645"/>
      <c r="L312" s="645"/>
      <c r="M312" s="645"/>
    </row>
    <row r="313" spans="1:14" s="99" customFormat="1" ht="15" hidden="1">
      <c r="A313" s="88"/>
      <c r="B313" s="89"/>
      <c r="C313" s="90" t="s">
        <v>219</v>
      </c>
      <c r="D313" s="88" t="s">
        <v>31</v>
      </c>
      <c r="E313" s="88">
        <v>1</v>
      </c>
      <c r="F313" s="132">
        <f>F309*E313</f>
        <v>0</v>
      </c>
      <c r="G313" s="679"/>
      <c r="H313" s="645"/>
      <c r="I313" s="646"/>
      <c r="J313" s="645"/>
      <c r="K313" s="645"/>
      <c r="L313" s="645"/>
      <c r="M313" s="645"/>
    </row>
    <row r="314" spans="1:14" s="99" customFormat="1" ht="15" hidden="1">
      <c r="A314" s="93"/>
      <c r="B314" s="92"/>
      <c r="C314" s="332" t="s">
        <v>102</v>
      </c>
      <c r="D314" s="93" t="s">
        <v>2</v>
      </c>
      <c r="E314" s="93">
        <v>0.28999999999999998</v>
      </c>
      <c r="F314" s="135">
        <f>F309*E314</f>
        <v>0</v>
      </c>
      <c r="G314" s="647"/>
      <c r="H314" s="647"/>
      <c r="I314" s="648"/>
      <c r="J314" s="647"/>
      <c r="K314" s="647"/>
      <c r="L314" s="647"/>
      <c r="M314" s="647"/>
    </row>
    <row r="315" spans="1:14" s="155" customFormat="1" ht="14.25">
      <c r="A315" s="169"/>
      <c r="B315" s="153"/>
      <c r="C315" s="170" t="s">
        <v>11</v>
      </c>
      <c r="D315" s="816"/>
      <c r="E315" s="817"/>
      <c r="F315" s="683"/>
      <c r="G315" s="647"/>
      <c r="H315" s="654"/>
      <c r="I315" s="648"/>
      <c r="J315" s="654"/>
      <c r="K315" s="654"/>
      <c r="L315" s="654"/>
      <c r="M315" s="654"/>
    </row>
    <row r="316" spans="1:14" s="155" customFormat="1" ht="14.25">
      <c r="A316" s="169"/>
      <c r="B316" s="153"/>
      <c r="C316" s="170" t="s">
        <v>221</v>
      </c>
      <c r="D316" s="816"/>
      <c r="E316" s="817"/>
      <c r="F316" s="683"/>
      <c r="G316" s="647"/>
      <c r="H316" s="654"/>
      <c r="I316" s="648"/>
      <c r="J316" s="654"/>
      <c r="K316" s="654"/>
      <c r="L316" s="654"/>
      <c r="M316" s="654"/>
    </row>
    <row r="317" spans="1:14" s="175" customFormat="1" ht="14.25">
      <c r="A317" s="169"/>
      <c r="B317" s="153"/>
      <c r="C317" s="172" t="s">
        <v>504</v>
      </c>
      <c r="D317" s="801" t="s">
        <v>537</v>
      </c>
      <c r="E317" s="818"/>
      <c r="F317" s="819"/>
      <c r="G317" s="655"/>
      <c r="H317" s="656"/>
      <c r="I317" s="657"/>
      <c r="J317" s="656"/>
      <c r="K317" s="656"/>
      <c r="L317" s="656"/>
      <c r="M317" s="656"/>
      <c r="N317" s="333"/>
    </row>
    <row r="318" spans="1:14" s="175" customFormat="1" ht="18" customHeight="1">
      <c r="A318" s="169"/>
      <c r="B318" s="153"/>
      <c r="C318" s="172" t="s">
        <v>220</v>
      </c>
      <c r="D318" s="801" t="s">
        <v>537</v>
      </c>
      <c r="E318" s="818"/>
      <c r="F318" s="819"/>
      <c r="G318" s="655"/>
      <c r="H318" s="656"/>
      <c r="I318" s="657"/>
      <c r="J318" s="656"/>
      <c r="K318" s="656"/>
      <c r="L318" s="656"/>
      <c r="M318" s="656"/>
    </row>
    <row r="319" spans="1:14" s="175" customFormat="1" ht="14.25">
      <c r="A319" s="169"/>
      <c r="B319" s="153"/>
      <c r="C319" s="176" t="s">
        <v>11</v>
      </c>
      <c r="D319" s="820"/>
      <c r="E319" s="818"/>
      <c r="F319" s="819"/>
      <c r="G319" s="655"/>
      <c r="H319" s="656"/>
      <c r="I319" s="657"/>
      <c r="J319" s="656"/>
      <c r="K319" s="656"/>
      <c r="L319" s="656"/>
      <c r="M319" s="656"/>
    </row>
    <row r="320" spans="1:14" s="175" customFormat="1" ht="14.25">
      <c r="A320" s="169"/>
      <c r="B320" s="153"/>
      <c r="C320" s="172" t="s">
        <v>47</v>
      </c>
      <c r="D320" s="801" t="s">
        <v>537</v>
      </c>
      <c r="E320" s="818"/>
      <c r="F320" s="819"/>
      <c r="G320" s="655"/>
      <c r="H320" s="656"/>
      <c r="I320" s="657"/>
      <c r="J320" s="656"/>
      <c r="K320" s="656"/>
      <c r="L320" s="656"/>
      <c r="M320" s="656"/>
    </row>
    <row r="321" spans="1:14" s="175" customFormat="1" ht="14.25">
      <c r="A321" s="169"/>
      <c r="B321" s="177"/>
      <c r="C321" s="178" t="s">
        <v>111</v>
      </c>
      <c r="D321" s="179"/>
      <c r="E321" s="180"/>
      <c r="F321" s="174"/>
      <c r="G321" s="658"/>
      <c r="H321" s="659"/>
      <c r="I321" s="660"/>
      <c r="J321" s="659"/>
      <c r="K321" s="659"/>
      <c r="L321" s="659"/>
      <c r="M321" s="659"/>
      <c r="N321" s="333"/>
    </row>
    <row r="322" spans="1:14" s="99" customFormat="1" ht="15">
      <c r="A322" s="157"/>
      <c r="B322" s="181"/>
      <c r="C322" s="334" t="s">
        <v>222</v>
      </c>
      <c r="D322" s="93"/>
      <c r="E322" s="157"/>
      <c r="F322" s="135"/>
      <c r="G322" s="647"/>
      <c r="H322" s="647"/>
      <c r="I322" s="648"/>
      <c r="J322" s="647"/>
      <c r="K322" s="647"/>
      <c r="L322" s="647"/>
      <c r="M322" s="647"/>
    </row>
    <row r="323" spans="1:14" s="87" customFormat="1" ht="72.75" hidden="1" customHeight="1">
      <c r="A323" s="96">
        <v>1</v>
      </c>
      <c r="B323" s="96" t="s">
        <v>291</v>
      </c>
      <c r="C323" s="335" t="s">
        <v>298</v>
      </c>
      <c r="D323" s="249" t="s">
        <v>37</v>
      </c>
      <c r="E323" s="336"/>
      <c r="F323" s="281">
        <v>0</v>
      </c>
      <c r="G323" s="675"/>
      <c r="H323" s="674"/>
      <c r="I323" s="700"/>
      <c r="J323" s="700"/>
      <c r="K323" s="700"/>
      <c r="L323" s="700"/>
      <c r="M323" s="700"/>
    </row>
    <row r="324" spans="1:14" s="339" customFormat="1" ht="15" hidden="1" customHeight="1">
      <c r="A324" s="88"/>
      <c r="B324" s="111"/>
      <c r="C324" s="338" t="s">
        <v>32</v>
      </c>
      <c r="D324" s="249" t="s">
        <v>252</v>
      </c>
      <c r="E324" s="336">
        <v>5.03</v>
      </c>
      <c r="F324" s="242">
        <f>F323*E324</f>
        <v>0</v>
      </c>
      <c r="G324" s="675"/>
      <c r="H324" s="674"/>
      <c r="I324" s="700"/>
      <c r="J324" s="701"/>
      <c r="K324" s="701"/>
      <c r="L324" s="701"/>
      <c r="M324" s="701"/>
    </row>
    <row r="325" spans="1:14" s="339" customFormat="1" ht="15" hidden="1" customHeight="1">
      <c r="A325" s="88"/>
      <c r="B325" s="102"/>
      <c r="C325" s="338" t="s">
        <v>33</v>
      </c>
      <c r="D325" s="249" t="s">
        <v>2</v>
      </c>
      <c r="E325" s="249">
        <v>0.06</v>
      </c>
      <c r="F325" s="242">
        <f>F323*E325</f>
        <v>0</v>
      </c>
      <c r="G325" s="675"/>
      <c r="H325" s="674"/>
      <c r="I325" s="700"/>
      <c r="J325" s="701"/>
      <c r="K325" s="673"/>
      <c r="L325" s="653"/>
      <c r="M325" s="701"/>
    </row>
    <row r="326" spans="1:14" s="340" customFormat="1" ht="13.5" hidden="1" customHeight="1">
      <c r="A326" s="88"/>
      <c r="B326" s="111"/>
      <c r="C326" s="338" t="s">
        <v>34</v>
      </c>
      <c r="D326" s="249"/>
      <c r="E326" s="249"/>
      <c r="F326" s="242"/>
      <c r="G326" s="675"/>
      <c r="H326" s="674"/>
      <c r="I326" s="700"/>
      <c r="J326" s="701"/>
      <c r="K326" s="701"/>
      <c r="L326" s="701"/>
      <c r="M326" s="701"/>
    </row>
    <row r="327" spans="1:14" s="340" customFormat="1" ht="13.5" hidden="1" customHeight="1">
      <c r="A327" s="88"/>
      <c r="B327" s="111"/>
      <c r="C327" s="341" t="s">
        <v>292</v>
      </c>
      <c r="D327" s="249" t="s">
        <v>293</v>
      </c>
      <c r="E327" s="249"/>
      <c r="F327" s="281">
        <v>0</v>
      </c>
      <c r="G327" s="675"/>
      <c r="H327" s="674"/>
      <c r="I327" s="700"/>
      <c r="J327" s="701"/>
      <c r="K327" s="701"/>
      <c r="L327" s="701"/>
      <c r="M327" s="701"/>
    </row>
    <row r="328" spans="1:14" s="340" customFormat="1" ht="13.5" hidden="1" customHeight="1">
      <c r="A328" s="88"/>
      <c r="B328" s="111"/>
      <c r="C328" s="341" t="s">
        <v>294</v>
      </c>
      <c r="D328" s="249" t="s">
        <v>31</v>
      </c>
      <c r="E328" s="249"/>
      <c r="F328" s="281">
        <v>0</v>
      </c>
      <c r="G328" s="675"/>
      <c r="H328" s="674"/>
      <c r="I328" s="700"/>
      <c r="J328" s="701"/>
      <c r="K328" s="701"/>
      <c r="L328" s="701"/>
      <c r="M328" s="701"/>
    </row>
    <row r="329" spans="1:14" s="340" customFormat="1" ht="13.5" hidden="1" customHeight="1">
      <c r="A329" s="88"/>
      <c r="B329" s="102"/>
      <c r="C329" s="342" t="s">
        <v>295</v>
      </c>
      <c r="D329" s="343" t="s">
        <v>31</v>
      </c>
      <c r="E329" s="344"/>
      <c r="F329" s="281"/>
      <c r="G329" s="675"/>
      <c r="H329" s="674"/>
      <c r="I329" s="700"/>
      <c r="J329" s="700"/>
      <c r="K329" s="700"/>
      <c r="L329" s="700"/>
      <c r="M329" s="701"/>
    </row>
    <row r="330" spans="1:14" s="340" customFormat="1" ht="13.5" hidden="1" customHeight="1">
      <c r="A330" s="88"/>
      <c r="B330" s="102"/>
      <c r="C330" s="345" t="s">
        <v>299</v>
      </c>
      <c r="D330" s="343" t="s">
        <v>31</v>
      </c>
      <c r="E330" s="344"/>
      <c r="F330" s="281"/>
      <c r="G330" s="675"/>
      <c r="H330" s="674"/>
      <c r="I330" s="700"/>
      <c r="J330" s="700"/>
      <c r="K330" s="700"/>
      <c r="L330" s="700"/>
      <c r="M330" s="701"/>
    </row>
    <row r="331" spans="1:14" s="340" customFormat="1" ht="13.5" hidden="1" customHeight="1">
      <c r="A331" s="88"/>
      <c r="B331" s="102"/>
      <c r="C331" s="345" t="s">
        <v>300</v>
      </c>
      <c r="D331" s="343" t="s">
        <v>31</v>
      </c>
      <c r="E331" s="344"/>
      <c r="F331" s="281"/>
      <c r="G331" s="675"/>
      <c r="H331" s="674"/>
      <c r="I331" s="700"/>
      <c r="J331" s="700"/>
      <c r="K331" s="700"/>
      <c r="L331" s="700"/>
      <c r="M331" s="701"/>
    </row>
    <row r="332" spans="1:14" s="340" customFormat="1" ht="13.5" hidden="1" customHeight="1">
      <c r="A332" s="88"/>
      <c r="B332" s="111"/>
      <c r="C332" s="101" t="s">
        <v>35</v>
      </c>
      <c r="D332" s="238" t="s">
        <v>2</v>
      </c>
      <c r="E332" s="240">
        <v>1.99</v>
      </c>
      <c r="F332" s="242">
        <f>F323*E332</f>
        <v>0</v>
      </c>
      <c r="G332" s="675"/>
      <c r="H332" s="674"/>
      <c r="I332" s="673"/>
      <c r="J332" s="674"/>
      <c r="K332" s="674"/>
      <c r="L332" s="674"/>
      <c r="M332" s="701"/>
    </row>
    <row r="333" spans="1:14" s="348" customFormat="1" ht="53.25" hidden="1" customHeight="1">
      <c r="A333" s="82">
        <v>2</v>
      </c>
      <c r="B333" s="96" t="s">
        <v>291</v>
      </c>
      <c r="C333" s="346" t="s">
        <v>302</v>
      </c>
      <c r="D333" s="238" t="s">
        <v>36</v>
      </c>
      <c r="E333" s="347"/>
      <c r="F333" s="281"/>
      <c r="G333" s="675"/>
      <c r="H333" s="674"/>
      <c r="I333" s="673"/>
      <c r="J333" s="673"/>
      <c r="K333" s="673"/>
      <c r="L333" s="673"/>
      <c r="M333" s="701"/>
    </row>
    <row r="334" spans="1:14" s="339" customFormat="1" ht="15" hidden="1" customHeight="1">
      <c r="A334" s="88"/>
      <c r="B334" s="111"/>
      <c r="C334" s="101" t="s">
        <v>32</v>
      </c>
      <c r="D334" s="238" t="s">
        <v>252</v>
      </c>
      <c r="E334" s="238">
        <v>5.03</v>
      </c>
      <c r="F334" s="242">
        <f>F333*E334</f>
        <v>0</v>
      </c>
      <c r="G334" s="675"/>
      <c r="H334" s="674"/>
      <c r="I334" s="673"/>
      <c r="J334" s="701"/>
      <c r="K334" s="674"/>
      <c r="L334" s="674"/>
      <c r="M334" s="701"/>
    </row>
    <row r="335" spans="1:14" s="339" customFormat="1" ht="15" hidden="1" customHeight="1">
      <c r="A335" s="88"/>
      <c r="B335" s="102"/>
      <c r="C335" s="101" t="s">
        <v>33</v>
      </c>
      <c r="D335" s="238" t="s">
        <v>2</v>
      </c>
      <c r="E335" s="238">
        <v>0.06</v>
      </c>
      <c r="F335" s="242">
        <f>F333*E335</f>
        <v>0</v>
      </c>
      <c r="G335" s="675"/>
      <c r="H335" s="674"/>
      <c r="I335" s="673"/>
      <c r="J335" s="674"/>
      <c r="K335" s="673"/>
      <c r="L335" s="653"/>
      <c r="M335" s="701"/>
    </row>
    <row r="336" spans="1:14" s="340" customFormat="1" ht="13.5" hidden="1" customHeight="1">
      <c r="A336" s="88"/>
      <c r="B336" s="111"/>
      <c r="C336" s="101" t="s">
        <v>34</v>
      </c>
      <c r="D336" s="238"/>
      <c r="E336" s="238"/>
      <c r="F336" s="242"/>
      <c r="G336" s="675"/>
      <c r="H336" s="674"/>
      <c r="I336" s="673"/>
      <c r="J336" s="674"/>
      <c r="K336" s="674"/>
      <c r="L336" s="674"/>
      <c r="M336" s="701"/>
    </row>
    <row r="337" spans="1:13" s="340" customFormat="1" ht="13.5" hidden="1" customHeight="1">
      <c r="A337" s="88"/>
      <c r="B337" s="111"/>
      <c r="C337" s="349" t="s">
        <v>301</v>
      </c>
      <c r="D337" s="238" t="s">
        <v>293</v>
      </c>
      <c r="E337" s="238">
        <v>1</v>
      </c>
      <c r="F337" s="281">
        <f>F333*E337</f>
        <v>0</v>
      </c>
      <c r="G337" s="675"/>
      <c r="H337" s="674"/>
      <c r="I337" s="673"/>
      <c r="J337" s="674"/>
      <c r="K337" s="674"/>
      <c r="L337" s="674"/>
      <c r="M337" s="701"/>
    </row>
    <row r="338" spans="1:13" s="340" customFormat="1" ht="13.5" hidden="1" customHeight="1">
      <c r="A338" s="88"/>
      <c r="B338" s="102"/>
      <c r="C338" s="342" t="s">
        <v>303</v>
      </c>
      <c r="D338" s="343" t="s">
        <v>31</v>
      </c>
      <c r="E338" s="344"/>
      <c r="F338" s="281"/>
      <c r="G338" s="675"/>
      <c r="H338" s="674"/>
      <c r="I338" s="700"/>
      <c r="J338" s="700"/>
      <c r="K338" s="700"/>
      <c r="L338" s="700"/>
      <c r="M338" s="701"/>
    </row>
    <row r="339" spans="1:13" s="340" customFormat="1" ht="13.5" hidden="1" customHeight="1">
      <c r="A339" s="88"/>
      <c r="B339" s="102"/>
      <c r="C339" s="345" t="s">
        <v>296</v>
      </c>
      <c r="D339" s="343" t="s">
        <v>31</v>
      </c>
      <c r="E339" s="344"/>
      <c r="F339" s="281"/>
      <c r="G339" s="675"/>
      <c r="H339" s="674"/>
      <c r="I339" s="700"/>
      <c r="J339" s="700"/>
      <c r="K339" s="700"/>
      <c r="L339" s="700"/>
      <c r="M339" s="701"/>
    </row>
    <row r="340" spans="1:13" s="340" customFormat="1" ht="13.5" hidden="1" customHeight="1">
      <c r="A340" s="88"/>
      <c r="B340" s="102"/>
      <c r="C340" s="345" t="s">
        <v>297</v>
      </c>
      <c r="D340" s="350" t="s">
        <v>31</v>
      </c>
      <c r="E340" s="344"/>
      <c r="F340" s="281"/>
      <c r="G340" s="675"/>
      <c r="H340" s="674"/>
      <c r="I340" s="673"/>
      <c r="J340" s="673"/>
      <c r="K340" s="673"/>
      <c r="L340" s="673"/>
      <c r="M340" s="701"/>
    </row>
    <row r="341" spans="1:13" s="340" customFormat="1" ht="13.5" hidden="1" customHeight="1">
      <c r="A341" s="93"/>
      <c r="B341" s="113"/>
      <c r="C341" s="106" t="s">
        <v>35</v>
      </c>
      <c r="D341" s="238" t="s">
        <v>2</v>
      </c>
      <c r="E341" s="240">
        <v>1.99</v>
      </c>
      <c r="F341" s="242">
        <f>F333*E341</f>
        <v>0</v>
      </c>
      <c r="G341" s="675"/>
      <c r="H341" s="674"/>
      <c r="I341" s="673"/>
      <c r="J341" s="674"/>
      <c r="K341" s="674"/>
      <c r="L341" s="674"/>
      <c r="M341" s="701"/>
    </row>
    <row r="342" spans="1:13" s="348" customFormat="1" ht="53.25" hidden="1" customHeight="1">
      <c r="A342" s="82">
        <v>2</v>
      </c>
      <c r="B342" s="96" t="s">
        <v>291</v>
      </c>
      <c r="C342" s="346" t="s">
        <v>304</v>
      </c>
      <c r="D342" s="238" t="s">
        <v>36</v>
      </c>
      <c r="E342" s="347"/>
      <c r="F342" s="281"/>
      <c r="G342" s="675"/>
      <c r="H342" s="674"/>
      <c r="I342" s="673"/>
      <c r="J342" s="673"/>
      <c r="K342" s="673"/>
      <c r="L342" s="673"/>
      <c r="M342" s="701"/>
    </row>
    <row r="343" spans="1:13" s="339" customFormat="1" ht="15" hidden="1" customHeight="1">
      <c r="A343" s="88"/>
      <c r="B343" s="111"/>
      <c r="C343" s="101" t="s">
        <v>32</v>
      </c>
      <c r="D343" s="238" t="s">
        <v>252</v>
      </c>
      <c r="E343" s="238">
        <v>5.03</v>
      </c>
      <c r="F343" s="242">
        <f>F342*E343</f>
        <v>0</v>
      </c>
      <c r="G343" s="675"/>
      <c r="H343" s="674"/>
      <c r="I343" s="673"/>
      <c r="J343" s="701"/>
      <c r="K343" s="674"/>
      <c r="L343" s="674"/>
      <c r="M343" s="701"/>
    </row>
    <row r="344" spans="1:13" s="339" customFormat="1" ht="15" hidden="1" customHeight="1">
      <c r="A344" s="88"/>
      <c r="B344" s="102"/>
      <c r="C344" s="101" t="s">
        <v>33</v>
      </c>
      <c r="D344" s="238" t="s">
        <v>2</v>
      </c>
      <c r="E344" s="238">
        <v>0.06</v>
      </c>
      <c r="F344" s="242">
        <f>F342*E344</f>
        <v>0</v>
      </c>
      <c r="G344" s="675"/>
      <c r="H344" s="674"/>
      <c r="I344" s="673"/>
      <c r="J344" s="674"/>
      <c r="K344" s="673"/>
      <c r="L344" s="653"/>
      <c r="M344" s="701"/>
    </row>
    <row r="345" spans="1:13" s="340" customFormat="1" ht="13.5" hidden="1" customHeight="1">
      <c r="A345" s="88"/>
      <c r="B345" s="111"/>
      <c r="C345" s="101" t="s">
        <v>34</v>
      </c>
      <c r="D345" s="238"/>
      <c r="E345" s="238"/>
      <c r="F345" s="242"/>
      <c r="G345" s="675"/>
      <c r="H345" s="674"/>
      <c r="I345" s="673"/>
      <c r="J345" s="674"/>
      <c r="K345" s="674"/>
      <c r="L345" s="674"/>
      <c r="M345" s="701"/>
    </row>
    <row r="346" spans="1:13" s="340" customFormat="1" ht="13.5" hidden="1" customHeight="1">
      <c r="A346" s="88"/>
      <c r="B346" s="111"/>
      <c r="C346" s="349" t="s">
        <v>301</v>
      </c>
      <c r="D346" s="238" t="s">
        <v>293</v>
      </c>
      <c r="E346" s="238">
        <v>1</v>
      </c>
      <c r="F346" s="281">
        <f>F342*E346</f>
        <v>0</v>
      </c>
      <c r="G346" s="675"/>
      <c r="H346" s="674"/>
      <c r="I346" s="673"/>
      <c r="J346" s="674"/>
      <c r="K346" s="674"/>
      <c r="L346" s="674"/>
      <c r="M346" s="701"/>
    </row>
    <row r="347" spans="1:13" s="340" customFormat="1" ht="13.5" hidden="1" customHeight="1">
      <c r="A347" s="88"/>
      <c r="B347" s="102"/>
      <c r="C347" s="342" t="s">
        <v>303</v>
      </c>
      <c r="D347" s="343" t="s">
        <v>31</v>
      </c>
      <c r="E347" s="344"/>
      <c r="F347" s="281"/>
      <c r="G347" s="675"/>
      <c r="H347" s="674"/>
      <c r="I347" s="700"/>
      <c r="J347" s="700"/>
      <c r="K347" s="700"/>
      <c r="L347" s="700"/>
      <c r="M347" s="701"/>
    </row>
    <row r="348" spans="1:13" s="340" customFormat="1" ht="13.5" hidden="1" customHeight="1">
      <c r="A348" s="88"/>
      <c r="B348" s="102"/>
      <c r="C348" s="345" t="s">
        <v>296</v>
      </c>
      <c r="D348" s="343" t="s">
        <v>31</v>
      </c>
      <c r="E348" s="344"/>
      <c r="F348" s="281"/>
      <c r="G348" s="675"/>
      <c r="H348" s="674"/>
      <c r="I348" s="700"/>
      <c r="J348" s="700"/>
      <c r="K348" s="700"/>
      <c r="L348" s="700"/>
      <c r="M348" s="701"/>
    </row>
    <row r="349" spans="1:13" s="340" customFormat="1" ht="13.5" hidden="1" customHeight="1">
      <c r="A349" s="88"/>
      <c r="B349" s="102"/>
      <c r="C349" s="345" t="s">
        <v>297</v>
      </c>
      <c r="D349" s="350" t="s">
        <v>31</v>
      </c>
      <c r="E349" s="344"/>
      <c r="F349" s="281"/>
      <c r="G349" s="675"/>
      <c r="H349" s="674"/>
      <c r="I349" s="673"/>
      <c r="J349" s="673"/>
      <c r="K349" s="673"/>
      <c r="L349" s="673"/>
      <c r="M349" s="701"/>
    </row>
    <row r="350" spans="1:13" s="340" customFormat="1" ht="13.5" hidden="1" customHeight="1">
      <c r="A350" s="93"/>
      <c r="B350" s="113"/>
      <c r="C350" s="106" t="s">
        <v>35</v>
      </c>
      <c r="D350" s="238" t="s">
        <v>2</v>
      </c>
      <c r="E350" s="240">
        <v>1.99</v>
      </c>
      <c r="F350" s="242">
        <f>F342*E350</f>
        <v>0</v>
      </c>
      <c r="G350" s="675"/>
      <c r="H350" s="674"/>
      <c r="I350" s="673"/>
      <c r="J350" s="674"/>
      <c r="K350" s="674"/>
      <c r="L350" s="674"/>
      <c r="M350" s="701"/>
    </row>
    <row r="351" spans="1:13" s="348" customFormat="1" ht="14.25">
      <c r="A351" s="351">
        <v>1</v>
      </c>
      <c r="B351" s="352" t="s">
        <v>107</v>
      </c>
      <c r="C351" s="353" t="s">
        <v>355</v>
      </c>
      <c r="D351" s="82" t="s">
        <v>31</v>
      </c>
      <c r="E351" s="354"/>
      <c r="F351" s="355">
        <v>1</v>
      </c>
      <c r="G351" s="661"/>
      <c r="H351" s="661"/>
      <c r="I351" s="661"/>
      <c r="J351" s="661"/>
      <c r="K351" s="661"/>
      <c r="L351" s="661"/>
      <c r="M351" s="661"/>
    </row>
    <row r="352" spans="1:13" s="358" customFormat="1" ht="13.5">
      <c r="A352" s="356"/>
      <c r="B352" s="357"/>
      <c r="C352" s="195" t="s">
        <v>32</v>
      </c>
      <c r="D352" s="124" t="s">
        <v>39</v>
      </c>
      <c r="E352" s="124">
        <v>2</v>
      </c>
      <c r="F352" s="91">
        <f>F351*E352</f>
        <v>2</v>
      </c>
      <c r="G352" s="662"/>
      <c r="H352" s="662"/>
      <c r="I352" s="662"/>
      <c r="J352" s="662"/>
      <c r="K352" s="662"/>
      <c r="L352" s="662"/>
      <c r="M352" s="662"/>
    </row>
    <row r="353" spans="1:13" s="87" customFormat="1" ht="13.5">
      <c r="A353" s="356"/>
      <c r="B353" s="357"/>
      <c r="C353" s="195" t="s">
        <v>33</v>
      </c>
      <c r="D353" s="88" t="s">
        <v>2</v>
      </c>
      <c r="E353" s="88">
        <v>0.09</v>
      </c>
      <c r="F353" s="91">
        <f>F351*E353</f>
        <v>0.09</v>
      </c>
      <c r="G353" s="662"/>
      <c r="H353" s="662"/>
      <c r="I353" s="662"/>
      <c r="J353" s="662"/>
      <c r="K353" s="662"/>
      <c r="L353" s="662"/>
      <c r="M353" s="662"/>
    </row>
    <row r="354" spans="1:13" s="186" customFormat="1" ht="13.5">
      <c r="A354" s="356"/>
      <c r="B354" s="357"/>
      <c r="C354" s="202" t="s">
        <v>34</v>
      </c>
      <c r="D354" s="127"/>
      <c r="E354" s="127"/>
      <c r="F354" s="110"/>
      <c r="G354" s="663"/>
      <c r="H354" s="663"/>
      <c r="I354" s="663"/>
      <c r="J354" s="663"/>
      <c r="K354" s="663"/>
      <c r="L354" s="663"/>
      <c r="M354" s="663"/>
    </row>
    <row r="355" spans="1:13" s="186" customFormat="1" ht="14.25">
      <c r="A355" s="356"/>
      <c r="B355" s="357"/>
      <c r="C355" s="328" t="s">
        <v>108</v>
      </c>
      <c r="D355" s="263" t="s">
        <v>37</v>
      </c>
      <c r="E355" s="359"/>
      <c r="F355" s="360">
        <v>1</v>
      </c>
      <c r="G355" s="702"/>
      <c r="H355" s="662"/>
      <c r="I355" s="662"/>
      <c r="J355" s="662"/>
      <c r="K355" s="662"/>
      <c r="L355" s="662"/>
      <c r="M355" s="662"/>
    </row>
    <row r="356" spans="1:13" s="186" customFormat="1" ht="14.25">
      <c r="A356" s="356"/>
      <c r="B356" s="357"/>
      <c r="C356" s="345" t="s">
        <v>356</v>
      </c>
      <c r="D356" s="263" t="s">
        <v>31</v>
      </c>
      <c r="E356" s="359"/>
      <c r="F356" s="360">
        <v>2</v>
      </c>
      <c r="G356" s="675"/>
      <c r="H356" s="674"/>
      <c r="I356" s="673"/>
      <c r="J356" s="673"/>
      <c r="K356" s="673"/>
      <c r="L356" s="673"/>
      <c r="M356" s="701"/>
    </row>
    <row r="357" spans="1:13" s="186" customFormat="1" ht="14.25">
      <c r="A357" s="356"/>
      <c r="B357" s="357"/>
      <c r="C357" s="345" t="s">
        <v>416</v>
      </c>
      <c r="D357" s="263" t="s">
        <v>31</v>
      </c>
      <c r="E357" s="359"/>
      <c r="F357" s="360">
        <v>2</v>
      </c>
      <c r="G357" s="675"/>
      <c r="H357" s="674"/>
      <c r="I357" s="673"/>
      <c r="J357" s="673"/>
      <c r="K357" s="673"/>
      <c r="L357" s="673"/>
      <c r="M357" s="701"/>
    </row>
    <row r="358" spans="1:13" s="186" customFormat="1" ht="14.25">
      <c r="A358" s="356"/>
      <c r="B358" s="357"/>
      <c r="C358" s="345" t="s">
        <v>441</v>
      </c>
      <c r="D358" s="263" t="s">
        <v>31</v>
      </c>
      <c r="E358" s="359"/>
      <c r="F358" s="360">
        <v>2</v>
      </c>
      <c r="G358" s="675"/>
      <c r="H358" s="674"/>
      <c r="I358" s="673"/>
      <c r="J358" s="673"/>
      <c r="K358" s="673"/>
      <c r="L358" s="673"/>
      <c r="M358" s="701"/>
    </row>
    <row r="359" spans="1:13" s="186" customFormat="1" ht="14.25">
      <c r="A359" s="356"/>
      <c r="B359" s="357"/>
      <c r="C359" s="230" t="s">
        <v>357</v>
      </c>
      <c r="D359" s="263" t="s">
        <v>31</v>
      </c>
      <c r="E359" s="359"/>
      <c r="F359" s="360">
        <v>8</v>
      </c>
      <c r="G359" s="703"/>
      <c r="H359" s="674"/>
      <c r="I359" s="673"/>
      <c r="J359" s="673"/>
      <c r="K359" s="673"/>
      <c r="L359" s="673"/>
      <c r="M359" s="701"/>
    </row>
    <row r="360" spans="1:13" s="186" customFormat="1" ht="13.5">
      <c r="A360" s="356"/>
      <c r="B360" s="361"/>
      <c r="C360" s="195" t="s">
        <v>35</v>
      </c>
      <c r="D360" s="93" t="s">
        <v>2</v>
      </c>
      <c r="E360" s="318">
        <v>1.36</v>
      </c>
      <c r="F360" s="91">
        <f>F351*E360</f>
        <v>1.36</v>
      </c>
      <c r="G360" s="662"/>
      <c r="H360" s="662"/>
      <c r="I360" s="662"/>
      <c r="J360" s="662"/>
      <c r="K360" s="662"/>
      <c r="L360" s="662"/>
      <c r="M360" s="662"/>
    </row>
    <row r="361" spans="1:13" s="348" customFormat="1" ht="14.25" hidden="1">
      <c r="A361" s="82">
        <v>1</v>
      </c>
      <c r="B361" s="352" t="s">
        <v>223</v>
      </c>
      <c r="C361" s="362" t="s">
        <v>305</v>
      </c>
      <c r="D361" s="82" t="s">
        <v>31</v>
      </c>
      <c r="E361" s="363"/>
      <c r="F361" s="364"/>
      <c r="G361" s="661"/>
      <c r="H361" s="661"/>
      <c r="I361" s="644"/>
      <c r="J361" s="661"/>
      <c r="K361" s="661"/>
      <c r="L361" s="661"/>
      <c r="M361" s="661"/>
    </row>
    <row r="362" spans="1:13" s="348" customFormat="1" ht="13.5" hidden="1">
      <c r="A362" s="88"/>
      <c r="B362" s="357"/>
      <c r="C362" s="365" t="s">
        <v>38</v>
      </c>
      <c r="D362" s="124" t="s">
        <v>39</v>
      </c>
      <c r="E362" s="124">
        <v>1.54</v>
      </c>
      <c r="F362" s="132">
        <f>F361*E362</f>
        <v>0</v>
      </c>
      <c r="G362" s="662"/>
      <c r="H362" s="662"/>
      <c r="I362" s="646"/>
      <c r="J362" s="662"/>
      <c r="K362" s="662"/>
      <c r="L362" s="662"/>
      <c r="M362" s="662"/>
    </row>
    <row r="363" spans="1:13" s="348" customFormat="1" ht="13.5" hidden="1">
      <c r="A363" s="88"/>
      <c r="B363" s="357"/>
      <c r="C363" s="365" t="s">
        <v>40</v>
      </c>
      <c r="D363" s="88" t="s">
        <v>2</v>
      </c>
      <c r="E363" s="88">
        <v>0.28999999999999998</v>
      </c>
      <c r="F363" s="132">
        <f>F361*E363</f>
        <v>0</v>
      </c>
      <c r="G363" s="662"/>
      <c r="H363" s="662"/>
      <c r="I363" s="646"/>
      <c r="J363" s="662"/>
      <c r="K363" s="662"/>
      <c r="L363" s="662"/>
      <c r="M363" s="662"/>
    </row>
    <row r="364" spans="1:13" s="186" customFormat="1" ht="13.5" hidden="1">
      <c r="A364" s="88"/>
      <c r="B364" s="357"/>
      <c r="C364" s="366" t="s">
        <v>34</v>
      </c>
      <c r="D364" s="124"/>
      <c r="E364" s="124"/>
      <c r="F364" s="132"/>
      <c r="G364" s="662"/>
      <c r="H364" s="662"/>
      <c r="I364" s="646"/>
      <c r="J364" s="662"/>
      <c r="K364" s="662"/>
      <c r="L364" s="662"/>
      <c r="M364" s="662"/>
    </row>
    <row r="365" spans="1:13" s="348" customFormat="1" ht="13.5" hidden="1">
      <c r="A365" s="88"/>
      <c r="B365" s="357"/>
      <c r="C365" s="367" t="s">
        <v>306</v>
      </c>
      <c r="D365" s="88" t="s">
        <v>31</v>
      </c>
      <c r="E365" s="124">
        <v>1</v>
      </c>
      <c r="F365" s="132">
        <f>F361*E365</f>
        <v>0</v>
      </c>
      <c r="G365" s="699"/>
      <c r="H365" s="662"/>
      <c r="I365" s="646"/>
      <c r="J365" s="662"/>
      <c r="K365" s="662"/>
      <c r="L365" s="662"/>
      <c r="M365" s="662"/>
    </row>
    <row r="366" spans="1:13" s="348" customFormat="1" ht="13.5" hidden="1">
      <c r="A366" s="88"/>
      <c r="B366" s="361"/>
      <c r="C366" s="365" t="s">
        <v>35</v>
      </c>
      <c r="D366" s="93" t="s">
        <v>2</v>
      </c>
      <c r="E366" s="124">
        <v>0.57999999999999996</v>
      </c>
      <c r="F366" s="132">
        <f>F361*E366</f>
        <v>0</v>
      </c>
      <c r="G366" s="662"/>
      <c r="H366" s="662"/>
      <c r="I366" s="646"/>
      <c r="J366" s="662"/>
      <c r="K366" s="662"/>
      <c r="L366" s="662"/>
      <c r="M366" s="662"/>
    </row>
    <row r="367" spans="1:13" s="348" customFormat="1" ht="14.25">
      <c r="A367" s="82">
        <v>2</v>
      </c>
      <c r="B367" s="352" t="s">
        <v>223</v>
      </c>
      <c r="C367" s="368" t="s">
        <v>358</v>
      </c>
      <c r="D367" s="82" t="s">
        <v>31</v>
      </c>
      <c r="E367" s="363"/>
      <c r="F367" s="150">
        <v>18</v>
      </c>
      <c r="G367" s="661"/>
      <c r="H367" s="661"/>
      <c r="I367" s="661"/>
      <c r="J367" s="661"/>
      <c r="K367" s="661"/>
      <c r="L367" s="661"/>
      <c r="M367" s="661"/>
    </row>
    <row r="368" spans="1:13" s="348" customFormat="1" ht="13.5">
      <c r="A368" s="88"/>
      <c r="B368" s="357"/>
      <c r="C368" s="195" t="s">
        <v>38</v>
      </c>
      <c r="D368" s="124" t="s">
        <v>39</v>
      </c>
      <c r="E368" s="124">
        <v>1.54</v>
      </c>
      <c r="F368" s="91">
        <f>F367*E368</f>
        <v>27.72</v>
      </c>
      <c r="G368" s="662"/>
      <c r="H368" s="662"/>
      <c r="I368" s="662"/>
      <c r="J368" s="662"/>
      <c r="K368" s="662"/>
      <c r="L368" s="662"/>
      <c r="M368" s="662"/>
    </row>
    <row r="369" spans="1:13" s="348" customFormat="1" ht="13.5">
      <c r="A369" s="88"/>
      <c r="B369" s="357"/>
      <c r="C369" s="195" t="s">
        <v>40</v>
      </c>
      <c r="D369" s="88" t="s">
        <v>2</v>
      </c>
      <c r="E369" s="88">
        <v>0.28999999999999998</v>
      </c>
      <c r="F369" s="91">
        <f>F367*E369</f>
        <v>5.22</v>
      </c>
      <c r="G369" s="662"/>
      <c r="H369" s="662"/>
      <c r="I369" s="662"/>
      <c r="J369" s="662"/>
      <c r="K369" s="662"/>
      <c r="L369" s="662"/>
      <c r="M369" s="662"/>
    </row>
    <row r="370" spans="1:13" s="186" customFormat="1" ht="13.5">
      <c r="A370" s="88"/>
      <c r="B370" s="357"/>
      <c r="C370" s="154" t="s">
        <v>34</v>
      </c>
      <c r="D370" s="124"/>
      <c r="E370" s="124"/>
      <c r="F370" s="91"/>
      <c r="G370" s="662"/>
      <c r="H370" s="662"/>
      <c r="I370" s="662"/>
      <c r="J370" s="662"/>
      <c r="K370" s="662"/>
      <c r="L370" s="662"/>
      <c r="M370" s="662"/>
    </row>
    <row r="371" spans="1:13" s="348" customFormat="1" ht="13.5">
      <c r="A371" s="88"/>
      <c r="B371" s="357"/>
      <c r="C371" s="369" t="s">
        <v>358</v>
      </c>
      <c r="D371" s="88" t="s">
        <v>31</v>
      </c>
      <c r="E371" s="124">
        <v>1</v>
      </c>
      <c r="F371" s="91">
        <f>F367*E371</f>
        <v>18</v>
      </c>
      <c r="G371" s="662"/>
      <c r="H371" s="662"/>
      <c r="I371" s="662"/>
      <c r="J371" s="662"/>
      <c r="K371" s="662"/>
      <c r="L371" s="662"/>
      <c r="M371" s="662"/>
    </row>
    <row r="372" spans="1:13" s="348" customFormat="1" ht="13.5">
      <c r="A372" s="93"/>
      <c r="B372" s="361"/>
      <c r="C372" s="198" t="s">
        <v>35</v>
      </c>
      <c r="D372" s="93" t="s">
        <v>2</v>
      </c>
      <c r="E372" s="127">
        <v>0.57999999999999996</v>
      </c>
      <c r="F372" s="110">
        <f>F367*E372</f>
        <v>10.44</v>
      </c>
      <c r="G372" s="663"/>
      <c r="H372" s="663"/>
      <c r="I372" s="663"/>
      <c r="J372" s="663"/>
      <c r="K372" s="663"/>
      <c r="L372" s="663"/>
      <c r="M372" s="663"/>
    </row>
    <row r="373" spans="1:13" s="348" customFormat="1" ht="28.5" hidden="1">
      <c r="A373" s="82">
        <v>13</v>
      </c>
      <c r="B373" s="370" t="s">
        <v>307</v>
      </c>
      <c r="C373" s="371" t="s">
        <v>308</v>
      </c>
      <c r="D373" s="238" t="s">
        <v>31</v>
      </c>
      <c r="E373" s="372"/>
      <c r="F373" s="281"/>
      <c r="G373" s="675"/>
      <c r="H373" s="674"/>
      <c r="I373" s="673"/>
      <c r="J373" s="673"/>
      <c r="K373" s="673"/>
      <c r="L373" s="673"/>
      <c r="M373" s="701"/>
    </row>
    <row r="374" spans="1:13" s="348" customFormat="1" ht="13.5" hidden="1">
      <c r="A374" s="88"/>
      <c r="B374" s="373"/>
      <c r="C374" s="247" t="s">
        <v>38</v>
      </c>
      <c r="D374" s="248" t="s">
        <v>39</v>
      </c>
      <c r="E374" s="374">
        <v>0.72</v>
      </c>
      <c r="F374" s="242">
        <f>F373*E374</f>
        <v>0</v>
      </c>
      <c r="G374" s="675"/>
      <c r="H374" s="674"/>
      <c r="I374" s="673"/>
      <c r="J374" s="701"/>
      <c r="K374" s="673"/>
      <c r="L374" s="673"/>
      <c r="M374" s="701"/>
    </row>
    <row r="375" spans="1:13" s="348" customFormat="1" ht="13.5" hidden="1">
      <c r="A375" s="88"/>
      <c r="B375" s="373"/>
      <c r="C375" s="247" t="s">
        <v>40</v>
      </c>
      <c r="D375" s="238" t="s">
        <v>2</v>
      </c>
      <c r="E375" s="238">
        <v>0.311</v>
      </c>
      <c r="F375" s="242">
        <f>F373*E375</f>
        <v>0</v>
      </c>
      <c r="G375" s="675"/>
      <c r="H375" s="674"/>
      <c r="I375" s="673"/>
      <c r="J375" s="673"/>
      <c r="K375" s="673"/>
      <c r="L375" s="653"/>
      <c r="M375" s="701"/>
    </row>
    <row r="376" spans="1:13" s="348" customFormat="1" ht="13.5" hidden="1">
      <c r="A376" s="88"/>
      <c r="B376" s="373"/>
      <c r="C376" s="375" t="s">
        <v>34</v>
      </c>
      <c r="D376" s="248"/>
      <c r="E376" s="248"/>
      <c r="F376" s="242"/>
      <c r="G376" s="675"/>
      <c r="H376" s="674"/>
      <c r="I376" s="673"/>
      <c r="J376" s="673"/>
      <c r="K376" s="673"/>
      <c r="L376" s="673"/>
      <c r="M376" s="701"/>
    </row>
    <row r="377" spans="1:13" s="348" customFormat="1" ht="13.5" hidden="1">
      <c r="A377" s="88"/>
      <c r="B377" s="373"/>
      <c r="C377" s="247" t="s">
        <v>309</v>
      </c>
      <c r="D377" s="238" t="s">
        <v>31</v>
      </c>
      <c r="E377" s="248">
        <v>1</v>
      </c>
      <c r="F377" s="242">
        <f>F373*E377</f>
        <v>0</v>
      </c>
      <c r="G377" s="675"/>
      <c r="H377" s="674"/>
      <c r="I377" s="673"/>
      <c r="J377" s="673"/>
      <c r="K377" s="673"/>
      <c r="L377" s="673"/>
      <c r="M377" s="701"/>
    </row>
    <row r="378" spans="1:13" s="348" customFormat="1" ht="13.5" hidden="1">
      <c r="A378" s="88"/>
      <c r="B378" s="376"/>
      <c r="C378" s="247" t="s">
        <v>35</v>
      </c>
      <c r="D378" s="238" t="s">
        <v>2</v>
      </c>
      <c r="E378" s="248">
        <v>0.113</v>
      </c>
      <c r="F378" s="242">
        <f>F373*E378</f>
        <v>0</v>
      </c>
      <c r="G378" s="675"/>
      <c r="H378" s="674"/>
      <c r="I378" s="673"/>
      <c r="J378" s="673"/>
      <c r="K378" s="673"/>
      <c r="L378" s="673"/>
      <c r="M378" s="701"/>
    </row>
    <row r="379" spans="1:13" s="348" customFormat="1" ht="28.5" hidden="1">
      <c r="A379" s="82">
        <v>2</v>
      </c>
      <c r="B379" s="377" t="s">
        <v>41</v>
      </c>
      <c r="C379" s="84" t="s">
        <v>310</v>
      </c>
      <c r="D379" s="82" t="s">
        <v>31</v>
      </c>
      <c r="E379" s="82"/>
      <c r="F379" s="378">
        <f>SUM(F383:F385)</f>
        <v>0</v>
      </c>
      <c r="G379" s="661"/>
      <c r="H379" s="661"/>
      <c r="I379" s="644"/>
      <c r="J379" s="661"/>
      <c r="K379" s="661"/>
      <c r="L379" s="661"/>
      <c r="M379" s="661"/>
    </row>
    <row r="380" spans="1:13" s="348" customFormat="1" ht="13.5" hidden="1">
      <c r="A380" s="88"/>
      <c r="B380" s="379"/>
      <c r="C380" s="195" t="s">
        <v>38</v>
      </c>
      <c r="D380" s="124" t="s">
        <v>39</v>
      </c>
      <c r="E380" s="124">
        <v>0.34</v>
      </c>
      <c r="F380" s="132">
        <f>F379*E380</f>
        <v>0</v>
      </c>
      <c r="G380" s="662"/>
      <c r="H380" s="662"/>
      <c r="I380" s="646"/>
      <c r="J380" s="662"/>
      <c r="K380" s="662"/>
      <c r="L380" s="662"/>
      <c r="M380" s="662"/>
    </row>
    <row r="381" spans="1:13" s="348" customFormat="1" ht="13.5" hidden="1">
      <c r="A381" s="88"/>
      <c r="B381" s="379"/>
      <c r="C381" s="195" t="s">
        <v>40</v>
      </c>
      <c r="D381" s="88" t="s">
        <v>2</v>
      </c>
      <c r="E381" s="88">
        <v>1.2999999999999999E-2</v>
      </c>
      <c r="F381" s="132">
        <f>F379*E381</f>
        <v>0</v>
      </c>
      <c r="G381" s="662"/>
      <c r="H381" s="662"/>
      <c r="I381" s="646"/>
      <c r="J381" s="662"/>
      <c r="K381" s="662"/>
      <c r="L381" s="662"/>
      <c r="M381" s="662"/>
    </row>
    <row r="382" spans="1:13" s="348" customFormat="1" ht="13.5" hidden="1">
      <c r="A382" s="88"/>
      <c r="B382" s="379"/>
      <c r="C382" s="154" t="s">
        <v>34</v>
      </c>
      <c r="D382" s="124"/>
      <c r="E382" s="124"/>
      <c r="F382" s="132"/>
      <c r="G382" s="662"/>
      <c r="H382" s="662"/>
      <c r="I382" s="646"/>
      <c r="J382" s="662"/>
      <c r="K382" s="662"/>
      <c r="L382" s="662"/>
      <c r="M382" s="662"/>
    </row>
    <row r="383" spans="1:13" s="348" customFormat="1" ht="14.25" hidden="1">
      <c r="A383" s="88"/>
      <c r="B383" s="379"/>
      <c r="C383" s="380" t="s">
        <v>224</v>
      </c>
      <c r="D383" s="88" t="s">
        <v>31</v>
      </c>
      <c r="E383" s="124"/>
      <c r="F383" s="381">
        <v>0</v>
      </c>
      <c r="G383" s="662"/>
      <c r="H383" s="662"/>
      <c r="I383" s="646"/>
      <c r="J383" s="662"/>
      <c r="K383" s="662"/>
      <c r="L383" s="662"/>
      <c r="M383" s="662"/>
    </row>
    <row r="384" spans="1:13" s="348" customFormat="1" ht="14.25" hidden="1">
      <c r="A384" s="88"/>
      <c r="B384" s="379"/>
      <c r="C384" s="380" t="s">
        <v>225</v>
      </c>
      <c r="D384" s="88" t="s">
        <v>31</v>
      </c>
      <c r="E384" s="124"/>
      <c r="F384" s="381">
        <v>0</v>
      </c>
      <c r="G384" s="662"/>
      <c r="H384" s="662"/>
      <c r="I384" s="646"/>
      <c r="J384" s="662"/>
      <c r="K384" s="662"/>
      <c r="L384" s="662"/>
      <c r="M384" s="662"/>
    </row>
    <row r="385" spans="1:14" s="348" customFormat="1" ht="14.25" hidden="1">
      <c r="A385" s="88"/>
      <c r="B385" s="379"/>
      <c r="C385" s="380" t="s">
        <v>226</v>
      </c>
      <c r="D385" s="88" t="s">
        <v>31</v>
      </c>
      <c r="E385" s="124"/>
      <c r="F385" s="381">
        <v>0</v>
      </c>
      <c r="G385" s="662"/>
      <c r="H385" s="662"/>
      <c r="I385" s="646"/>
      <c r="J385" s="662"/>
      <c r="K385" s="662"/>
      <c r="L385" s="662"/>
      <c r="M385" s="662"/>
    </row>
    <row r="386" spans="1:14" s="348" customFormat="1" ht="13.5" hidden="1">
      <c r="A386" s="88"/>
      <c r="B386" s="382"/>
      <c r="C386" s="383" t="s">
        <v>35</v>
      </c>
      <c r="D386" s="93" t="s">
        <v>2</v>
      </c>
      <c r="E386" s="127">
        <v>9.4E-2</v>
      </c>
      <c r="F386" s="135">
        <f>F379*E386</f>
        <v>0</v>
      </c>
      <c r="G386" s="663"/>
      <c r="H386" s="663"/>
      <c r="I386" s="648"/>
      <c r="J386" s="663"/>
      <c r="K386" s="663"/>
      <c r="L386" s="663"/>
      <c r="M386" s="663"/>
    </row>
    <row r="387" spans="1:14" s="348" customFormat="1" ht="14.25">
      <c r="A387" s="82">
        <v>3</v>
      </c>
      <c r="B387" s="352" t="s">
        <v>42</v>
      </c>
      <c r="C387" s="137" t="s">
        <v>227</v>
      </c>
      <c r="D387" s="82" t="s">
        <v>31</v>
      </c>
      <c r="E387" s="82"/>
      <c r="F387" s="378">
        <v>10</v>
      </c>
      <c r="G387" s="661"/>
      <c r="H387" s="661"/>
      <c r="I387" s="644"/>
      <c r="J387" s="661"/>
      <c r="K387" s="661"/>
      <c r="L387" s="661"/>
      <c r="M387" s="661"/>
    </row>
    <row r="388" spans="1:14" s="348" customFormat="1" ht="13.5">
      <c r="A388" s="88"/>
      <c r="B388" s="357"/>
      <c r="C388" s="195" t="s">
        <v>38</v>
      </c>
      <c r="D388" s="124" t="s">
        <v>39</v>
      </c>
      <c r="E388" s="124">
        <v>0.68</v>
      </c>
      <c r="F388" s="132">
        <f>F387*E388</f>
        <v>6.8000000000000007</v>
      </c>
      <c r="G388" s="662"/>
      <c r="H388" s="662"/>
      <c r="I388" s="646"/>
      <c r="J388" s="662"/>
      <c r="K388" s="662"/>
      <c r="L388" s="662"/>
      <c r="M388" s="662"/>
    </row>
    <row r="389" spans="1:14" s="348" customFormat="1" ht="13.5">
      <c r="A389" s="88"/>
      <c r="B389" s="357"/>
      <c r="C389" s="195" t="s">
        <v>40</v>
      </c>
      <c r="D389" s="88" t="s">
        <v>2</v>
      </c>
      <c r="E389" s="88">
        <v>1.0999999999999999E-2</v>
      </c>
      <c r="F389" s="132">
        <f>F387*E389</f>
        <v>0.10999999999999999</v>
      </c>
      <c r="G389" s="662"/>
      <c r="H389" s="662"/>
      <c r="I389" s="646"/>
      <c r="J389" s="662"/>
      <c r="K389" s="662"/>
      <c r="L389" s="662"/>
      <c r="M389" s="662"/>
    </row>
    <row r="390" spans="1:14" s="348" customFormat="1" ht="13.5">
      <c r="A390" s="88"/>
      <c r="B390" s="357"/>
      <c r="C390" s="154" t="s">
        <v>34</v>
      </c>
      <c r="D390" s="124"/>
      <c r="E390" s="124"/>
      <c r="F390" s="132"/>
      <c r="G390" s="662"/>
      <c r="H390" s="662"/>
      <c r="I390" s="646"/>
      <c r="J390" s="662"/>
      <c r="K390" s="662"/>
      <c r="L390" s="662"/>
      <c r="M390" s="662"/>
    </row>
    <row r="391" spans="1:14" s="348" customFormat="1" ht="13.5">
      <c r="A391" s="88"/>
      <c r="B391" s="357"/>
      <c r="C391" s="195" t="s">
        <v>228</v>
      </c>
      <c r="D391" s="88" t="s">
        <v>31</v>
      </c>
      <c r="E391" s="124">
        <v>1</v>
      </c>
      <c r="F391" s="132">
        <f>F387*E391</f>
        <v>10</v>
      </c>
      <c r="G391" s="662"/>
      <c r="H391" s="662"/>
      <c r="I391" s="646"/>
      <c r="J391" s="662"/>
      <c r="K391" s="662"/>
      <c r="L391" s="662"/>
      <c r="M391" s="662"/>
    </row>
    <row r="392" spans="1:14" s="348" customFormat="1" ht="13.5">
      <c r="A392" s="93"/>
      <c r="B392" s="361"/>
      <c r="C392" s="198" t="s">
        <v>35</v>
      </c>
      <c r="D392" s="93" t="s">
        <v>2</v>
      </c>
      <c r="E392" s="127">
        <v>0.10299999999999999</v>
      </c>
      <c r="F392" s="135">
        <f>F387*E392</f>
        <v>1.03</v>
      </c>
      <c r="G392" s="663"/>
      <c r="H392" s="663"/>
      <c r="I392" s="648"/>
      <c r="J392" s="663"/>
      <c r="K392" s="663"/>
      <c r="L392" s="663"/>
      <c r="M392" s="663"/>
    </row>
    <row r="393" spans="1:14" s="348" customFormat="1" ht="14.25" hidden="1">
      <c r="A393" s="82">
        <v>16</v>
      </c>
      <c r="B393" s="370" t="s">
        <v>42</v>
      </c>
      <c r="C393" s="237" t="s">
        <v>311</v>
      </c>
      <c r="D393" s="238" t="s">
        <v>31</v>
      </c>
      <c r="E393" s="238"/>
      <c r="F393" s="281">
        <v>0</v>
      </c>
      <c r="G393" s="675"/>
      <c r="H393" s="674"/>
      <c r="I393" s="673"/>
      <c r="J393" s="673"/>
      <c r="K393" s="673"/>
      <c r="L393" s="673"/>
      <c r="M393" s="701"/>
    </row>
    <row r="394" spans="1:14" s="348" customFormat="1" ht="13.5" hidden="1">
      <c r="A394" s="88"/>
      <c r="B394" s="373"/>
      <c r="C394" s="247" t="s">
        <v>38</v>
      </c>
      <c r="D394" s="248" t="s">
        <v>39</v>
      </c>
      <c r="E394" s="248">
        <v>0.68</v>
      </c>
      <c r="F394" s="242">
        <f>F393*E394</f>
        <v>0</v>
      </c>
      <c r="G394" s="675"/>
      <c r="H394" s="674"/>
      <c r="I394" s="673"/>
      <c r="J394" s="701"/>
      <c r="K394" s="673"/>
      <c r="L394" s="673"/>
      <c r="M394" s="701"/>
    </row>
    <row r="395" spans="1:14" s="348" customFormat="1" ht="13.5" hidden="1">
      <c r="A395" s="88"/>
      <c r="B395" s="373"/>
      <c r="C395" s="247" t="s">
        <v>40</v>
      </c>
      <c r="D395" s="238" t="s">
        <v>2</v>
      </c>
      <c r="E395" s="238">
        <v>1.0999999999999999E-2</v>
      </c>
      <c r="F395" s="242">
        <f>F393*E395</f>
        <v>0</v>
      </c>
      <c r="G395" s="675"/>
      <c r="H395" s="674"/>
      <c r="I395" s="673"/>
      <c r="J395" s="673"/>
      <c r="K395" s="673"/>
      <c r="L395" s="653"/>
      <c r="M395" s="701"/>
    </row>
    <row r="396" spans="1:14" s="348" customFormat="1" ht="13.5" hidden="1">
      <c r="A396" s="88"/>
      <c r="B396" s="373"/>
      <c r="C396" s="375" t="s">
        <v>34</v>
      </c>
      <c r="D396" s="248"/>
      <c r="E396" s="248"/>
      <c r="F396" s="242"/>
      <c r="G396" s="675"/>
      <c r="H396" s="674"/>
      <c r="I396" s="673"/>
      <c r="J396" s="673"/>
      <c r="K396" s="673"/>
      <c r="L396" s="673"/>
      <c r="M396" s="701"/>
    </row>
    <row r="397" spans="1:14" s="348" customFormat="1" ht="13.5" hidden="1">
      <c r="A397" s="88"/>
      <c r="B397" s="373"/>
      <c r="C397" s="247" t="s">
        <v>312</v>
      </c>
      <c r="D397" s="238" t="s">
        <v>31</v>
      </c>
      <c r="E397" s="248">
        <v>1</v>
      </c>
      <c r="F397" s="242">
        <f>F393*E397</f>
        <v>0</v>
      </c>
      <c r="G397" s="675"/>
      <c r="H397" s="674"/>
      <c r="I397" s="673"/>
      <c r="J397" s="673"/>
      <c r="K397" s="673"/>
      <c r="L397" s="673"/>
      <c r="M397" s="701"/>
    </row>
    <row r="398" spans="1:14" s="348" customFormat="1" ht="13.5" hidden="1">
      <c r="A398" s="93"/>
      <c r="B398" s="376"/>
      <c r="C398" s="251" t="s">
        <v>35</v>
      </c>
      <c r="D398" s="238" t="s">
        <v>2</v>
      </c>
      <c r="E398" s="248">
        <v>0.10299999999999999</v>
      </c>
      <c r="F398" s="242">
        <f>F393*E398</f>
        <v>0</v>
      </c>
      <c r="G398" s="675"/>
      <c r="H398" s="674"/>
      <c r="I398" s="673"/>
      <c r="J398" s="673"/>
      <c r="K398" s="673"/>
      <c r="L398" s="673"/>
      <c r="M398" s="701"/>
    </row>
    <row r="399" spans="1:14" s="387" customFormat="1" ht="15">
      <c r="A399" s="88">
        <v>10</v>
      </c>
      <c r="B399" s="384" t="s">
        <v>315</v>
      </c>
      <c r="C399" s="328" t="s">
        <v>414</v>
      </c>
      <c r="D399" s="88" t="s">
        <v>110</v>
      </c>
      <c r="E399" s="88"/>
      <c r="F399" s="385">
        <v>25</v>
      </c>
      <c r="G399" s="664"/>
      <c r="H399" s="665"/>
      <c r="I399" s="666"/>
      <c r="J399" s="665"/>
      <c r="K399" s="666"/>
      <c r="L399" s="665"/>
      <c r="M399" s="665"/>
      <c r="N399" s="386"/>
    </row>
    <row r="400" spans="1:14" s="387" customFormat="1" ht="15">
      <c r="A400" s="88"/>
      <c r="B400" s="388"/>
      <c r="C400" s="330" t="s">
        <v>38</v>
      </c>
      <c r="D400" s="88" t="s">
        <v>39</v>
      </c>
      <c r="E400" s="88">
        <v>0.26</v>
      </c>
      <c r="F400" s="117">
        <f>F399*E400</f>
        <v>6.5</v>
      </c>
      <c r="G400" s="664"/>
      <c r="H400" s="665"/>
      <c r="I400" s="666"/>
      <c r="J400" s="665"/>
      <c r="K400" s="666"/>
      <c r="L400" s="665"/>
      <c r="M400" s="665"/>
      <c r="N400" s="386"/>
    </row>
    <row r="401" spans="1:14" s="389" customFormat="1" ht="13.5">
      <c r="A401" s="88"/>
      <c r="B401" s="384"/>
      <c r="C401" s="330" t="s">
        <v>40</v>
      </c>
      <c r="D401" s="88" t="s">
        <v>2</v>
      </c>
      <c r="E401" s="88">
        <v>0.122</v>
      </c>
      <c r="F401" s="117">
        <f>F399*E401</f>
        <v>3.05</v>
      </c>
      <c r="G401" s="664"/>
      <c r="H401" s="665"/>
      <c r="I401" s="666"/>
      <c r="J401" s="665"/>
      <c r="K401" s="666"/>
      <c r="L401" s="665"/>
      <c r="M401" s="665"/>
      <c r="N401" s="386"/>
    </row>
    <row r="402" spans="1:14" s="390" customFormat="1" ht="13.5">
      <c r="A402" s="88"/>
      <c r="B402" s="388"/>
      <c r="C402" s="330" t="s">
        <v>34</v>
      </c>
      <c r="D402" s="88"/>
      <c r="E402" s="88"/>
      <c r="F402" s="117"/>
      <c r="G402" s="664"/>
      <c r="H402" s="665"/>
      <c r="I402" s="666"/>
      <c r="J402" s="665"/>
      <c r="K402" s="666"/>
      <c r="L402" s="665"/>
      <c r="M402" s="665"/>
      <c r="N402" s="386"/>
    </row>
    <row r="403" spans="1:14" s="390" customFormat="1" ht="13.5">
      <c r="A403" s="88"/>
      <c r="B403" s="388"/>
      <c r="C403" s="90" t="s">
        <v>415</v>
      </c>
      <c r="D403" s="88" t="s">
        <v>110</v>
      </c>
      <c r="E403" s="88">
        <v>1</v>
      </c>
      <c r="F403" s="117">
        <f>F399*E403</f>
        <v>25</v>
      </c>
      <c r="G403" s="664"/>
      <c r="H403" s="665"/>
      <c r="I403" s="666"/>
      <c r="J403" s="665"/>
      <c r="K403" s="666"/>
      <c r="L403" s="665"/>
      <c r="M403" s="665"/>
      <c r="N403" s="386"/>
    </row>
    <row r="404" spans="1:14" s="390" customFormat="1" ht="13.5">
      <c r="A404" s="93"/>
      <c r="B404" s="391"/>
      <c r="C404" s="332" t="s">
        <v>35</v>
      </c>
      <c r="D404" s="93" t="s">
        <v>2</v>
      </c>
      <c r="E404" s="93">
        <v>8.2000000000000003E-2</v>
      </c>
      <c r="F404" s="128">
        <f>F399*E404</f>
        <v>2.0500000000000003</v>
      </c>
      <c r="G404" s="672"/>
      <c r="H404" s="667"/>
      <c r="I404" s="668"/>
      <c r="J404" s="667"/>
      <c r="K404" s="668"/>
      <c r="L404" s="667"/>
      <c r="M404" s="667"/>
      <c r="N404" s="386"/>
    </row>
    <row r="405" spans="1:14" s="348" customFormat="1" ht="14.25" hidden="1">
      <c r="A405" s="88">
        <v>3</v>
      </c>
      <c r="B405" s="277" t="s">
        <v>359</v>
      </c>
      <c r="C405" s="90" t="s">
        <v>360</v>
      </c>
      <c r="D405" s="124" t="s">
        <v>43</v>
      </c>
      <c r="E405" s="88"/>
      <c r="F405" s="392">
        <v>0</v>
      </c>
      <c r="G405" s="664"/>
      <c r="H405" s="665"/>
      <c r="I405" s="666"/>
      <c r="J405" s="665"/>
      <c r="K405" s="666"/>
      <c r="L405" s="665"/>
      <c r="M405" s="665"/>
    </row>
    <row r="406" spans="1:14" s="348" customFormat="1" ht="15.75" hidden="1" customHeight="1">
      <c r="A406" s="88"/>
      <c r="B406" s="277"/>
      <c r="C406" s="195" t="s">
        <v>38</v>
      </c>
      <c r="D406" s="124" t="s">
        <v>39</v>
      </c>
      <c r="E406" s="124">
        <v>0.19</v>
      </c>
      <c r="F406" s="117">
        <f>F405*E406</f>
        <v>0</v>
      </c>
      <c r="G406" s="664"/>
      <c r="H406" s="665"/>
      <c r="I406" s="666"/>
      <c r="J406" s="665"/>
      <c r="K406" s="666"/>
      <c r="L406" s="665"/>
      <c r="M406" s="665"/>
    </row>
    <row r="407" spans="1:14" s="120" customFormat="1" ht="17.25" hidden="1" customHeight="1">
      <c r="A407" s="88"/>
      <c r="B407" s="124"/>
      <c r="C407" s="195" t="s">
        <v>40</v>
      </c>
      <c r="D407" s="124" t="s">
        <v>2</v>
      </c>
      <c r="E407" s="88">
        <v>0.70599999999999996</v>
      </c>
      <c r="F407" s="117">
        <f>F405*E407</f>
        <v>0</v>
      </c>
      <c r="G407" s="664"/>
      <c r="H407" s="665"/>
      <c r="I407" s="666"/>
      <c r="J407" s="665"/>
      <c r="K407" s="666"/>
      <c r="L407" s="665"/>
      <c r="M407" s="665"/>
    </row>
    <row r="408" spans="1:14" s="191" customFormat="1" ht="13.5" hidden="1" customHeight="1">
      <c r="A408" s="88"/>
      <c r="B408" s="277"/>
      <c r="C408" s="195" t="s">
        <v>34</v>
      </c>
      <c r="D408" s="124"/>
      <c r="E408" s="124"/>
      <c r="F408" s="117"/>
      <c r="G408" s="664"/>
      <c r="H408" s="665"/>
      <c r="I408" s="666"/>
      <c r="J408" s="665"/>
      <c r="K408" s="666"/>
      <c r="L408" s="665"/>
      <c r="M408" s="665"/>
    </row>
    <row r="409" spans="1:14" s="191" customFormat="1" ht="14.25" hidden="1">
      <c r="A409" s="88"/>
      <c r="B409" s="277"/>
      <c r="C409" s="393" t="s">
        <v>361</v>
      </c>
      <c r="D409" s="124" t="s">
        <v>43</v>
      </c>
      <c r="E409" s="124">
        <v>1</v>
      </c>
      <c r="F409" s="394">
        <f>F405*E409</f>
        <v>0</v>
      </c>
      <c r="G409" s="665"/>
      <c r="H409" s="665"/>
      <c r="I409" s="666"/>
      <c r="J409" s="665"/>
      <c r="K409" s="666"/>
      <c r="L409" s="665"/>
      <c r="M409" s="665"/>
    </row>
    <row r="410" spans="1:14" s="191" customFormat="1" ht="13.5" hidden="1" customHeight="1">
      <c r="A410" s="93"/>
      <c r="B410" s="278"/>
      <c r="C410" s="198" t="s">
        <v>35</v>
      </c>
      <c r="D410" s="127" t="s">
        <v>2</v>
      </c>
      <c r="E410" s="127">
        <v>0.1</v>
      </c>
      <c r="F410" s="128">
        <f>F405*E410</f>
        <v>0</v>
      </c>
      <c r="G410" s="668"/>
      <c r="H410" s="667"/>
      <c r="I410" s="668"/>
      <c r="J410" s="667"/>
      <c r="K410" s="668"/>
      <c r="L410" s="667"/>
      <c r="M410" s="667"/>
    </row>
    <row r="411" spans="1:14" s="348" customFormat="1" ht="14.25">
      <c r="A411" s="88">
        <v>4</v>
      </c>
      <c r="B411" s="330" t="s">
        <v>44</v>
      </c>
      <c r="C411" s="328" t="s">
        <v>229</v>
      </c>
      <c r="D411" s="152" t="s">
        <v>43</v>
      </c>
      <c r="E411" s="88"/>
      <c r="F411" s="381">
        <f>SUM(F415:F421)</f>
        <v>220</v>
      </c>
      <c r="G411" s="662"/>
      <c r="H411" s="662"/>
      <c r="I411" s="646"/>
      <c r="J411" s="662"/>
      <c r="K411" s="662"/>
      <c r="L411" s="662"/>
      <c r="M411" s="662"/>
    </row>
    <row r="412" spans="1:14" s="348" customFormat="1" ht="13.5">
      <c r="A412" s="88"/>
      <c r="B412" s="330"/>
      <c r="C412" s="195" t="s">
        <v>38</v>
      </c>
      <c r="D412" s="124" t="s">
        <v>39</v>
      </c>
      <c r="E412" s="124">
        <v>0.13</v>
      </c>
      <c r="F412" s="132">
        <f>F411*E412</f>
        <v>28.6</v>
      </c>
      <c r="G412" s="662"/>
      <c r="H412" s="662"/>
      <c r="I412" s="646"/>
      <c r="J412" s="662"/>
      <c r="K412" s="662"/>
      <c r="L412" s="662"/>
      <c r="M412" s="662"/>
    </row>
    <row r="413" spans="1:14" s="348" customFormat="1" ht="13.5">
      <c r="A413" s="88"/>
      <c r="B413" s="330"/>
      <c r="C413" s="195" t="s">
        <v>40</v>
      </c>
      <c r="D413" s="88" t="s">
        <v>2</v>
      </c>
      <c r="E413" s="88">
        <v>3.7100000000000001E-2</v>
      </c>
      <c r="F413" s="132">
        <f>F411*E413</f>
        <v>8.1620000000000008</v>
      </c>
      <c r="G413" s="662"/>
      <c r="H413" s="662"/>
      <c r="I413" s="646"/>
      <c r="J413" s="662"/>
      <c r="K413" s="662"/>
      <c r="L413" s="662"/>
      <c r="M413" s="662"/>
    </row>
    <row r="414" spans="1:14" s="348" customFormat="1" ht="13.5">
      <c r="A414" s="88"/>
      <c r="B414" s="330"/>
      <c r="C414" s="154" t="s">
        <v>34</v>
      </c>
      <c r="D414" s="124"/>
      <c r="E414" s="124"/>
      <c r="F414" s="132"/>
      <c r="G414" s="662"/>
      <c r="H414" s="662"/>
      <c r="I414" s="646"/>
      <c r="J414" s="662"/>
      <c r="K414" s="662"/>
      <c r="L414" s="662"/>
      <c r="M414" s="662"/>
    </row>
    <row r="415" spans="1:14" s="348" customFormat="1" ht="29.25" hidden="1">
      <c r="A415" s="88"/>
      <c r="B415" s="330"/>
      <c r="C415" s="395" t="s">
        <v>313</v>
      </c>
      <c r="D415" s="396" t="s">
        <v>230</v>
      </c>
      <c r="E415" s="359"/>
      <c r="F415" s="397"/>
      <c r="G415" s="704"/>
      <c r="H415" s="704"/>
      <c r="I415" s="673"/>
      <c r="J415" s="704"/>
      <c r="K415" s="704"/>
      <c r="L415" s="704"/>
      <c r="M415" s="704"/>
    </row>
    <row r="416" spans="1:14" s="348" customFormat="1" ht="29.25" hidden="1">
      <c r="A416" s="88"/>
      <c r="B416" s="330"/>
      <c r="C416" s="395" t="s">
        <v>231</v>
      </c>
      <c r="D416" s="396" t="s">
        <v>230</v>
      </c>
      <c r="E416" s="359"/>
      <c r="F416" s="397"/>
      <c r="G416" s="704"/>
      <c r="H416" s="704"/>
      <c r="I416" s="673"/>
      <c r="J416" s="704"/>
      <c r="K416" s="704"/>
      <c r="L416" s="704"/>
      <c r="M416" s="704"/>
    </row>
    <row r="417" spans="1:13" s="348" customFormat="1" ht="29.25" hidden="1">
      <c r="A417" s="88"/>
      <c r="B417" s="330"/>
      <c r="C417" s="395" t="s">
        <v>232</v>
      </c>
      <c r="D417" s="396" t="s">
        <v>230</v>
      </c>
      <c r="E417" s="359"/>
      <c r="F417" s="397"/>
      <c r="G417" s="704"/>
      <c r="H417" s="704"/>
      <c r="I417" s="673"/>
      <c r="J417" s="704"/>
      <c r="K417" s="704"/>
      <c r="L417" s="704"/>
      <c r="M417" s="704"/>
    </row>
    <row r="418" spans="1:13" s="348" customFormat="1" ht="29.25" hidden="1">
      <c r="A418" s="88"/>
      <c r="B418" s="330"/>
      <c r="C418" s="233" t="s">
        <v>233</v>
      </c>
      <c r="D418" s="396" t="s">
        <v>230</v>
      </c>
      <c r="E418" s="359"/>
      <c r="F418" s="397"/>
      <c r="G418" s="704"/>
      <c r="H418" s="704"/>
      <c r="I418" s="673"/>
      <c r="J418" s="704"/>
      <c r="K418" s="704"/>
      <c r="L418" s="704"/>
      <c r="M418" s="704"/>
    </row>
    <row r="419" spans="1:13" s="348" customFormat="1" ht="27.75" hidden="1">
      <c r="A419" s="88"/>
      <c r="B419" s="330"/>
      <c r="C419" s="233" t="s">
        <v>234</v>
      </c>
      <c r="D419" s="398" t="s">
        <v>230</v>
      </c>
      <c r="E419" s="359"/>
      <c r="F419" s="397"/>
      <c r="G419" s="704"/>
      <c r="H419" s="704"/>
      <c r="I419" s="673"/>
      <c r="J419" s="704"/>
      <c r="K419" s="704"/>
      <c r="L419" s="704"/>
      <c r="M419" s="704"/>
    </row>
    <row r="420" spans="1:13" s="348" customFormat="1" ht="27">
      <c r="A420" s="88"/>
      <c r="B420" s="330"/>
      <c r="C420" s="233" t="s">
        <v>235</v>
      </c>
      <c r="D420" s="263" t="s">
        <v>43</v>
      </c>
      <c r="E420" s="359"/>
      <c r="F420" s="131">
        <v>40</v>
      </c>
      <c r="G420" s="704"/>
      <c r="H420" s="704"/>
      <c r="I420" s="673"/>
      <c r="J420" s="704"/>
      <c r="K420" s="704"/>
      <c r="L420" s="704"/>
      <c r="M420" s="704"/>
    </row>
    <row r="421" spans="1:13" s="348" customFormat="1" ht="27">
      <c r="A421" s="88"/>
      <c r="B421" s="330"/>
      <c r="C421" s="233" t="s">
        <v>236</v>
      </c>
      <c r="D421" s="263" t="s">
        <v>43</v>
      </c>
      <c r="E421" s="359"/>
      <c r="F421" s="131">
        <v>180</v>
      </c>
      <c r="G421" s="704"/>
      <c r="H421" s="704"/>
      <c r="I421" s="673"/>
      <c r="J421" s="704"/>
      <c r="K421" s="704"/>
      <c r="L421" s="704"/>
      <c r="M421" s="704"/>
    </row>
    <row r="422" spans="1:13" s="348" customFormat="1" ht="13.5">
      <c r="A422" s="93"/>
      <c r="B422" s="332"/>
      <c r="C422" s="198" t="s">
        <v>35</v>
      </c>
      <c r="D422" s="93" t="s">
        <v>2</v>
      </c>
      <c r="E422" s="127">
        <v>1.44E-2</v>
      </c>
      <c r="F422" s="135">
        <f>F411*E422</f>
        <v>3.1679999999999997</v>
      </c>
      <c r="G422" s="663"/>
      <c r="H422" s="663"/>
      <c r="I422" s="648"/>
      <c r="J422" s="663"/>
      <c r="K422" s="663"/>
      <c r="L422" s="663"/>
      <c r="M422" s="663"/>
    </row>
    <row r="423" spans="1:13" s="348" customFormat="1" ht="14.25" hidden="1">
      <c r="A423" s="88"/>
      <c r="B423" s="332"/>
      <c r="C423" s="399" t="s">
        <v>314</v>
      </c>
      <c r="D423" s="93" t="s">
        <v>31</v>
      </c>
      <c r="E423" s="124"/>
      <c r="F423" s="400"/>
      <c r="G423" s="662"/>
      <c r="H423" s="663"/>
      <c r="I423" s="646"/>
      <c r="J423" s="662"/>
      <c r="K423" s="662"/>
      <c r="L423" s="662"/>
      <c r="M423" s="663"/>
    </row>
    <row r="424" spans="1:13" s="348" customFormat="1" ht="14.25" hidden="1">
      <c r="A424" s="82">
        <v>4</v>
      </c>
      <c r="B424" s="401" t="s">
        <v>316</v>
      </c>
      <c r="C424" s="95" t="s">
        <v>318</v>
      </c>
      <c r="D424" s="238" t="s">
        <v>31</v>
      </c>
      <c r="E424" s="238"/>
      <c r="F424" s="281"/>
      <c r="G424" s="675"/>
      <c r="H424" s="674"/>
      <c r="I424" s="673"/>
      <c r="J424" s="673"/>
      <c r="K424" s="673"/>
      <c r="L424" s="673"/>
      <c r="M424" s="674"/>
    </row>
    <row r="425" spans="1:13" s="348" customFormat="1" ht="13.5" hidden="1">
      <c r="A425" s="88"/>
      <c r="B425" s="402"/>
      <c r="C425" s="247" t="s">
        <v>38</v>
      </c>
      <c r="D425" s="248" t="s">
        <v>39</v>
      </c>
      <c r="E425" s="238">
        <v>0.9</v>
      </c>
      <c r="F425" s="242">
        <f>F424*E425</f>
        <v>0</v>
      </c>
      <c r="G425" s="675"/>
      <c r="H425" s="674"/>
      <c r="I425" s="673"/>
      <c r="J425" s="674"/>
      <c r="K425" s="673"/>
      <c r="L425" s="673"/>
      <c r="M425" s="674"/>
    </row>
    <row r="426" spans="1:13" s="348" customFormat="1" ht="13.5" hidden="1">
      <c r="A426" s="88"/>
      <c r="B426" s="402"/>
      <c r="C426" s="247" t="s">
        <v>40</v>
      </c>
      <c r="D426" s="238" t="s">
        <v>2</v>
      </c>
      <c r="E426" s="238">
        <f>0.7/100</f>
        <v>6.9999999999999993E-3</v>
      </c>
      <c r="F426" s="242">
        <f>F424*E426</f>
        <v>0</v>
      </c>
      <c r="G426" s="675"/>
      <c r="H426" s="674"/>
      <c r="I426" s="673"/>
      <c r="J426" s="673"/>
      <c r="K426" s="673"/>
      <c r="L426" s="674"/>
      <c r="M426" s="674"/>
    </row>
    <row r="427" spans="1:13" s="348" customFormat="1" ht="13.5" hidden="1">
      <c r="A427" s="88"/>
      <c r="B427" s="402"/>
      <c r="C427" s="375" t="s">
        <v>34</v>
      </c>
      <c r="D427" s="248"/>
      <c r="E427" s="248"/>
      <c r="F427" s="242"/>
      <c r="G427" s="675"/>
      <c r="H427" s="674"/>
      <c r="I427" s="673"/>
      <c r="J427" s="673"/>
      <c r="K427" s="673"/>
      <c r="L427" s="673"/>
      <c r="M427" s="674"/>
    </row>
    <row r="428" spans="1:13" s="348" customFormat="1" ht="25.5" hidden="1">
      <c r="A428" s="88"/>
      <c r="B428" s="402" t="s">
        <v>319</v>
      </c>
      <c r="C428" s="247" t="s">
        <v>318</v>
      </c>
      <c r="D428" s="403" t="s">
        <v>43</v>
      </c>
      <c r="E428" s="248"/>
      <c r="F428" s="242">
        <v>7.5</v>
      </c>
      <c r="G428" s="675"/>
      <c r="H428" s="674"/>
      <c r="I428" s="673"/>
      <c r="J428" s="673"/>
      <c r="K428" s="673"/>
      <c r="L428" s="673"/>
      <c r="M428" s="674"/>
    </row>
    <row r="429" spans="1:13" s="348" customFormat="1" ht="13.5" hidden="1">
      <c r="A429" s="93"/>
      <c r="B429" s="404"/>
      <c r="C429" s="247" t="s">
        <v>35</v>
      </c>
      <c r="D429" s="238" t="s">
        <v>2</v>
      </c>
      <c r="E429" s="248">
        <v>1.4</v>
      </c>
      <c r="F429" s="242">
        <f>F424*E429</f>
        <v>0</v>
      </c>
      <c r="G429" s="675"/>
      <c r="H429" s="674"/>
      <c r="I429" s="673"/>
      <c r="J429" s="673"/>
      <c r="K429" s="673"/>
      <c r="L429" s="673"/>
      <c r="M429" s="674"/>
    </row>
    <row r="430" spans="1:13" s="348" customFormat="1" ht="14.25" hidden="1">
      <c r="A430" s="82">
        <v>6</v>
      </c>
      <c r="B430" s="405" t="s">
        <v>317</v>
      </c>
      <c r="C430" s="95" t="s">
        <v>320</v>
      </c>
      <c r="D430" s="403" t="s">
        <v>43</v>
      </c>
      <c r="E430" s="238"/>
      <c r="F430" s="281"/>
      <c r="G430" s="675"/>
      <c r="H430" s="674"/>
      <c r="I430" s="673"/>
      <c r="J430" s="673"/>
      <c r="K430" s="673"/>
      <c r="L430" s="673"/>
      <c r="M430" s="674"/>
    </row>
    <row r="431" spans="1:13" s="348" customFormat="1" ht="13.5" hidden="1">
      <c r="A431" s="88"/>
      <c r="B431" s="406"/>
      <c r="C431" s="247" t="s">
        <v>38</v>
      </c>
      <c r="D431" s="248" t="s">
        <v>39</v>
      </c>
      <c r="E431" s="248">
        <v>0.39</v>
      </c>
      <c r="F431" s="242">
        <f>F430*E431</f>
        <v>0</v>
      </c>
      <c r="G431" s="675"/>
      <c r="H431" s="674"/>
      <c r="I431" s="673"/>
      <c r="J431" s="674"/>
      <c r="K431" s="673"/>
      <c r="L431" s="673"/>
      <c r="M431" s="674"/>
    </row>
    <row r="432" spans="1:13" s="348" customFormat="1" ht="13.5" hidden="1">
      <c r="A432" s="88"/>
      <c r="B432" s="406"/>
      <c r="C432" s="247" t="s">
        <v>40</v>
      </c>
      <c r="D432" s="238" t="s">
        <v>2</v>
      </c>
      <c r="E432" s="238">
        <v>2.1999999999999999E-2</v>
      </c>
      <c r="F432" s="242">
        <f>F430*E432</f>
        <v>0</v>
      </c>
      <c r="G432" s="675"/>
      <c r="H432" s="674"/>
      <c r="I432" s="673"/>
      <c r="J432" s="673"/>
      <c r="K432" s="673"/>
      <c r="L432" s="674"/>
      <c r="M432" s="674"/>
    </row>
    <row r="433" spans="1:14" s="348" customFormat="1" ht="13.5" hidden="1">
      <c r="A433" s="88"/>
      <c r="B433" s="406"/>
      <c r="C433" s="375" t="s">
        <v>34</v>
      </c>
      <c r="D433" s="248"/>
      <c r="E433" s="248"/>
      <c r="F433" s="242"/>
      <c r="G433" s="675"/>
      <c r="H433" s="674"/>
      <c r="I433" s="673"/>
      <c r="J433" s="673"/>
      <c r="K433" s="673"/>
      <c r="L433" s="673"/>
      <c r="M433" s="674"/>
    </row>
    <row r="434" spans="1:14" s="348" customFormat="1" ht="13.5" hidden="1">
      <c r="A434" s="88"/>
      <c r="B434" s="406"/>
      <c r="C434" s="247" t="s">
        <v>321</v>
      </c>
      <c r="D434" s="403" t="s">
        <v>43</v>
      </c>
      <c r="E434" s="248">
        <v>1</v>
      </c>
      <c r="F434" s="242">
        <f>F430*E434</f>
        <v>0</v>
      </c>
      <c r="G434" s="675"/>
      <c r="H434" s="674"/>
      <c r="I434" s="673"/>
      <c r="J434" s="673"/>
      <c r="K434" s="673"/>
      <c r="L434" s="673"/>
      <c r="M434" s="674"/>
    </row>
    <row r="435" spans="1:14" s="348" customFormat="1" ht="13.5" hidden="1">
      <c r="A435" s="88"/>
      <c r="B435" s="407"/>
      <c r="C435" s="247" t="s">
        <v>35</v>
      </c>
      <c r="D435" s="238" t="s">
        <v>2</v>
      </c>
      <c r="E435" s="248">
        <v>0.159</v>
      </c>
      <c r="F435" s="242">
        <f>F430*E435</f>
        <v>0</v>
      </c>
      <c r="G435" s="675"/>
      <c r="H435" s="674"/>
      <c r="I435" s="673"/>
      <c r="J435" s="673"/>
      <c r="K435" s="673"/>
      <c r="L435" s="673"/>
      <c r="M435" s="674"/>
    </row>
    <row r="436" spans="1:14" s="17" customFormat="1" ht="14.25">
      <c r="A436" s="408"/>
      <c r="B436" s="408"/>
      <c r="C436" s="409" t="s">
        <v>11</v>
      </c>
      <c r="D436" s="410"/>
      <c r="E436" s="411"/>
      <c r="F436" s="344"/>
      <c r="G436" s="656"/>
      <c r="H436" s="656"/>
      <c r="I436" s="705"/>
      <c r="J436" s="656"/>
      <c r="K436" s="656"/>
      <c r="L436" s="656"/>
      <c r="M436" s="656"/>
    </row>
    <row r="437" spans="1:14" s="348" customFormat="1" ht="14.25">
      <c r="A437" s="408"/>
      <c r="B437" s="408"/>
      <c r="C437" s="412" t="s">
        <v>45</v>
      </c>
      <c r="D437" s="173">
        <v>0.75</v>
      </c>
      <c r="E437" s="413"/>
      <c r="F437" s="337"/>
      <c r="G437" s="706"/>
      <c r="H437" s="706"/>
      <c r="I437" s="707"/>
      <c r="J437" s="706"/>
      <c r="K437" s="706"/>
      <c r="L437" s="706"/>
      <c r="M437" s="706"/>
    </row>
    <row r="438" spans="1:14" s="348" customFormat="1" ht="14.25">
      <c r="A438" s="408"/>
      <c r="B438" s="408"/>
      <c r="C438" s="414" t="s">
        <v>46</v>
      </c>
      <c r="D438" s="813"/>
      <c r="E438" s="814"/>
      <c r="F438" s="700"/>
      <c r="G438" s="706"/>
      <c r="H438" s="706"/>
      <c r="I438" s="707"/>
      <c r="J438" s="706"/>
      <c r="K438" s="706"/>
      <c r="L438" s="706"/>
      <c r="M438" s="706"/>
    </row>
    <row r="439" spans="1:14" s="348" customFormat="1" ht="14.25">
      <c r="A439" s="408"/>
      <c r="B439" s="408"/>
      <c r="C439" s="230" t="s">
        <v>47</v>
      </c>
      <c r="D439" s="801" t="s">
        <v>537</v>
      </c>
      <c r="E439" s="815"/>
      <c r="F439" s="700"/>
      <c r="G439" s="706"/>
      <c r="H439" s="706"/>
      <c r="I439" s="707"/>
      <c r="J439" s="706"/>
      <c r="K439" s="706"/>
      <c r="L439" s="706"/>
      <c r="M439" s="706"/>
      <c r="N439" s="416"/>
    </row>
    <row r="440" spans="1:14" s="348" customFormat="1" ht="14.25">
      <c r="A440" s="408"/>
      <c r="B440" s="408"/>
      <c r="C440" s="417" t="s">
        <v>237</v>
      </c>
      <c r="D440" s="418"/>
      <c r="E440" s="419"/>
      <c r="F440" s="420"/>
      <c r="G440" s="708"/>
      <c r="H440" s="708"/>
      <c r="I440" s="709"/>
      <c r="J440" s="708"/>
      <c r="K440" s="708"/>
      <c r="L440" s="708"/>
      <c r="M440" s="708"/>
    </row>
    <row r="441" spans="1:14" s="348" customFormat="1" ht="13.5" hidden="1" customHeight="1">
      <c r="A441" s="408"/>
      <c r="B441" s="421"/>
      <c r="C441" s="422" t="s">
        <v>322</v>
      </c>
      <c r="D441" s="415"/>
      <c r="E441" s="415"/>
      <c r="F441" s="242"/>
      <c r="G441" s="675"/>
      <c r="H441" s="674"/>
      <c r="I441" s="707"/>
      <c r="J441" s="707"/>
      <c r="K441" s="707"/>
      <c r="L441" s="707"/>
      <c r="M441" s="707"/>
    </row>
    <row r="442" spans="1:14" s="348" customFormat="1" ht="13.5" hidden="1" customHeight="1">
      <c r="A442" s="408"/>
      <c r="B442" s="421"/>
      <c r="C442" s="422" t="s">
        <v>323</v>
      </c>
      <c r="D442" s="415"/>
      <c r="E442" s="415"/>
      <c r="F442" s="242"/>
      <c r="G442" s="675"/>
      <c r="H442" s="674"/>
      <c r="I442" s="707"/>
      <c r="J442" s="707"/>
      <c r="K442" s="707"/>
      <c r="L442" s="707"/>
      <c r="M442" s="707"/>
    </row>
    <row r="443" spans="1:14" s="424" customFormat="1" ht="13.5" hidden="1" customHeight="1">
      <c r="A443" s="88">
        <v>1</v>
      </c>
      <c r="B443" s="423" t="s">
        <v>48</v>
      </c>
      <c r="C443" s="112" t="s">
        <v>324</v>
      </c>
      <c r="D443" s="415" t="s">
        <v>49</v>
      </c>
      <c r="E443" s="238"/>
      <c r="F443" s="281"/>
      <c r="G443" s="675"/>
      <c r="H443" s="674"/>
      <c r="I443" s="673"/>
      <c r="J443" s="674"/>
      <c r="K443" s="674"/>
      <c r="L443" s="674"/>
      <c r="M443" s="674"/>
    </row>
    <row r="444" spans="1:14" s="424" customFormat="1" ht="13.5" hidden="1" customHeight="1">
      <c r="A444" s="93"/>
      <c r="B444" s="425"/>
      <c r="C444" s="106" t="s">
        <v>50</v>
      </c>
      <c r="D444" s="238" t="s">
        <v>252</v>
      </c>
      <c r="E444" s="238">
        <v>2.06</v>
      </c>
      <c r="F444" s="242">
        <f>F443*E444</f>
        <v>0</v>
      </c>
      <c r="G444" s="675"/>
      <c r="H444" s="674"/>
      <c r="I444" s="673"/>
      <c r="J444" s="674"/>
      <c r="K444" s="674"/>
      <c r="L444" s="674"/>
      <c r="M444" s="674"/>
    </row>
    <row r="445" spans="1:14" s="424" customFormat="1" ht="13.5" hidden="1" customHeight="1">
      <c r="A445" s="88">
        <v>2</v>
      </c>
      <c r="B445" s="423" t="s">
        <v>51</v>
      </c>
      <c r="C445" s="95" t="s">
        <v>325</v>
      </c>
      <c r="D445" s="415" t="s">
        <v>49</v>
      </c>
      <c r="E445" s="238"/>
      <c r="F445" s="281">
        <f>F443</f>
        <v>0</v>
      </c>
      <c r="G445" s="675"/>
      <c r="H445" s="674"/>
      <c r="I445" s="673"/>
      <c r="J445" s="674"/>
      <c r="K445" s="674"/>
      <c r="L445" s="674"/>
      <c r="M445" s="674"/>
    </row>
    <row r="446" spans="1:14" s="424" customFormat="1" ht="13.5" hidden="1" customHeight="1">
      <c r="A446" s="93"/>
      <c r="B446" s="425"/>
      <c r="C446" s="106" t="s">
        <v>38</v>
      </c>
      <c r="D446" s="238" t="s">
        <v>252</v>
      </c>
      <c r="E446" s="426">
        <v>1.21</v>
      </c>
      <c r="F446" s="242">
        <f>F445*E446</f>
        <v>0</v>
      </c>
      <c r="G446" s="675"/>
      <c r="H446" s="674"/>
      <c r="I446" s="673"/>
      <c r="J446" s="674"/>
      <c r="K446" s="674"/>
      <c r="L446" s="674"/>
      <c r="M446" s="674"/>
    </row>
    <row r="447" spans="1:14" s="430" customFormat="1" ht="28.5" hidden="1" customHeight="1">
      <c r="A447" s="211">
        <v>3</v>
      </c>
      <c r="B447" s="427" t="s">
        <v>326</v>
      </c>
      <c r="C447" s="428" t="s">
        <v>327</v>
      </c>
      <c r="D447" s="429" t="s">
        <v>49</v>
      </c>
      <c r="E447" s="249"/>
      <c r="F447" s="281">
        <v>0</v>
      </c>
      <c r="G447" s="675"/>
      <c r="H447" s="674"/>
      <c r="I447" s="700"/>
      <c r="J447" s="701"/>
      <c r="K447" s="701"/>
      <c r="L447" s="701"/>
      <c r="M447" s="674"/>
    </row>
    <row r="448" spans="1:14" s="430" customFormat="1" ht="13.5" hidden="1" customHeight="1">
      <c r="A448" s="211"/>
      <c r="B448" s="431"/>
      <c r="C448" s="432" t="s">
        <v>38</v>
      </c>
      <c r="D448" s="249" t="s">
        <v>252</v>
      </c>
      <c r="E448" s="249">
        <v>1.96</v>
      </c>
      <c r="F448" s="242">
        <f>F447*E448</f>
        <v>0</v>
      </c>
      <c r="G448" s="675"/>
      <c r="H448" s="674"/>
      <c r="I448" s="700"/>
      <c r="J448" s="674"/>
      <c r="K448" s="701"/>
      <c r="L448" s="701"/>
      <c r="M448" s="674"/>
    </row>
    <row r="449" spans="1:13" s="430" customFormat="1" ht="13.5" hidden="1" customHeight="1">
      <c r="A449" s="211"/>
      <c r="B449" s="431"/>
      <c r="C449" s="432" t="s">
        <v>34</v>
      </c>
      <c r="D449" s="249"/>
      <c r="E449" s="249"/>
      <c r="F449" s="242"/>
      <c r="G449" s="675"/>
      <c r="H449" s="674"/>
      <c r="I449" s="700"/>
      <c r="J449" s="701"/>
      <c r="K449" s="701"/>
      <c r="L449" s="701"/>
      <c r="M449" s="674"/>
    </row>
    <row r="450" spans="1:13" s="430" customFormat="1" ht="13.5" hidden="1" customHeight="1">
      <c r="A450" s="215"/>
      <c r="B450" s="433"/>
      <c r="C450" s="434" t="s">
        <v>52</v>
      </c>
      <c r="D450" s="249" t="s">
        <v>49</v>
      </c>
      <c r="E450" s="249">
        <v>1.0149999999999999</v>
      </c>
      <c r="F450" s="242">
        <f>F447*E450</f>
        <v>0</v>
      </c>
      <c r="G450" s="710"/>
      <c r="H450" s="674"/>
      <c r="I450" s="700"/>
      <c r="J450" s="701"/>
      <c r="K450" s="701"/>
      <c r="L450" s="701"/>
      <c r="M450" s="674"/>
    </row>
    <row r="451" spans="1:13" s="438" customFormat="1" ht="54" hidden="1" customHeight="1">
      <c r="A451" s="211">
        <v>4</v>
      </c>
      <c r="B451" s="435" t="s">
        <v>328</v>
      </c>
      <c r="C451" s="428" t="s">
        <v>329</v>
      </c>
      <c r="D451" s="436" t="s">
        <v>120</v>
      </c>
      <c r="E451" s="437"/>
      <c r="F451" s="281">
        <v>0</v>
      </c>
      <c r="G451" s="675"/>
      <c r="H451" s="674"/>
      <c r="I451" s="700"/>
      <c r="J451" s="701"/>
      <c r="K451" s="701"/>
      <c r="L451" s="701"/>
      <c r="M451" s="674"/>
    </row>
    <row r="452" spans="1:13" s="438" customFormat="1" ht="13.5" hidden="1" customHeight="1">
      <c r="A452" s="211"/>
      <c r="B452" s="435"/>
      <c r="C452" s="432" t="s">
        <v>38</v>
      </c>
      <c r="D452" s="437" t="s">
        <v>39</v>
      </c>
      <c r="E452" s="437">
        <v>2.52</v>
      </c>
      <c r="F452" s="242">
        <f>F451*E452</f>
        <v>0</v>
      </c>
      <c r="G452" s="675"/>
      <c r="H452" s="674"/>
      <c r="I452" s="700"/>
      <c r="J452" s="674"/>
      <c r="K452" s="701"/>
      <c r="L452" s="701"/>
      <c r="M452" s="674"/>
    </row>
    <row r="453" spans="1:13" s="430" customFormat="1" ht="17.25" hidden="1" customHeight="1">
      <c r="A453" s="211"/>
      <c r="B453" s="431"/>
      <c r="C453" s="432" t="s">
        <v>330</v>
      </c>
      <c r="D453" s="249" t="s">
        <v>53</v>
      </c>
      <c r="E453" s="249">
        <v>1.2</v>
      </c>
      <c r="F453" s="242">
        <f>F451*E453</f>
        <v>0</v>
      </c>
      <c r="G453" s="675"/>
      <c r="H453" s="674"/>
      <c r="I453" s="700"/>
      <c r="J453" s="701"/>
      <c r="K453" s="701"/>
      <c r="L453" s="653"/>
      <c r="M453" s="674"/>
    </row>
    <row r="454" spans="1:13" s="430" customFormat="1" ht="15.75" hidden="1" customHeight="1">
      <c r="A454" s="211"/>
      <c r="B454" s="431"/>
      <c r="C454" s="432" t="s">
        <v>331</v>
      </c>
      <c r="D454" s="249" t="s">
        <v>53</v>
      </c>
      <c r="E454" s="249">
        <v>1.25</v>
      </c>
      <c r="F454" s="242">
        <f>F451*E454</f>
        <v>0</v>
      </c>
      <c r="G454" s="675"/>
      <c r="H454" s="674"/>
      <c r="I454" s="700"/>
      <c r="J454" s="701"/>
      <c r="K454" s="701"/>
      <c r="L454" s="653"/>
      <c r="M454" s="674"/>
    </row>
    <row r="455" spans="1:13" s="430" customFormat="1" ht="13.5" hidden="1" customHeight="1">
      <c r="A455" s="211"/>
      <c r="B455" s="431"/>
      <c r="C455" s="432" t="s">
        <v>34</v>
      </c>
      <c r="D455" s="249"/>
      <c r="E455" s="249"/>
      <c r="F455" s="242"/>
      <c r="G455" s="675"/>
      <c r="H455" s="674"/>
      <c r="I455" s="700"/>
      <c r="J455" s="701"/>
      <c r="K455" s="701"/>
      <c r="L455" s="701"/>
      <c r="M455" s="674"/>
    </row>
    <row r="456" spans="1:13" s="430" customFormat="1" ht="13.5" hidden="1" customHeight="1">
      <c r="A456" s="211"/>
      <c r="B456" s="431"/>
      <c r="C456" s="432" t="s">
        <v>332</v>
      </c>
      <c r="D456" s="249" t="s">
        <v>120</v>
      </c>
      <c r="E456" s="249">
        <v>1</v>
      </c>
      <c r="F456" s="242">
        <f>F451*E456</f>
        <v>0</v>
      </c>
      <c r="G456" s="675"/>
      <c r="H456" s="674"/>
      <c r="I456" s="700"/>
      <c r="J456" s="701"/>
      <c r="K456" s="701"/>
      <c r="L456" s="701"/>
      <c r="M456" s="674"/>
    </row>
    <row r="457" spans="1:13" s="340" customFormat="1" ht="13.5" hidden="1" customHeight="1">
      <c r="A457" s="82">
        <v>5</v>
      </c>
      <c r="B457" s="96" t="s">
        <v>333</v>
      </c>
      <c r="C457" s="95" t="s">
        <v>334</v>
      </c>
      <c r="D457" s="415" t="s">
        <v>43</v>
      </c>
      <c r="E457" s="238"/>
      <c r="F457" s="281">
        <f>SUM(F460:F464)</f>
        <v>0</v>
      </c>
      <c r="G457" s="675"/>
      <c r="H457" s="674"/>
      <c r="I457" s="673"/>
      <c r="J457" s="674"/>
      <c r="K457" s="674"/>
      <c r="L457" s="674"/>
      <c r="M457" s="674"/>
    </row>
    <row r="458" spans="1:13" s="340" customFormat="1" ht="13.5" hidden="1" customHeight="1">
      <c r="A458" s="88"/>
      <c r="B458" s="111"/>
      <c r="C458" s="101" t="s">
        <v>32</v>
      </c>
      <c r="D458" s="238" t="s">
        <v>252</v>
      </c>
      <c r="E458" s="238">
        <v>0.13900000000000001</v>
      </c>
      <c r="F458" s="242">
        <f>F457*E458</f>
        <v>0</v>
      </c>
      <c r="G458" s="675"/>
      <c r="H458" s="674"/>
      <c r="I458" s="673"/>
      <c r="J458" s="674"/>
      <c r="K458" s="674"/>
      <c r="L458" s="674"/>
      <c r="M458" s="674"/>
    </row>
    <row r="459" spans="1:13" s="340" customFormat="1" ht="13.5" hidden="1" customHeight="1">
      <c r="A459" s="88"/>
      <c r="B459" s="111"/>
      <c r="C459" s="101" t="s">
        <v>34</v>
      </c>
      <c r="D459" s="238"/>
      <c r="E459" s="238"/>
      <c r="F459" s="242"/>
      <c r="G459" s="675"/>
      <c r="H459" s="674"/>
      <c r="I459" s="673"/>
      <c r="J459" s="674"/>
      <c r="K459" s="674"/>
      <c r="L459" s="674"/>
      <c r="M459" s="674"/>
    </row>
    <row r="460" spans="1:13" s="340" customFormat="1" ht="13.5" hidden="1" customHeight="1">
      <c r="A460" s="88"/>
      <c r="B460" s="111"/>
      <c r="C460" s="112" t="s">
        <v>335</v>
      </c>
      <c r="D460" s="415" t="s">
        <v>43</v>
      </c>
      <c r="E460" s="238"/>
      <c r="F460" s="360"/>
      <c r="G460" s="675"/>
      <c r="H460" s="674"/>
      <c r="I460" s="673"/>
      <c r="J460" s="674"/>
      <c r="K460" s="674"/>
      <c r="L460" s="674"/>
      <c r="M460" s="674"/>
    </row>
    <row r="461" spans="1:13" s="340" customFormat="1" ht="13.5" hidden="1" customHeight="1">
      <c r="A461" s="88"/>
      <c r="B461" s="111"/>
      <c r="C461" s="112" t="s">
        <v>336</v>
      </c>
      <c r="D461" s="415" t="s">
        <v>43</v>
      </c>
      <c r="E461" s="238"/>
      <c r="F461" s="360"/>
      <c r="G461" s="675"/>
      <c r="H461" s="674"/>
      <c r="I461" s="673"/>
      <c r="J461" s="674"/>
      <c r="K461" s="674"/>
      <c r="L461" s="674"/>
      <c r="M461" s="674"/>
    </row>
    <row r="462" spans="1:13" s="340" customFormat="1" ht="13.5" hidden="1" customHeight="1">
      <c r="A462" s="88"/>
      <c r="B462" s="111"/>
      <c r="C462" s="112" t="s">
        <v>337</v>
      </c>
      <c r="D462" s="415" t="s">
        <v>43</v>
      </c>
      <c r="E462" s="238"/>
      <c r="F462" s="360"/>
      <c r="G462" s="675"/>
      <c r="H462" s="674"/>
      <c r="I462" s="673"/>
      <c r="J462" s="674"/>
      <c r="K462" s="674"/>
      <c r="L462" s="674"/>
      <c r="M462" s="674"/>
    </row>
    <row r="463" spans="1:13" s="340" customFormat="1" ht="13.5" hidden="1" customHeight="1">
      <c r="A463" s="88"/>
      <c r="B463" s="111"/>
      <c r="C463" s="112" t="s">
        <v>338</v>
      </c>
      <c r="D463" s="415" t="s">
        <v>43</v>
      </c>
      <c r="E463" s="238"/>
      <c r="F463" s="360"/>
      <c r="G463" s="675"/>
      <c r="H463" s="674"/>
      <c r="I463" s="673"/>
      <c r="J463" s="674"/>
      <c r="K463" s="674"/>
      <c r="L463" s="674"/>
      <c r="M463" s="674"/>
    </row>
    <row r="464" spans="1:13" s="340" customFormat="1" ht="13.5" hidden="1" customHeight="1">
      <c r="A464" s="88"/>
      <c r="B464" s="111"/>
      <c r="C464" s="112" t="s">
        <v>339</v>
      </c>
      <c r="D464" s="415" t="s">
        <v>43</v>
      </c>
      <c r="E464" s="238"/>
      <c r="F464" s="360"/>
      <c r="G464" s="675"/>
      <c r="H464" s="674"/>
      <c r="I464" s="673"/>
      <c r="J464" s="674"/>
      <c r="K464" s="674"/>
      <c r="L464" s="674"/>
      <c r="M464" s="674"/>
    </row>
    <row r="465" spans="1:13" s="340" customFormat="1" ht="13.5" hidden="1" customHeight="1">
      <c r="A465" s="88"/>
      <c r="B465" s="111"/>
      <c r="C465" s="101" t="s">
        <v>35</v>
      </c>
      <c r="D465" s="238" t="s">
        <v>2</v>
      </c>
      <c r="E465" s="238">
        <v>3.6499999999999998E-2</v>
      </c>
      <c r="F465" s="168">
        <f>F457*E465</f>
        <v>0</v>
      </c>
      <c r="G465" s="675"/>
      <c r="H465" s="674"/>
      <c r="I465" s="673"/>
      <c r="J465" s="674"/>
      <c r="K465" s="674"/>
      <c r="L465" s="674"/>
      <c r="M465" s="674"/>
    </row>
    <row r="466" spans="1:13" s="441" customFormat="1" ht="13.5" hidden="1" customHeight="1">
      <c r="A466" s="231">
        <v>8</v>
      </c>
      <c r="B466" s="439"/>
      <c r="C466" s="440" t="s">
        <v>350</v>
      </c>
      <c r="D466" s="415" t="s">
        <v>43</v>
      </c>
      <c r="E466" s="238"/>
      <c r="F466" s="281"/>
      <c r="G466" s="675"/>
      <c r="H466" s="674"/>
      <c r="I466" s="673"/>
      <c r="J466" s="674"/>
      <c r="K466" s="674"/>
      <c r="L466" s="674"/>
      <c r="M466" s="674"/>
    </row>
    <row r="467" spans="1:13" s="441" customFormat="1" ht="13.5" hidden="1" customHeight="1">
      <c r="A467" s="231"/>
      <c r="B467" s="439"/>
      <c r="C467" s="442" t="s">
        <v>46</v>
      </c>
      <c r="D467" s="415"/>
      <c r="E467" s="415"/>
      <c r="F467" s="242"/>
      <c r="G467" s="675"/>
      <c r="H467" s="711"/>
      <c r="I467" s="707"/>
      <c r="J467" s="711"/>
      <c r="K467" s="711"/>
      <c r="L467" s="711"/>
      <c r="M467" s="711"/>
    </row>
    <row r="468" spans="1:13" s="441" customFormat="1" ht="15" hidden="1" customHeight="1">
      <c r="A468" s="443"/>
      <c r="B468" s="444"/>
      <c r="C468" s="440" t="s">
        <v>54</v>
      </c>
      <c r="D468" s="445">
        <v>0.1</v>
      </c>
      <c r="E468" s="446"/>
      <c r="F468" s="242"/>
      <c r="G468" s="675"/>
      <c r="H468" s="711"/>
      <c r="I468" s="707"/>
      <c r="J468" s="711"/>
      <c r="K468" s="711"/>
      <c r="L468" s="711"/>
      <c r="M468" s="711"/>
    </row>
    <row r="469" spans="1:13" s="441" customFormat="1" ht="15" hidden="1" customHeight="1">
      <c r="A469" s="443"/>
      <c r="B469" s="444"/>
      <c r="C469" s="442" t="s">
        <v>11</v>
      </c>
      <c r="D469" s="415"/>
      <c r="E469" s="447"/>
      <c r="F469" s="448"/>
      <c r="G469" s="675"/>
      <c r="H469" s="711"/>
      <c r="I469" s="707"/>
      <c r="J469" s="711"/>
      <c r="K469" s="711"/>
      <c r="L469" s="711"/>
      <c r="M469" s="711"/>
    </row>
    <row r="470" spans="1:13" s="339" customFormat="1" ht="15" hidden="1" customHeight="1">
      <c r="A470" s="443"/>
      <c r="B470" s="444"/>
      <c r="C470" s="440" t="s">
        <v>258</v>
      </c>
      <c r="D470" s="445">
        <v>0.08</v>
      </c>
      <c r="E470" s="447"/>
      <c r="F470" s="448"/>
      <c r="G470" s="675"/>
      <c r="H470" s="711"/>
      <c r="I470" s="707"/>
      <c r="J470" s="711"/>
      <c r="K470" s="711"/>
      <c r="L470" s="711"/>
      <c r="M470" s="711"/>
    </row>
    <row r="471" spans="1:13" s="441" customFormat="1" ht="15" hidden="1" customHeight="1">
      <c r="A471" s="443"/>
      <c r="B471" s="444"/>
      <c r="C471" s="449" t="s">
        <v>340</v>
      </c>
      <c r="D471" s="450"/>
      <c r="E471" s="450"/>
      <c r="F471" s="451"/>
      <c r="G471" s="712"/>
      <c r="H471" s="713"/>
      <c r="I471" s="709"/>
      <c r="J471" s="714"/>
      <c r="K471" s="714"/>
      <c r="L471" s="714"/>
      <c r="M471" s="714"/>
    </row>
    <row r="472" spans="1:13" s="441" customFormat="1" ht="13.5" hidden="1" customHeight="1">
      <c r="A472" s="231"/>
      <c r="B472" s="439"/>
      <c r="C472" s="422" t="s">
        <v>341</v>
      </c>
      <c r="D472" s="238"/>
      <c r="E472" s="238"/>
      <c r="F472" s="242"/>
      <c r="G472" s="675"/>
      <c r="H472" s="674"/>
      <c r="I472" s="673"/>
      <c r="J472" s="674"/>
      <c r="K472" s="674"/>
      <c r="L472" s="674"/>
      <c r="M472" s="674"/>
    </row>
    <row r="473" spans="1:13" s="441" customFormat="1" ht="13.5" hidden="1" customHeight="1">
      <c r="A473" s="88">
        <v>1</v>
      </c>
      <c r="B473" s="452" t="s">
        <v>342</v>
      </c>
      <c r="C473" s="112" t="s">
        <v>343</v>
      </c>
      <c r="D473" s="415" t="s">
        <v>43</v>
      </c>
      <c r="E473" s="238"/>
      <c r="F473" s="281"/>
      <c r="G473" s="675"/>
      <c r="H473" s="674"/>
      <c r="I473" s="673"/>
      <c r="J473" s="674"/>
      <c r="K473" s="674"/>
      <c r="L473" s="674"/>
      <c r="M473" s="674"/>
    </row>
    <row r="474" spans="1:13" s="441" customFormat="1" ht="13.5" hidden="1" customHeight="1">
      <c r="A474" s="88"/>
      <c r="B474" s="453"/>
      <c r="C474" s="101" t="s">
        <v>38</v>
      </c>
      <c r="D474" s="238" t="s">
        <v>252</v>
      </c>
      <c r="E474" s="238">
        <v>0.05</v>
      </c>
      <c r="F474" s="242">
        <f>F473*E474</f>
        <v>0</v>
      </c>
      <c r="G474" s="675"/>
      <c r="H474" s="674"/>
      <c r="I474" s="673"/>
      <c r="J474" s="674"/>
      <c r="K474" s="674"/>
      <c r="L474" s="674"/>
      <c r="M474" s="674"/>
    </row>
    <row r="475" spans="1:13" s="339" customFormat="1" ht="15" hidden="1" customHeight="1">
      <c r="A475" s="88"/>
      <c r="B475" s="454"/>
      <c r="C475" s="101" t="s">
        <v>40</v>
      </c>
      <c r="D475" s="238" t="s">
        <v>2</v>
      </c>
      <c r="E475" s="455">
        <v>6.9650000000000004E-2</v>
      </c>
      <c r="F475" s="242">
        <f>F473*E475</f>
        <v>0</v>
      </c>
      <c r="G475" s="675"/>
      <c r="H475" s="674"/>
      <c r="I475" s="673"/>
      <c r="J475" s="674"/>
      <c r="K475" s="674"/>
      <c r="L475" s="674"/>
      <c r="M475" s="674"/>
    </row>
    <row r="476" spans="1:13" s="340" customFormat="1" ht="13.5" hidden="1" customHeight="1">
      <c r="A476" s="88"/>
      <c r="B476" s="453"/>
      <c r="C476" s="101" t="s">
        <v>34</v>
      </c>
      <c r="D476" s="238"/>
      <c r="E476" s="238"/>
      <c r="F476" s="242"/>
      <c r="G476" s="675"/>
      <c r="H476" s="674"/>
      <c r="I476" s="673"/>
      <c r="J476" s="674"/>
      <c r="K476" s="674"/>
      <c r="L476" s="674"/>
      <c r="M476" s="674"/>
    </row>
    <row r="477" spans="1:13" s="340" customFormat="1" ht="13.5" hidden="1" customHeight="1">
      <c r="A477" s="88"/>
      <c r="B477" s="453"/>
      <c r="C477" s="101" t="s">
        <v>290</v>
      </c>
      <c r="D477" s="238" t="s">
        <v>49</v>
      </c>
      <c r="E477" s="238">
        <v>0.05</v>
      </c>
      <c r="F477" s="242">
        <f>F473*E477</f>
        <v>0</v>
      </c>
      <c r="G477" s="675"/>
      <c r="H477" s="674"/>
      <c r="I477" s="673"/>
      <c r="J477" s="674"/>
      <c r="K477" s="674"/>
      <c r="L477" s="674"/>
      <c r="M477" s="674"/>
    </row>
    <row r="478" spans="1:13" s="340" customFormat="1" ht="13.5" hidden="1" customHeight="1">
      <c r="A478" s="93"/>
      <c r="B478" s="456"/>
      <c r="C478" s="106" t="s">
        <v>35</v>
      </c>
      <c r="D478" s="238" t="s">
        <v>2</v>
      </c>
      <c r="E478" s="238">
        <v>5.0000000000000001E-4</v>
      </c>
      <c r="F478" s="242">
        <f>F473*E478</f>
        <v>0</v>
      </c>
      <c r="G478" s="675"/>
      <c r="H478" s="674"/>
      <c r="I478" s="673"/>
      <c r="J478" s="674"/>
      <c r="K478" s="674"/>
      <c r="L478" s="674"/>
      <c r="M478" s="674"/>
    </row>
    <row r="479" spans="1:13" s="458" customFormat="1" ht="40.5" hidden="1" customHeight="1">
      <c r="A479" s="211">
        <v>2</v>
      </c>
      <c r="B479" s="457" t="s">
        <v>344</v>
      </c>
      <c r="C479" s="428" t="s">
        <v>345</v>
      </c>
      <c r="D479" s="429" t="s">
        <v>120</v>
      </c>
      <c r="E479" s="429"/>
      <c r="F479" s="281">
        <v>0</v>
      </c>
      <c r="G479" s="675"/>
      <c r="H479" s="674"/>
      <c r="I479" s="700"/>
      <c r="J479" s="701"/>
      <c r="K479" s="701"/>
      <c r="L479" s="701"/>
      <c r="M479" s="674"/>
    </row>
    <row r="480" spans="1:13" s="458" customFormat="1" ht="13.5" hidden="1" customHeight="1">
      <c r="A480" s="211"/>
      <c r="B480" s="431"/>
      <c r="C480" s="432" t="s">
        <v>32</v>
      </c>
      <c r="D480" s="249" t="s">
        <v>252</v>
      </c>
      <c r="E480" s="249">
        <v>1</v>
      </c>
      <c r="F480" s="242">
        <f>F479*E480</f>
        <v>0</v>
      </c>
      <c r="G480" s="675"/>
      <c r="H480" s="674"/>
      <c r="I480" s="700"/>
      <c r="J480" s="674"/>
      <c r="K480" s="701"/>
      <c r="L480" s="701"/>
      <c r="M480" s="674"/>
    </row>
    <row r="481" spans="1:14" s="430" customFormat="1" ht="13.5" hidden="1" customHeight="1">
      <c r="A481" s="211"/>
      <c r="B481" s="431"/>
      <c r="C481" s="432" t="s">
        <v>34</v>
      </c>
      <c r="D481" s="249"/>
      <c r="E481" s="249"/>
      <c r="F481" s="242"/>
      <c r="G481" s="675"/>
      <c r="H481" s="674"/>
      <c r="I481" s="700"/>
      <c r="J481" s="701"/>
      <c r="K481" s="701"/>
      <c r="L481" s="701"/>
      <c r="M481" s="674"/>
    </row>
    <row r="482" spans="1:14" s="430" customFormat="1" ht="14.25" hidden="1">
      <c r="A482" s="211"/>
      <c r="B482" s="431"/>
      <c r="C482" s="440" t="s">
        <v>346</v>
      </c>
      <c r="D482" s="238" t="s">
        <v>31</v>
      </c>
      <c r="E482" s="248"/>
      <c r="F482" s="281">
        <v>0</v>
      </c>
      <c r="G482" s="675"/>
      <c r="H482" s="674"/>
      <c r="I482" s="700"/>
      <c r="J482" s="701"/>
      <c r="K482" s="701"/>
      <c r="L482" s="701"/>
      <c r="M482" s="674"/>
    </row>
    <row r="483" spans="1:14" s="430" customFormat="1" ht="13.5" hidden="1" customHeight="1">
      <c r="A483" s="211"/>
      <c r="B483" s="431"/>
      <c r="C483" s="345" t="s">
        <v>347</v>
      </c>
      <c r="D483" s="343" t="s">
        <v>31</v>
      </c>
      <c r="E483" s="344"/>
      <c r="F483" s="281">
        <v>0</v>
      </c>
      <c r="G483" s="675"/>
      <c r="H483" s="674"/>
      <c r="I483" s="700"/>
      <c r="J483" s="700"/>
      <c r="K483" s="700"/>
      <c r="L483" s="700"/>
      <c r="M483" s="674"/>
    </row>
    <row r="484" spans="1:14" s="430" customFormat="1" ht="13.5" hidden="1" customHeight="1">
      <c r="A484" s="215"/>
      <c r="B484" s="433"/>
      <c r="C484" s="434" t="s">
        <v>35</v>
      </c>
      <c r="D484" s="249" t="s">
        <v>2</v>
      </c>
      <c r="E484" s="249">
        <v>0.15</v>
      </c>
      <c r="F484" s="242">
        <f>F479*E484</f>
        <v>0</v>
      </c>
      <c r="G484" s="675"/>
      <c r="H484" s="674"/>
      <c r="I484" s="700"/>
      <c r="J484" s="701"/>
      <c r="K484" s="701"/>
      <c r="L484" s="701"/>
      <c r="M484" s="674"/>
    </row>
    <row r="485" spans="1:14" s="441" customFormat="1" ht="24" hidden="1" customHeight="1">
      <c r="A485" s="82">
        <v>3</v>
      </c>
      <c r="B485" s="459" t="s">
        <v>348</v>
      </c>
      <c r="C485" s="95" t="s">
        <v>349</v>
      </c>
      <c r="D485" s="415" t="s">
        <v>43</v>
      </c>
      <c r="E485" s="238"/>
      <c r="F485" s="281"/>
      <c r="G485" s="675"/>
      <c r="H485" s="674"/>
      <c r="I485" s="673"/>
      <c r="J485" s="674"/>
      <c r="K485" s="674"/>
      <c r="L485" s="674"/>
      <c r="M485" s="674"/>
    </row>
    <row r="486" spans="1:14" s="441" customFormat="1" ht="13.5" hidden="1" customHeight="1">
      <c r="A486" s="88"/>
      <c r="B486" s="453"/>
      <c r="C486" s="101" t="s">
        <v>38</v>
      </c>
      <c r="D486" s="238" t="s">
        <v>39</v>
      </c>
      <c r="E486" s="238">
        <v>0.11</v>
      </c>
      <c r="F486" s="242">
        <f>F485*E486</f>
        <v>0</v>
      </c>
      <c r="G486" s="675"/>
      <c r="H486" s="674"/>
      <c r="I486" s="715"/>
      <c r="J486" s="674"/>
      <c r="K486" s="674"/>
      <c r="L486" s="674"/>
      <c r="M486" s="674"/>
    </row>
    <row r="487" spans="1:14" s="339" customFormat="1" ht="15" hidden="1" customHeight="1">
      <c r="A487" s="88"/>
      <c r="B487" s="454"/>
      <c r="C487" s="101" t="s">
        <v>40</v>
      </c>
      <c r="D487" s="238" t="s">
        <v>2</v>
      </c>
      <c r="E487" s="238">
        <v>2.7000000000000001E-3</v>
      </c>
      <c r="F487" s="242">
        <f>F485*E487</f>
        <v>0</v>
      </c>
      <c r="G487" s="675"/>
      <c r="H487" s="674"/>
      <c r="I487" s="673"/>
      <c r="J487" s="674"/>
      <c r="K487" s="674"/>
      <c r="L487" s="674"/>
      <c r="M487" s="674"/>
    </row>
    <row r="488" spans="1:14" s="340" customFormat="1" ht="13.5" hidden="1" customHeight="1">
      <c r="A488" s="88"/>
      <c r="B488" s="453"/>
      <c r="C488" s="101" t="s">
        <v>34</v>
      </c>
      <c r="D488" s="238"/>
      <c r="E488" s="238"/>
      <c r="F488" s="242"/>
      <c r="G488" s="675"/>
      <c r="H488" s="674"/>
      <c r="I488" s="673"/>
      <c r="J488" s="674"/>
      <c r="K488" s="674"/>
      <c r="L488" s="674"/>
      <c r="M488" s="674"/>
    </row>
    <row r="489" spans="1:14" s="340" customFormat="1" ht="40.5" hidden="1" customHeight="1">
      <c r="A489" s="88"/>
      <c r="B489" s="453"/>
      <c r="C489" s="101" t="s">
        <v>354</v>
      </c>
      <c r="D489" s="238" t="s">
        <v>43</v>
      </c>
      <c r="E489" s="238">
        <v>1</v>
      </c>
      <c r="F489" s="242">
        <f>F485*E489</f>
        <v>0</v>
      </c>
      <c r="G489" s="716"/>
      <c r="H489" s="674"/>
      <c r="I489" s="673"/>
      <c r="J489" s="674"/>
      <c r="K489" s="674"/>
      <c r="L489" s="674"/>
      <c r="M489" s="674"/>
    </row>
    <row r="490" spans="1:14" s="340" customFormat="1" ht="22.5" hidden="1" customHeight="1">
      <c r="A490" s="93"/>
      <c r="B490" s="456"/>
      <c r="C490" s="106" t="s">
        <v>35</v>
      </c>
      <c r="D490" s="238" t="s">
        <v>2</v>
      </c>
      <c r="E490" s="238">
        <v>3.49E-2</v>
      </c>
      <c r="F490" s="242">
        <f>F485*E490</f>
        <v>0</v>
      </c>
      <c r="G490" s="675"/>
      <c r="H490" s="674"/>
      <c r="I490" s="673"/>
      <c r="J490" s="674"/>
      <c r="K490" s="674"/>
      <c r="L490" s="674"/>
      <c r="M490" s="674"/>
    </row>
    <row r="491" spans="1:14" s="441" customFormat="1" ht="13.5" hidden="1" customHeight="1">
      <c r="A491" s="231"/>
      <c r="B491" s="439"/>
      <c r="C491" s="442" t="s">
        <v>46</v>
      </c>
      <c r="D491" s="415"/>
      <c r="E491" s="415"/>
      <c r="F491" s="242"/>
      <c r="G491" s="675"/>
      <c r="H491" s="711"/>
      <c r="I491" s="707"/>
      <c r="J491" s="717"/>
      <c r="K491" s="717"/>
      <c r="L491" s="717"/>
      <c r="M491" s="717"/>
    </row>
    <row r="492" spans="1:14" s="441" customFormat="1" ht="13.5" hidden="1" customHeight="1">
      <c r="A492" s="231"/>
      <c r="B492" s="439"/>
      <c r="C492" s="440" t="s">
        <v>45</v>
      </c>
      <c r="D492" s="445">
        <v>0.75</v>
      </c>
      <c r="E492" s="445"/>
      <c r="F492" s="242"/>
      <c r="G492" s="675"/>
      <c r="H492" s="674"/>
      <c r="I492" s="707"/>
      <c r="J492" s="717"/>
      <c r="K492" s="717"/>
      <c r="L492" s="717"/>
      <c r="M492" s="717"/>
    </row>
    <row r="493" spans="1:14" s="441" customFormat="1" ht="13.5" hidden="1" customHeight="1">
      <c r="A493" s="231"/>
      <c r="B493" s="439"/>
      <c r="C493" s="442" t="s">
        <v>46</v>
      </c>
      <c r="D493" s="447"/>
      <c r="E493" s="415"/>
      <c r="F493" s="242"/>
      <c r="G493" s="675"/>
      <c r="H493" s="711"/>
      <c r="I493" s="707"/>
      <c r="J493" s="717"/>
      <c r="K493" s="717"/>
      <c r="L493" s="717"/>
      <c r="M493" s="717"/>
    </row>
    <row r="494" spans="1:14" s="441" customFormat="1" ht="13.5" hidden="1" customHeight="1">
      <c r="A494" s="231"/>
      <c r="B494" s="439"/>
      <c r="C494" s="440" t="s">
        <v>351</v>
      </c>
      <c r="D494" s="445">
        <v>0.08</v>
      </c>
      <c r="E494" s="445"/>
      <c r="F494" s="242"/>
      <c r="G494" s="675"/>
      <c r="H494" s="711"/>
      <c r="I494" s="707"/>
      <c r="J494" s="717"/>
      <c r="K494" s="717"/>
      <c r="L494" s="717"/>
      <c r="M494" s="717"/>
    </row>
    <row r="495" spans="1:14" s="441" customFormat="1" ht="13.5" hidden="1" customHeight="1">
      <c r="A495" s="231"/>
      <c r="B495" s="439"/>
      <c r="C495" s="449" t="s">
        <v>352</v>
      </c>
      <c r="D495" s="419"/>
      <c r="E495" s="419"/>
      <c r="F495" s="460"/>
      <c r="G495" s="712"/>
      <c r="H495" s="713"/>
      <c r="I495" s="709"/>
      <c r="J495" s="718"/>
      <c r="K495" s="718"/>
      <c r="L495" s="718"/>
      <c r="M495" s="718"/>
    </row>
    <row r="496" spans="1:14" s="441" customFormat="1" ht="15" hidden="1" customHeight="1">
      <c r="A496" s="231"/>
      <c r="B496" s="444"/>
      <c r="C496" s="449" t="s">
        <v>353</v>
      </c>
      <c r="D496" s="419"/>
      <c r="E496" s="461"/>
      <c r="F496" s="462"/>
      <c r="G496" s="712"/>
      <c r="H496" s="713"/>
      <c r="I496" s="709"/>
      <c r="J496" s="718"/>
      <c r="K496" s="718"/>
      <c r="L496" s="718"/>
      <c r="M496" s="718"/>
      <c r="N496" s="463"/>
    </row>
    <row r="497" spans="1:13" s="348" customFormat="1" ht="14.25">
      <c r="A497" s="408"/>
      <c r="B497" s="408"/>
      <c r="C497" s="464" t="s">
        <v>285</v>
      </c>
      <c r="D497" s="465"/>
      <c r="E497" s="415"/>
      <c r="F497" s="337"/>
      <c r="G497" s="706"/>
      <c r="H497" s="706"/>
      <c r="I497" s="707"/>
      <c r="J497" s="706"/>
      <c r="K497" s="706"/>
      <c r="L497" s="706"/>
      <c r="M497" s="706"/>
    </row>
    <row r="498" spans="1:13" s="276" customFormat="1" ht="14.25">
      <c r="A498" s="231"/>
      <c r="B498" s="466"/>
      <c r="C498" s="467" t="s">
        <v>239</v>
      </c>
      <c r="D498" s="127"/>
      <c r="E498" s="238"/>
      <c r="F498" s="468"/>
      <c r="G498" s="704"/>
      <c r="H498" s="719"/>
      <c r="I498" s="720"/>
      <c r="J498" s="704"/>
      <c r="K498" s="704"/>
      <c r="L498" s="704"/>
      <c r="M498" s="704"/>
    </row>
    <row r="499" spans="1:13" s="438" customFormat="1" ht="27">
      <c r="A499" s="221">
        <v>1</v>
      </c>
      <c r="B499" s="469" t="s">
        <v>60</v>
      </c>
      <c r="C499" s="470" t="s">
        <v>505</v>
      </c>
      <c r="D499" s="221" t="s">
        <v>43</v>
      </c>
      <c r="E499" s="471"/>
      <c r="F499" s="472">
        <v>30</v>
      </c>
      <c r="G499" s="721"/>
      <c r="H499" s="722"/>
      <c r="I499" s="678"/>
      <c r="J499" s="723"/>
      <c r="K499" s="724"/>
      <c r="L499" s="723"/>
      <c r="M499" s="723"/>
    </row>
    <row r="500" spans="1:13" s="438" customFormat="1" ht="13.5">
      <c r="A500" s="211"/>
      <c r="B500" s="473"/>
      <c r="C500" s="330" t="s">
        <v>38</v>
      </c>
      <c r="D500" s="211" t="s">
        <v>39</v>
      </c>
      <c r="E500" s="474">
        <v>1.43</v>
      </c>
      <c r="F500" s="427">
        <f>F499*E500</f>
        <v>42.9</v>
      </c>
      <c r="G500" s="725"/>
      <c r="H500" s="726"/>
      <c r="I500" s="680"/>
      <c r="J500" s="727"/>
      <c r="K500" s="728"/>
      <c r="L500" s="727"/>
      <c r="M500" s="727"/>
    </row>
    <row r="501" spans="1:13" s="438" customFormat="1" ht="14.25">
      <c r="A501" s="211"/>
      <c r="B501" s="476"/>
      <c r="C501" s="330" t="s">
        <v>61</v>
      </c>
      <c r="D501" s="211" t="s">
        <v>2</v>
      </c>
      <c r="E501" s="427">
        <v>2.5700000000000001E-2</v>
      </c>
      <c r="F501" s="427">
        <f>F499*E501</f>
        <v>0.77100000000000002</v>
      </c>
      <c r="G501" s="729"/>
      <c r="H501" s="727"/>
      <c r="I501" s="680"/>
      <c r="J501" s="727"/>
      <c r="K501" s="728"/>
      <c r="L501" s="727"/>
      <c r="M501" s="727"/>
    </row>
    <row r="502" spans="1:13" s="438" customFormat="1" ht="14.25">
      <c r="A502" s="211"/>
      <c r="B502" s="476"/>
      <c r="C502" s="330" t="s">
        <v>34</v>
      </c>
      <c r="D502" s="211"/>
      <c r="E502" s="427"/>
      <c r="F502" s="427"/>
      <c r="G502" s="729"/>
      <c r="H502" s="727"/>
      <c r="I502" s="680"/>
      <c r="J502" s="727"/>
      <c r="K502" s="728"/>
      <c r="L502" s="727"/>
      <c r="M502" s="727"/>
    </row>
    <row r="503" spans="1:13" s="438" customFormat="1" ht="14.25">
      <c r="A503" s="211"/>
      <c r="B503" s="476"/>
      <c r="C503" s="90" t="s">
        <v>240</v>
      </c>
      <c r="D503" s="211" t="s">
        <v>43</v>
      </c>
      <c r="E503" s="211">
        <v>0.92900000000000005</v>
      </c>
      <c r="F503" s="427">
        <f>F499*E503</f>
        <v>27.87</v>
      </c>
      <c r="G503" s="729"/>
      <c r="H503" s="727"/>
      <c r="I503" s="680"/>
      <c r="J503" s="727"/>
      <c r="K503" s="728"/>
      <c r="L503" s="727"/>
      <c r="M503" s="727"/>
    </row>
    <row r="504" spans="1:13" s="438" customFormat="1" ht="14.25">
      <c r="A504" s="215"/>
      <c r="B504" s="477"/>
      <c r="C504" s="332" t="s">
        <v>35</v>
      </c>
      <c r="D504" s="215" t="s">
        <v>2</v>
      </c>
      <c r="E504" s="478">
        <v>4.5699999999999998E-2</v>
      </c>
      <c r="F504" s="478">
        <f>F499*E504</f>
        <v>1.371</v>
      </c>
      <c r="G504" s="730"/>
      <c r="H504" s="731"/>
      <c r="I504" s="683"/>
      <c r="J504" s="731"/>
      <c r="K504" s="730"/>
      <c r="L504" s="731"/>
      <c r="M504" s="731"/>
    </row>
    <row r="505" spans="1:13" s="438" customFormat="1" ht="27">
      <c r="A505" s="221">
        <v>2</v>
      </c>
      <c r="B505" s="469" t="s">
        <v>62</v>
      </c>
      <c r="C505" s="470" t="s">
        <v>506</v>
      </c>
      <c r="D505" s="221" t="s">
        <v>43</v>
      </c>
      <c r="E505" s="471"/>
      <c r="F505" s="472">
        <v>10</v>
      </c>
      <c r="G505" s="721"/>
      <c r="H505" s="722"/>
      <c r="I505" s="678"/>
      <c r="J505" s="723"/>
      <c r="K505" s="724"/>
      <c r="L505" s="723"/>
      <c r="M505" s="723"/>
    </row>
    <row r="506" spans="1:13" s="438" customFormat="1" ht="13.5">
      <c r="A506" s="211"/>
      <c r="B506" s="473"/>
      <c r="C506" s="330" t="s">
        <v>38</v>
      </c>
      <c r="D506" s="211" t="s">
        <v>39</v>
      </c>
      <c r="E506" s="474">
        <v>1.17</v>
      </c>
      <c r="F506" s="427">
        <f>F505*E506</f>
        <v>11.7</v>
      </c>
      <c r="G506" s="725"/>
      <c r="H506" s="726"/>
      <c r="I506" s="680"/>
      <c r="J506" s="727"/>
      <c r="K506" s="728"/>
      <c r="L506" s="727"/>
      <c r="M506" s="727"/>
    </row>
    <row r="507" spans="1:13" s="438" customFormat="1" ht="14.25">
      <c r="A507" s="211"/>
      <c r="B507" s="476"/>
      <c r="C507" s="330" t="s">
        <v>61</v>
      </c>
      <c r="D507" s="211" t="s">
        <v>2</v>
      </c>
      <c r="E507" s="427">
        <v>1.72E-2</v>
      </c>
      <c r="F507" s="427">
        <f>F505*E507</f>
        <v>0.17199999999999999</v>
      </c>
      <c r="G507" s="729"/>
      <c r="H507" s="727"/>
      <c r="I507" s="680"/>
      <c r="J507" s="727"/>
      <c r="K507" s="728"/>
      <c r="L507" s="727"/>
      <c r="M507" s="727"/>
    </row>
    <row r="508" spans="1:13" s="438" customFormat="1" ht="14.25">
      <c r="A508" s="211"/>
      <c r="B508" s="476"/>
      <c r="C508" s="330" t="s">
        <v>34</v>
      </c>
      <c r="D508" s="211"/>
      <c r="E508" s="427"/>
      <c r="F508" s="427"/>
      <c r="G508" s="729"/>
      <c r="H508" s="727"/>
      <c r="I508" s="680"/>
      <c r="J508" s="727"/>
      <c r="K508" s="728"/>
      <c r="L508" s="727"/>
      <c r="M508" s="727"/>
    </row>
    <row r="509" spans="1:13" s="438" customFormat="1" ht="14.25">
      <c r="A509" s="211"/>
      <c r="B509" s="476"/>
      <c r="C509" s="90" t="s">
        <v>362</v>
      </c>
      <c r="D509" s="211" t="s">
        <v>43</v>
      </c>
      <c r="E509" s="211">
        <v>0.93799999999999994</v>
      </c>
      <c r="F509" s="427">
        <f>F505*E509</f>
        <v>9.379999999999999</v>
      </c>
      <c r="G509" s="729"/>
      <c r="H509" s="727"/>
      <c r="I509" s="680"/>
      <c r="J509" s="727"/>
      <c r="K509" s="728"/>
      <c r="L509" s="727"/>
      <c r="M509" s="727"/>
    </row>
    <row r="510" spans="1:13" s="438" customFormat="1" ht="14.25">
      <c r="A510" s="215"/>
      <c r="B510" s="477"/>
      <c r="C510" s="332" t="s">
        <v>35</v>
      </c>
      <c r="D510" s="215" t="s">
        <v>2</v>
      </c>
      <c r="E510" s="478">
        <v>3.9300000000000002E-2</v>
      </c>
      <c r="F510" s="478">
        <f>F505*E510</f>
        <v>0.39300000000000002</v>
      </c>
      <c r="G510" s="730"/>
      <c r="H510" s="731"/>
      <c r="I510" s="683"/>
      <c r="J510" s="731"/>
      <c r="K510" s="730"/>
      <c r="L510" s="731"/>
      <c r="M510" s="731"/>
    </row>
    <row r="511" spans="1:13" s="438" customFormat="1" ht="27">
      <c r="A511" s="221">
        <v>3</v>
      </c>
      <c r="B511" s="469" t="s">
        <v>63</v>
      </c>
      <c r="C511" s="470" t="s">
        <v>507</v>
      </c>
      <c r="D511" s="221" t="s">
        <v>43</v>
      </c>
      <c r="E511" s="471"/>
      <c r="F511" s="472">
        <v>1</v>
      </c>
      <c r="G511" s="721"/>
      <c r="H511" s="722"/>
      <c r="I511" s="678"/>
      <c r="J511" s="723"/>
      <c r="K511" s="724"/>
      <c r="L511" s="723"/>
      <c r="M511" s="723"/>
    </row>
    <row r="512" spans="1:13" s="438" customFormat="1" ht="13.5">
      <c r="A512" s="211"/>
      <c r="B512" s="473"/>
      <c r="C512" s="330" t="s">
        <v>38</v>
      </c>
      <c r="D512" s="211" t="s">
        <v>39</v>
      </c>
      <c r="E512" s="474">
        <v>1.56</v>
      </c>
      <c r="F512" s="427">
        <f>F511*E512</f>
        <v>1.56</v>
      </c>
      <c r="G512" s="725"/>
      <c r="H512" s="726"/>
      <c r="I512" s="680"/>
      <c r="J512" s="727"/>
      <c r="K512" s="728"/>
      <c r="L512" s="727"/>
      <c r="M512" s="727"/>
    </row>
    <row r="513" spans="1:13" s="438" customFormat="1" ht="14.25">
      <c r="A513" s="211"/>
      <c r="B513" s="476"/>
      <c r="C513" s="330" t="s">
        <v>61</v>
      </c>
      <c r="D513" s="211" t="s">
        <v>2</v>
      </c>
      <c r="E513" s="427">
        <v>2.1700000000000001E-2</v>
      </c>
      <c r="F513" s="427">
        <f>F511*E513</f>
        <v>2.1700000000000001E-2</v>
      </c>
      <c r="G513" s="729"/>
      <c r="H513" s="727"/>
      <c r="I513" s="680"/>
      <c r="J513" s="727"/>
      <c r="K513" s="728"/>
      <c r="L513" s="727"/>
      <c r="M513" s="727"/>
    </row>
    <row r="514" spans="1:13" s="438" customFormat="1" ht="14.25">
      <c r="A514" s="211"/>
      <c r="B514" s="476"/>
      <c r="C514" s="330" t="s">
        <v>34</v>
      </c>
      <c r="D514" s="211"/>
      <c r="E514" s="427"/>
      <c r="F514" s="427"/>
      <c r="G514" s="729"/>
      <c r="H514" s="727"/>
      <c r="I514" s="680"/>
      <c r="J514" s="727"/>
      <c r="K514" s="728"/>
      <c r="L514" s="727"/>
      <c r="M514" s="727"/>
    </row>
    <row r="515" spans="1:13" s="438" customFormat="1" ht="14.25">
      <c r="A515" s="211"/>
      <c r="B515" s="476"/>
      <c r="C515" s="90" t="s">
        <v>363</v>
      </c>
      <c r="D515" s="211" t="s">
        <v>43</v>
      </c>
      <c r="E515" s="211">
        <v>0.93700000000000006</v>
      </c>
      <c r="F515" s="427">
        <f>F511*E515</f>
        <v>0.93700000000000006</v>
      </c>
      <c r="G515" s="729"/>
      <c r="H515" s="727"/>
      <c r="I515" s="680"/>
      <c r="J515" s="727"/>
      <c r="K515" s="728"/>
      <c r="L515" s="727"/>
      <c r="M515" s="727"/>
    </row>
    <row r="516" spans="1:13" s="438" customFormat="1" ht="14.25">
      <c r="A516" s="215"/>
      <c r="B516" s="477"/>
      <c r="C516" s="332" t="s">
        <v>35</v>
      </c>
      <c r="D516" s="215" t="s">
        <v>2</v>
      </c>
      <c r="E516" s="478">
        <v>7.0800000000000002E-2</v>
      </c>
      <c r="F516" s="478">
        <f>F511*E516</f>
        <v>7.0800000000000002E-2</v>
      </c>
      <c r="G516" s="730"/>
      <c r="H516" s="731"/>
      <c r="I516" s="683"/>
      <c r="J516" s="731"/>
      <c r="K516" s="730"/>
      <c r="L516" s="731"/>
      <c r="M516" s="731"/>
    </row>
    <row r="517" spans="1:13" s="438" customFormat="1" ht="27" hidden="1">
      <c r="A517" s="221">
        <v>3</v>
      </c>
      <c r="B517" s="469" t="s">
        <v>63</v>
      </c>
      <c r="C517" s="470" t="s">
        <v>508</v>
      </c>
      <c r="D517" s="221" t="s">
        <v>43</v>
      </c>
      <c r="E517" s="471"/>
      <c r="F517" s="472">
        <v>0</v>
      </c>
      <c r="G517" s="721"/>
      <c r="H517" s="722"/>
      <c r="I517" s="678"/>
      <c r="J517" s="723"/>
      <c r="K517" s="724"/>
      <c r="L517" s="723"/>
      <c r="M517" s="723"/>
    </row>
    <row r="518" spans="1:13" s="438" customFormat="1" ht="13.5" hidden="1">
      <c r="A518" s="211"/>
      <c r="B518" s="473"/>
      <c r="C518" s="330" t="s">
        <v>38</v>
      </c>
      <c r="D518" s="211" t="s">
        <v>39</v>
      </c>
      <c r="E518" s="474">
        <v>1.56</v>
      </c>
      <c r="F518" s="427">
        <f>F517*E518</f>
        <v>0</v>
      </c>
      <c r="G518" s="725"/>
      <c r="H518" s="726"/>
      <c r="I518" s="680"/>
      <c r="J518" s="727"/>
      <c r="K518" s="728"/>
      <c r="L518" s="727"/>
      <c r="M518" s="727"/>
    </row>
    <row r="519" spans="1:13" s="438" customFormat="1" ht="14.25" hidden="1">
      <c r="A519" s="211"/>
      <c r="B519" s="476"/>
      <c r="C519" s="330" t="s">
        <v>61</v>
      </c>
      <c r="D519" s="211" t="s">
        <v>2</v>
      </c>
      <c r="E519" s="427">
        <v>2.1700000000000001E-2</v>
      </c>
      <c r="F519" s="427">
        <f>F517*E519</f>
        <v>0</v>
      </c>
      <c r="G519" s="729"/>
      <c r="H519" s="727"/>
      <c r="I519" s="680"/>
      <c r="J519" s="727"/>
      <c r="K519" s="728"/>
      <c r="L519" s="727"/>
      <c r="M519" s="727"/>
    </row>
    <row r="520" spans="1:13" s="438" customFormat="1" ht="14.25" hidden="1">
      <c r="A520" s="211"/>
      <c r="B520" s="476"/>
      <c r="C520" s="330" t="s">
        <v>34</v>
      </c>
      <c r="D520" s="211"/>
      <c r="E520" s="427"/>
      <c r="F520" s="427"/>
      <c r="G520" s="729"/>
      <c r="H520" s="727"/>
      <c r="I520" s="680"/>
      <c r="J520" s="727"/>
      <c r="K520" s="728"/>
      <c r="L520" s="727"/>
      <c r="M520" s="727"/>
    </row>
    <row r="521" spans="1:13" s="438" customFormat="1" ht="14.25" hidden="1">
      <c r="A521" s="211"/>
      <c r="B521" s="476"/>
      <c r="C521" s="90" t="s">
        <v>382</v>
      </c>
      <c r="D521" s="211" t="s">
        <v>43</v>
      </c>
      <c r="E521" s="211">
        <v>0.93700000000000006</v>
      </c>
      <c r="F521" s="427">
        <f>F517*E521</f>
        <v>0</v>
      </c>
      <c r="G521" s="729"/>
      <c r="H521" s="727"/>
      <c r="I521" s="680"/>
      <c r="J521" s="727"/>
      <c r="K521" s="728"/>
      <c r="L521" s="727"/>
      <c r="M521" s="727"/>
    </row>
    <row r="522" spans="1:13" s="438" customFormat="1" ht="14.25" hidden="1">
      <c r="A522" s="215"/>
      <c r="B522" s="477"/>
      <c r="C522" s="332" t="s">
        <v>35</v>
      </c>
      <c r="D522" s="215" t="s">
        <v>2</v>
      </c>
      <c r="E522" s="478">
        <v>7.0800000000000002E-2</v>
      </c>
      <c r="F522" s="478">
        <f>F517*E522</f>
        <v>0</v>
      </c>
      <c r="G522" s="730"/>
      <c r="H522" s="731"/>
      <c r="I522" s="683"/>
      <c r="J522" s="731"/>
      <c r="K522" s="730"/>
      <c r="L522" s="731"/>
      <c r="M522" s="731"/>
    </row>
    <row r="523" spans="1:13" s="438" customFormat="1" ht="41.25">
      <c r="A523" s="221">
        <v>4</v>
      </c>
      <c r="B523" s="469" t="s">
        <v>60</v>
      </c>
      <c r="C523" s="470" t="s">
        <v>509</v>
      </c>
      <c r="D523" s="221" t="s">
        <v>43</v>
      </c>
      <c r="E523" s="471"/>
      <c r="F523" s="472">
        <v>40</v>
      </c>
      <c r="G523" s="721"/>
      <c r="H523" s="722"/>
      <c r="I523" s="678"/>
      <c r="J523" s="723"/>
      <c r="K523" s="724"/>
      <c r="L523" s="723"/>
      <c r="M523" s="723"/>
    </row>
    <row r="524" spans="1:13" s="438" customFormat="1" ht="13.5">
      <c r="A524" s="211"/>
      <c r="B524" s="473"/>
      <c r="C524" s="330" t="s">
        <v>38</v>
      </c>
      <c r="D524" s="211" t="s">
        <v>39</v>
      </c>
      <c r="E524" s="474">
        <v>1.43</v>
      </c>
      <c r="F524" s="427">
        <f>F523*E524</f>
        <v>57.199999999999996</v>
      </c>
      <c r="G524" s="725"/>
      <c r="H524" s="726"/>
      <c r="I524" s="680"/>
      <c r="J524" s="727"/>
      <c r="K524" s="728"/>
      <c r="L524" s="727"/>
      <c r="M524" s="727"/>
    </row>
    <row r="525" spans="1:13" s="438" customFormat="1" ht="14.25">
      <c r="A525" s="211"/>
      <c r="B525" s="476"/>
      <c r="C525" s="330" t="s">
        <v>61</v>
      </c>
      <c r="D525" s="211" t="s">
        <v>2</v>
      </c>
      <c r="E525" s="427">
        <v>2.5700000000000001E-2</v>
      </c>
      <c r="F525" s="427">
        <f>F523*E525</f>
        <v>1.028</v>
      </c>
      <c r="G525" s="729"/>
      <c r="H525" s="727"/>
      <c r="I525" s="680"/>
      <c r="J525" s="727"/>
      <c r="K525" s="728"/>
      <c r="L525" s="727"/>
      <c r="M525" s="727"/>
    </row>
    <row r="526" spans="1:13" s="438" customFormat="1" ht="14.25">
      <c r="A526" s="211"/>
      <c r="B526" s="476"/>
      <c r="C526" s="330" t="s">
        <v>34</v>
      </c>
      <c r="D526" s="211"/>
      <c r="E526" s="427"/>
      <c r="F526" s="427"/>
      <c r="G526" s="729"/>
      <c r="H526" s="727"/>
      <c r="I526" s="680"/>
      <c r="J526" s="727"/>
      <c r="K526" s="728"/>
      <c r="L526" s="727"/>
      <c r="M526" s="727"/>
    </row>
    <row r="527" spans="1:13" s="438" customFormat="1" ht="14.25">
      <c r="A527" s="211"/>
      <c r="B527" s="476"/>
      <c r="C527" s="90" t="s">
        <v>364</v>
      </c>
      <c r="D527" s="211" t="s">
        <v>43</v>
      </c>
      <c r="E527" s="211">
        <v>0.92900000000000005</v>
      </c>
      <c r="F527" s="427">
        <f>F523*E527</f>
        <v>37.160000000000004</v>
      </c>
      <c r="G527" s="729"/>
      <c r="H527" s="727"/>
      <c r="I527" s="680"/>
      <c r="J527" s="727"/>
      <c r="K527" s="728"/>
      <c r="L527" s="727"/>
      <c r="M527" s="727"/>
    </row>
    <row r="528" spans="1:13" s="438" customFormat="1" ht="14.25">
      <c r="A528" s="215"/>
      <c r="B528" s="477"/>
      <c r="C528" s="332" t="s">
        <v>35</v>
      </c>
      <c r="D528" s="215" t="s">
        <v>2</v>
      </c>
      <c r="E528" s="478">
        <v>4.5699999999999998E-2</v>
      </c>
      <c r="F528" s="478">
        <f>F523*E528</f>
        <v>1.8279999999999998</v>
      </c>
      <c r="G528" s="730"/>
      <c r="H528" s="731"/>
      <c r="I528" s="683"/>
      <c r="J528" s="731"/>
      <c r="K528" s="730"/>
      <c r="L528" s="731"/>
      <c r="M528" s="731"/>
    </row>
    <row r="529" spans="1:13" s="438" customFormat="1" ht="41.25">
      <c r="A529" s="221">
        <v>5</v>
      </c>
      <c r="B529" s="469" t="s">
        <v>62</v>
      </c>
      <c r="C529" s="470" t="s">
        <v>510</v>
      </c>
      <c r="D529" s="221" t="s">
        <v>43</v>
      </c>
      <c r="E529" s="471"/>
      <c r="F529" s="472">
        <v>1</v>
      </c>
      <c r="G529" s="721"/>
      <c r="H529" s="722"/>
      <c r="I529" s="678"/>
      <c r="J529" s="723"/>
      <c r="K529" s="724"/>
      <c r="L529" s="723"/>
      <c r="M529" s="723"/>
    </row>
    <row r="530" spans="1:13" s="438" customFormat="1" ht="13.5">
      <c r="A530" s="211"/>
      <c r="B530" s="473"/>
      <c r="C530" s="330" t="s">
        <v>38</v>
      </c>
      <c r="D530" s="211" t="s">
        <v>39</v>
      </c>
      <c r="E530" s="474">
        <v>1.17</v>
      </c>
      <c r="F530" s="427">
        <f>F529*E530</f>
        <v>1.17</v>
      </c>
      <c r="G530" s="725"/>
      <c r="H530" s="726"/>
      <c r="I530" s="680"/>
      <c r="J530" s="727"/>
      <c r="K530" s="728"/>
      <c r="L530" s="727"/>
      <c r="M530" s="727"/>
    </row>
    <row r="531" spans="1:13" s="438" customFormat="1" ht="14.25">
      <c r="A531" s="211"/>
      <c r="B531" s="476"/>
      <c r="C531" s="330" t="s">
        <v>61</v>
      </c>
      <c r="D531" s="211" t="s">
        <v>2</v>
      </c>
      <c r="E531" s="427">
        <v>1.72E-2</v>
      </c>
      <c r="F531" s="427">
        <f>F529*E531</f>
        <v>1.72E-2</v>
      </c>
      <c r="G531" s="729"/>
      <c r="H531" s="727"/>
      <c r="I531" s="680"/>
      <c r="J531" s="727"/>
      <c r="K531" s="728"/>
      <c r="L531" s="727"/>
      <c r="M531" s="727"/>
    </row>
    <row r="532" spans="1:13" s="438" customFormat="1" ht="14.25">
      <c r="A532" s="211"/>
      <c r="B532" s="476"/>
      <c r="C532" s="330" t="s">
        <v>34</v>
      </c>
      <c r="D532" s="211"/>
      <c r="E532" s="427"/>
      <c r="F532" s="427"/>
      <c r="G532" s="729"/>
      <c r="H532" s="727"/>
      <c r="I532" s="680"/>
      <c r="J532" s="727"/>
      <c r="K532" s="728"/>
      <c r="L532" s="727"/>
      <c r="M532" s="727"/>
    </row>
    <row r="533" spans="1:13" s="438" customFormat="1" ht="14.25">
      <c r="A533" s="211"/>
      <c r="B533" s="476"/>
      <c r="C533" s="90" t="s">
        <v>365</v>
      </c>
      <c r="D533" s="211" t="s">
        <v>43</v>
      </c>
      <c r="E533" s="211">
        <v>0.93799999999999994</v>
      </c>
      <c r="F533" s="427">
        <f>F529*E533</f>
        <v>0.93799999999999994</v>
      </c>
      <c r="G533" s="729"/>
      <c r="H533" s="727"/>
      <c r="I533" s="680"/>
      <c r="J533" s="727"/>
      <c r="K533" s="728"/>
      <c r="L533" s="727"/>
      <c r="M533" s="727"/>
    </row>
    <row r="534" spans="1:13" s="438" customFormat="1" ht="14.25">
      <c r="A534" s="215"/>
      <c r="B534" s="477"/>
      <c r="C534" s="332" t="s">
        <v>35</v>
      </c>
      <c r="D534" s="215" t="s">
        <v>2</v>
      </c>
      <c r="E534" s="478">
        <v>3.9300000000000002E-2</v>
      </c>
      <c r="F534" s="478">
        <f>F529*E534</f>
        <v>3.9300000000000002E-2</v>
      </c>
      <c r="G534" s="730"/>
      <c r="H534" s="731"/>
      <c r="I534" s="683"/>
      <c r="J534" s="731"/>
      <c r="K534" s="730"/>
      <c r="L534" s="731"/>
      <c r="M534" s="731"/>
    </row>
    <row r="535" spans="1:13" s="438" customFormat="1" ht="27" hidden="1">
      <c r="A535" s="221">
        <v>3</v>
      </c>
      <c r="B535" s="469" t="s">
        <v>63</v>
      </c>
      <c r="C535" s="479" t="s">
        <v>417</v>
      </c>
      <c r="D535" s="221" t="s">
        <v>43</v>
      </c>
      <c r="E535" s="471"/>
      <c r="F535" s="472">
        <v>0</v>
      </c>
      <c r="G535" s="721"/>
      <c r="H535" s="722"/>
      <c r="I535" s="678"/>
      <c r="J535" s="723"/>
      <c r="K535" s="724"/>
      <c r="L535" s="723"/>
      <c r="M535" s="723"/>
    </row>
    <row r="536" spans="1:13" s="438" customFormat="1" ht="13.5" hidden="1">
      <c r="A536" s="211"/>
      <c r="B536" s="473"/>
      <c r="C536" s="480" t="s">
        <v>38</v>
      </c>
      <c r="D536" s="211" t="s">
        <v>39</v>
      </c>
      <c r="E536" s="474">
        <v>1.56</v>
      </c>
      <c r="F536" s="427">
        <f>F535*E536</f>
        <v>0</v>
      </c>
      <c r="G536" s="725"/>
      <c r="H536" s="726"/>
      <c r="I536" s="680"/>
      <c r="J536" s="727"/>
      <c r="K536" s="728"/>
      <c r="L536" s="727"/>
      <c r="M536" s="727"/>
    </row>
    <row r="537" spans="1:13" s="438" customFormat="1" ht="14.25" hidden="1">
      <c r="A537" s="211"/>
      <c r="B537" s="476"/>
      <c r="C537" s="480" t="s">
        <v>61</v>
      </c>
      <c r="D537" s="211" t="s">
        <v>2</v>
      </c>
      <c r="E537" s="427">
        <v>2.1700000000000001E-2</v>
      </c>
      <c r="F537" s="427">
        <f>F535*E537</f>
        <v>0</v>
      </c>
      <c r="G537" s="729"/>
      <c r="H537" s="727"/>
      <c r="I537" s="680"/>
      <c r="J537" s="727"/>
      <c r="K537" s="728"/>
      <c r="L537" s="727"/>
      <c r="M537" s="727"/>
    </row>
    <row r="538" spans="1:13" s="438" customFormat="1" ht="14.25" hidden="1">
      <c r="A538" s="211"/>
      <c r="B538" s="476"/>
      <c r="C538" s="480" t="s">
        <v>34</v>
      </c>
      <c r="D538" s="211"/>
      <c r="E538" s="427"/>
      <c r="F538" s="427"/>
      <c r="G538" s="729"/>
      <c r="H538" s="727"/>
      <c r="I538" s="680"/>
      <c r="J538" s="727"/>
      <c r="K538" s="728"/>
      <c r="L538" s="727"/>
      <c r="M538" s="727"/>
    </row>
    <row r="539" spans="1:13" s="438" customFormat="1" ht="14.25" hidden="1">
      <c r="A539" s="211"/>
      <c r="B539" s="476"/>
      <c r="C539" s="475" t="s">
        <v>363</v>
      </c>
      <c r="D539" s="211" t="s">
        <v>43</v>
      </c>
      <c r="E539" s="211">
        <v>0.93700000000000006</v>
      </c>
      <c r="F539" s="427">
        <f>F535*E539</f>
        <v>0</v>
      </c>
      <c r="G539" s="729"/>
      <c r="H539" s="727"/>
      <c r="I539" s="680"/>
      <c r="J539" s="727"/>
      <c r="K539" s="728"/>
      <c r="L539" s="727"/>
      <c r="M539" s="727"/>
    </row>
    <row r="540" spans="1:13" s="438" customFormat="1" ht="14.25" hidden="1">
      <c r="A540" s="215"/>
      <c r="B540" s="477"/>
      <c r="C540" s="481" t="s">
        <v>35</v>
      </c>
      <c r="D540" s="215" t="s">
        <v>2</v>
      </c>
      <c r="E540" s="478">
        <v>7.0800000000000002E-2</v>
      </c>
      <c r="F540" s="478">
        <f>F535*E540</f>
        <v>0</v>
      </c>
      <c r="G540" s="730"/>
      <c r="H540" s="731"/>
      <c r="I540" s="683"/>
      <c r="J540" s="731"/>
      <c r="K540" s="730"/>
      <c r="L540" s="731"/>
      <c r="M540" s="731"/>
    </row>
    <row r="541" spans="1:13" s="276" customFormat="1" ht="27" hidden="1" customHeight="1">
      <c r="A541" s="93">
        <v>6</v>
      </c>
      <c r="B541" s="482"/>
      <c r="C541" s="345" t="s">
        <v>418</v>
      </c>
      <c r="D541" s="238" t="s">
        <v>43</v>
      </c>
      <c r="E541" s="238"/>
      <c r="F541" s="281">
        <v>0</v>
      </c>
      <c r="G541" s="675"/>
      <c r="H541" s="674"/>
      <c r="I541" s="673"/>
      <c r="J541" s="692"/>
      <c r="K541" s="691"/>
      <c r="L541" s="692"/>
      <c r="M541" s="653"/>
    </row>
    <row r="542" spans="1:13" s="276" customFormat="1" ht="17.25" customHeight="1">
      <c r="A542" s="93">
        <v>6</v>
      </c>
      <c r="B542" s="482"/>
      <c r="C542" s="345" t="s">
        <v>369</v>
      </c>
      <c r="D542" s="238" t="s">
        <v>43</v>
      </c>
      <c r="E542" s="238"/>
      <c r="F542" s="281">
        <v>25</v>
      </c>
      <c r="G542" s="675"/>
      <c r="H542" s="674"/>
      <c r="I542" s="673"/>
      <c r="J542" s="692"/>
      <c r="K542" s="691"/>
      <c r="L542" s="692"/>
      <c r="M542" s="653"/>
    </row>
    <row r="543" spans="1:13" s="276" customFormat="1" ht="16.5" customHeight="1">
      <c r="A543" s="93">
        <v>7</v>
      </c>
      <c r="B543" s="482"/>
      <c r="C543" s="345" t="s">
        <v>370</v>
      </c>
      <c r="D543" s="238" t="s">
        <v>43</v>
      </c>
      <c r="E543" s="238"/>
      <c r="F543" s="281">
        <v>15</v>
      </c>
      <c r="G543" s="675"/>
      <c r="H543" s="674"/>
      <c r="I543" s="673"/>
      <c r="J543" s="692"/>
      <c r="K543" s="691"/>
      <c r="L543" s="692"/>
      <c r="M543" s="653"/>
    </row>
    <row r="544" spans="1:13" s="276" customFormat="1" ht="18" customHeight="1">
      <c r="A544" s="93">
        <v>8</v>
      </c>
      <c r="B544" s="482"/>
      <c r="C544" s="345" t="s">
        <v>371</v>
      </c>
      <c r="D544" s="238" t="s">
        <v>43</v>
      </c>
      <c r="E544" s="238"/>
      <c r="F544" s="281">
        <v>40</v>
      </c>
      <c r="G544" s="675"/>
      <c r="H544" s="674"/>
      <c r="I544" s="673"/>
      <c r="J544" s="692"/>
      <c r="K544" s="691"/>
      <c r="L544" s="692"/>
      <c r="M544" s="653"/>
    </row>
    <row r="545" spans="1:13" s="276" customFormat="1" ht="14.25">
      <c r="A545" s="82">
        <v>9</v>
      </c>
      <c r="B545" s="483" t="s">
        <v>59</v>
      </c>
      <c r="C545" s="484" t="s">
        <v>69</v>
      </c>
      <c r="D545" s="82" t="s">
        <v>31</v>
      </c>
      <c r="E545" s="96"/>
      <c r="F545" s="156">
        <f>SUM(F549:F553)</f>
        <v>35</v>
      </c>
      <c r="G545" s="732"/>
      <c r="H545" s="733"/>
      <c r="I545" s="661"/>
      <c r="J545" s="661"/>
      <c r="K545" s="661"/>
      <c r="L545" s="661"/>
      <c r="M545" s="661"/>
    </row>
    <row r="546" spans="1:13" s="276" customFormat="1" ht="13.5">
      <c r="A546" s="88"/>
      <c r="B546" s="485"/>
      <c r="C546" s="195" t="s">
        <v>38</v>
      </c>
      <c r="D546" s="88" t="s">
        <v>31</v>
      </c>
      <c r="E546" s="102">
        <v>1.51</v>
      </c>
      <c r="F546" s="91">
        <f>F545*E546</f>
        <v>52.85</v>
      </c>
      <c r="G546" s="734"/>
      <c r="H546" s="735"/>
      <c r="I546" s="662"/>
      <c r="J546" s="662"/>
      <c r="K546" s="662"/>
      <c r="L546" s="662"/>
      <c r="M546" s="662"/>
    </row>
    <row r="547" spans="1:13" s="276" customFormat="1" ht="13.5">
      <c r="A547" s="88"/>
      <c r="B547" s="485"/>
      <c r="C547" s="195" t="s">
        <v>40</v>
      </c>
      <c r="D547" s="88" t="s">
        <v>2</v>
      </c>
      <c r="E547" s="268">
        <v>0.13</v>
      </c>
      <c r="F547" s="91">
        <f>F545*E547</f>
        <v>4.55</v>
      </c>
      <c r="G547" s="734"/>
      <c r="H547" s="662"/>
      <c r="I547" s="662"/>
      <c r="J547" s="662"/>
      <c r="K547" s="662"/>
      <c r="L547" s="662"/>
      <c r="M547" s="662"/>
    </row>
    <row r="548" spans="1:13" s="276" customFormat="1" ht="13.5">
      <c r="A548" s="88"/>
      <c r="B548" s="485"/>
      <c r="C548" s="145" t="s">
        <v>34</v>
      </c>
      <c r="D548" s="124"/>
      <c r="E548" s="268"/>
      <c r="F548" s="91"/>
      <c r="G548" s="734"/>
      <c r="H548" s="662"/>
      <c r="I548" s="662"/>
      <c r="J548" s="662"/>
      <c r="K548" s="662"/>
      <c r="L548" s="662"/>
      <c r="M548" s="662"/>
    </row>
    <row r="549" spans="1:13" s="276" customFormat="1" ht="14.25">
      <c r="A549" s="88"/>
      <c r="B549" s="485"/>
      <c r="C549" s="486" t="s">
        <v>419</v>
      </c>
      <c r="D549" s="231" t="s">
        <v>31</v>
      </c>
      <c r="E549" s="268"/>
      <c r="F549" s="487">
        <v>6</v>
      </c>
      <c r="G549" s="662"/>
      <c r="H549" s="662"/>
      <c r="I549" s="662"/>
      <c r="J549" s="662"/>
      <c r="K549" s="662"/>
      <c r="L549" s="662"/>
      <c r="M549" s="662"/>
    </row>
    <row r="550" spans="1:13" s="276" customFormat="1" ht="14.25">
      <c r="A550" s="88"/>
      <c r="B550" s="485"/>
      <c r="C550" s="486" t="s">
        <v>420</v>
      </c>
      <c r="D550" s="165" t="s">
        <v>31</v>
      </c>
      <c r="E550" s="268"/>
      <c r="F550" s="487">
        <v>3</v>
      </c>
      <c r="G550" s="662"/>
      <c r="H550" s="662"/>
      <c r="I550" s="662"/>
      <c r="J550" s="662"/>
      <c r="K550" s="662"/>
      <c r="L550" s="662"/>
      <c r="M550" s="662"/>
    </row>
    <row r="551" spans="1:13" s="276" customFormat="1" ht="14.25">
      <c r="A551" s="88"/>
      <c r="B551" s="485"/>
      <c r="C551" s="486" t="s">
        <v>421</v>
      </c>
      <c r="D551" s="231" t="s">
        <v>31</v>
      </c>
      <c r="E551" s="268"/>
      <c r="F551" s="487">
        <v>1</v>
      </c>
      <c r="G551" s="662"/>
      <c r="H551" s="662"/>
      <c r="I551" s="662"/>
      <c r="J551" s="662"/>
      <c r="K551" s="662"/>
      <c r="L551" s="662"/>
      <c r="M551" s="662"/>
    </row>
    <row r="552" spans="1:13" s="276" customFormat="1" ht="14.25" hidden="1">
      <c r="A552" s="88"/>
      <c r="B552" s="485"/>
      <c r="C552" s="486" t="s">
        <v>422</v>
      </c>
      <c r="D552" s="231" t="s">
        <v>31</v>
      </c>
      <c r="E552" s="268"/>
      <c r="F552" s="487"/>
      <c r="G552" s="662"/>
      <c r="H552" s="662"/>
      <c r="I552" s="662"/>
      <c r="J552" s="662"/>
      <c r="K552" s="662"/>
      <c r="L552" s="662"/>
      <c r="M552" s="662"/>
    </row>
    <row r="553" spans="1:13" s="276" customFormat="1" ht="14.25">
      <c r="A553" s="88"/>
      <c r="B553" s="485"/>
      <c r="C553" s="486" t="s">
        <v>366</v>
      </c>
      <c r="D553" s="165" t="s">
        <v>31</v>
      </c>
      <c r="E553" s="268"/>
      <c r="F553" s="487">
        <v>25</v>
      </c>
      <c r="G553" s="729"/>
      <c r="H553" s="662"/>
      <c r="I553" s="662"/>
      <c r="J553" s="662"/>
      <c r="K553" s="662"/>
      <c r="L553" s="662"/>
      <c r="M553" s="662"/>
    </row>
    <row r="554" spans="1:13" s="276" customFormat="1" ht="13.5">
      <c r="A554" s="93"/>
      <c r="B554" s="488"/>
      <c r="C554" s="198" t="s">
        <v>35</v>
      </c>
      <c r="D554" s="93" t="s">
        <v>2</v>
      </c>
      <c r="E554" s="489">
        <v>7.0000000000000007E-2</v>
      </c>
      <c r="F554" s="110">
        <f>F545*E554</f>
        <v>2.4500000000000002</v>
      </c>
      <c r="G554" s="663"/>
      <c r="H554" s="663"/>
      <c r="I554" s="663"/>
      <c r="J554" s="663"/>
      <c r="K554" s="663"/>
      <c r="L554" s="663"/>
      <c r="M554" s="663"/>
    </row>
    <row r="555" spans="1:13" s="276" customFormat="1" ht="15.75" customHeight="1">
      <c r="A555" s="93">
        <v>10</v>
      </c>
      <c r="B555" s="490"/>
      <c r="C555" s="491" t="s">
        <v>512</v>
      </c>
      <c r="D555" s="238" t="s">
        <v>31</v>
      </c>
      <c r="E555" s="248"/>
      <c r="F555" s="492">
        <v>25</v>
      </c>
      <c r="G555" s="675"/>
      <c r="H555" s="674"/>
      <c r="I555" s="673"/>
      <c r="J555" s="674"/>
      <c r="K555" s="673"/>
      <c r="L555" s="673"/>
      <c r="M555" s="673"/>
    </row>
    <row r="556" spans="1:13" s="276" customFormat="1" ht="15.75" customHeight="1">
      <c r="A556" s="93">
        <v>11</v>
      </c>
      <c r="B556" s="490"/>
      <c r="C556" s="491" t="s">
        <v>513</v>
      </c>
      <c r="D556" s="238" t="s">
        <v>31</v>
      </c>
      <c r="E556" s="248"/>
      <c r="F556" s="492">
        <v>65</v>
      </c>
      <c r="G556" s="675"/>
      <c r="H556" s="674"/>
      <c r="I556" s="673"/>
      <c r="J556" s="674"/>
      <c r="K556" s="673"/>
      <c r="L556" s="673"/>
      <c r="M556" s="673"/>
    </row>
    <row r="557" spans="1:13" s="276" customFormat="1" ht="15.75" customHeight="1">
      <c r="A557" s="93">
        <v>12</v>
      </c>
      <c r="B557" s="490"/>
      <c r="C557" s="491" t="s">
        <v>514</v>
      </c>
      <c r="D557" s="238" t="s">
        <v>31</v>
      </c>
      <c r="E557" s="248"/>
      <c r="F557" s="492">
        <v>10</v>
      </c>
      <c r="G557" s="675"/>
      <c r="H557" s="674"/>
      <c r="I557" s="673"/>
      <c r="J557" s="674"/>
      <c r="K557" s="673"/>
      <c r="L557" s="673"/>
      <c r="M557" s="673"/>
    </row>
    <row r="558" spans="1:13" s="276" customFormat="1" ht="15.75" customHeight="1">
      <c r="A558" s="93">
        <v>13</v>
      </c>
      <c r="B558" s="490"/>
      <c r="C558" s="491" t="s">
        <v>515</v>
      </c>
      <c r="D558" s="238" t="s">
        <v>31</v>
      </c>
      <c r="E558" s="248"/>
      <c r="F558" s="492">
        <v>2</v>
      </c>
      <c r="G558" s="675"/>
      <c r="H558" s="674"/>
      <c r="I558" s="673"/>
      <c r="J558" s="674"/>
      <c r="K558" s="673"/>
      <c r="L558" s="673"/>
      <c r="M558" s="673"/>
    </row>
    <row r="559" spans="1:13" s="276" customFormat="1" ht="15.75" hidden="1" customHeight="1">
      <c r="A559" s="93"/>
      <c r="B559" s="490"/>
      <c r="C559" s="491" t="s">
        <v>511</v>
      </c>
      <c r="D559" s="238" t="s">
        <v>31</v>
      </c>
      <c r="E559" s="248"/>
      <c r="F559" s="492">
        <v>0</v>
      </c>
      <c r="G559" s="675"/>
      <c r="H559" s="674"/>
      <c r="I559" s="673"/>
      <c r="J559" s="674"/>
      <c r="K559" s="673"/>
      <c r="L559" s="673"/>
      <c r="M559" s="673"/>
    </row>
    <row r="560" spans="1:13" s="276" customFormat="1" ht="15.75" customHeight="1">
      <c r="A560" s="93">
        <v>14</v>
      </c>
      <c r="B560" s="490"/>
      <c r="C560" s="493" t="s">
        <v>66</v>
      </c>
      <c r="D560" s="238" t="s">
        <v>31</v>
      </c>
      <c r="E560" s="248"/>
      <c r="F560" s="492">
        <v>15</v>
      </c>
      <c r="G560" s="675"/>
      <c r="H560" s="674"/>
      <c r="I560" s="673"/>
      <c r="J560" s="674"/>
      <c r="K560" s="673"/>
      <c r="L560" s="673"/>
      <c r="M560" s="673"/>
    </row>
    <row r="561" spans="1:13" s="276" customFormat="1" ht="15.75" customHeight="1">
      <c r="A561" s="93">
        <v>15</v>
      </c>
      <c r="B561" s="490"/>
      <c r="C561" s="493" t="s">
        <v>368</v>
      </c>
      <c r="D561" s="238" t="s">
        <v>31</v>
      </c>
      <c r="E561" s="248"/>
      <c r="F561" s="492">
        <v>8</v>
      </c>
      <c r="G561" s="675"/>
      <c r="H561" s="674"/>
      <c r="I561" s="673"/>
      <c r="J561" s="674"/>
      <c r="K561" s="673"/>
      <c r="L561" s="673"/>
      <c r="M561" s="673"/>
    </row>
    <row r="562" spans="1:13" s="276" customFormat="1" ht="15.75" hidden="1" customHeight="1">
      <c r="A562" s="93"/>
      <c r="B562" s="490"/>
      <c r="C562" s="494" t="s">
        <v>516</v>
      </c>
      <c r="D562" s="238" t="s">
        <v>31</v>
      </c>
      <c r="E562" s="248"/>
      <c r="F562" s="492"/>
      <c r="G562" s="675"/>
      <c r="H562" s="674"/>
      <c r="I562" s="673"/>
      <c r="J562" s="674"/>
      <c r="K562" s="673"/>
      <c r="L562" s="673"/>
      <c r="M562" s="673"/>
    </row>
    <row r="563" spans="1:13" s="276" customFormat="1" ht="15.75" customHeight="1">
      <c r="A563" s="93">
        <v>16</v>
      </c>
      <c r="B563" s="490"/>
      <c r="C563" s="493" t="s">
        <v>367</v>
      </c>
      <c r="D563" s="238" t="s">
        <v>31</v>
      </c>
      <c r="E563" s="248"/>
      <c r="F563" s="492">
        <v>2</v>
      </c>
      <c r="G563" s="675"/>
      <c r="H563" s="674"/>
      <c r="I563" s="673"/>
      <c r="J563" s="674"/>
      <c r="K563" s="673"/>
      <c r="L563" s="673"/>
      <c r="M563" s="673"/>
    </row>
    <row r="564" spans="1:13" s="276" customFormat="1" ht="15.75" customHeight="1">
      <c r="A564" s="93"/>
      <c r="B564" s="490"/>
      <c r="C564" s="493" t="s">
        <v>437</v>
      </c>
      <c r="D564" s="238" t="s">
        <v>31</v>
      </c>
      <c r="E564" s="248"/>
      <c r="F564" s="492">
        <v>1</v>
      </c>
      <c r="G564" s="675"/>
      <c r="H564" s="674"/>
      <c r="I564" s="673"/>
      <c r="J564" s="674"/>
      <c r="K564" s="673"/>
      <c r="L564" s="673"/>
      <c r="M564" s="673"/>
    </row>
    <row r="565" spans="1:13" s="276" customFormat="1" ht="15.75" hidden="1" customHeight="1">
      <c r="A565" s="93">
        <v>17</v>
      </c>
      <c r="B565" s="490"/>
      <c r="C565" s="493" t="s">
        <v>423</v>
      </c>
      <c r="D565" s="238" t="s">
        <v>31</v>
      </c>
      <c r="E565" s="248"/>
      <c r="F565" s="492"/>
      <c r="G565" s="675"/>
      <c r="H565" s="674"/>
      <c r="I565" s="673"/>
      <c r="J565" s="674"/>
      <c r="K565" s="673"/>
      <c r="L565" s="673"/>
      <c r="M565" s="673"/>
    </row>
    <row r="566" spans="1:13" s="276" customFormat="1" ht="15.75" hidden="1" customHeight="1">
      <c r="A566" s="93"/>
      <c r="B566" s="490"/>
      <c r="C566" s="494" t="s">
        <v>517</v>
      </c>
      <c r="D566" s="238" t="s">
        <v>31</v>
      </c>
      <c r="E566" s="248"/>
      <c r="F566" s="492"/>
      <c r="G566" s="675"/>
      <c r="H566" s="674"/>
      <c r="I566" s="673"/>
      <c r="J566" s="674"/>
      <c r="K566" s="673"/>
      <c r="L566" s="673"/>
      <c r="M566" s="673"/>
    </row>
    <row r="567" spans="1:13" s="276" customFormat="1" ht="15.75" customHeight="1">
      <c r="A567" s="93">
        <v>18</v>
      </c>
      <c r="B567" s="490"/>
      <c r="C567" s="491" t="s">
        <v>65</v>
      </c>
      <c r="D567" s="238" t="s">
        <v>31</v>
      </c>
      <c r="E567" s="248"/>
      <c r="F567" s="492">
        <v>3</v>
      </c>
      <c r="G567" s="675"/>
      <c r="H567" s="674"/>
      <c r="I567" s="673"/>
      <c r="J567" s="674"/>
      <c r="K567" s="673"/>
      <c r="L567" s="673"/>
      <c r="M567" s="673"/>
    </row>
    <row r="568" spans="1:13" s="276" customFormat="1" ht="15.75" hidden="1" customHeight="1">
      <c r="A568" s="93"/>
      <c r="B568" s="495"/>
      <c r="C568" s="496" t="s">
        <v>424</v>
      </c>
      <c r="D568" s="238" t="s">
        <v>31</v>
      </c>
      <c r="E568" s="248"/>
      <c r="F568" s="497"/>
      <c r="G568" s="736"/>
      <c r="H568" s="674"/>
      <c r="I568" s="673"/>
      <c r="J568" s="674"/>
      <c r="K568" s="673"/>
      <c r="L568" s="673"/>
      <c r="M568" s="673"/>
    </row>
    <row r="569" spans="1:13" s="276" customFormat="1" ht="15.75" hidden="1" customHeight="1">
      <c r="A569" s="93"/>
      <c r="B569" s="495"/>
      <c r="C569" s="496" t="s">
        <v>425</v>
      </c>
      <c r="D569" s="238" t="s">
        <v>31</v>
      </c>
      <c r="E569" s="248"/>
      <c r="F569" s="497"/>
      <c r="G569" s="736"/>
      <c r="H569" s="674"/>
      <c r="I569" s="673"/>
      <c r="J569" s="674"/>
      <c r="K569" s="673"/>
      <c r="L569" s="673"/>
      <c r="M569" s="673"/>
    </row>
    <row r="570" spans="1:13" s="276" customFormat="1" ht="15.75" hidden="1" customHeight="1">
      <c r="A570" s="93"/>
      <c r="B570" s="495"/>
      <c r="C570" s="496" t="s">
        <v>426</v>
      </c>
      <c r="D570" s="238" t="s">
        <v>31</v>
      </c>
      <c r="E570" s="248"/>
      <c r="F570" s="497"/>
      <c r="G570" s="675"/>
      <c r="H570" s="674"/>
      <c r="I570" s="673"/>
      <c r="J570" s="674"/>
      <c r="K570" s="673"/>
      <c r="L570" s="673"/>
      <c r="M570" s="673"/>
    </row>
    <row r="571" spans="1:13" s="276" customFormat="1" ht="15.75" hidden="1" customHeight="1">
      <c r="A571" s="93"/>
      <c r="B571" s="498"/>
      <c r="C571" s="496" t="s">
        <v>427</v>
      </c>
      <c r="D571" s="238" t="s">
        <v>31</v>
      </c>
      <c r="E571" s="248"/>
      <c r="F571" s="497"/>
      <c r="G571" s="675"/>
      <c r="H571" s="674"/>
      <c r="I571" s="673"/>
      <c r="J571" s="674"/>
      <c r="K571" s="673"/>
      <c r="L571" s="673"/>
      <c r="M571" s="673"/>
    </row>
    <row r="572" spans="1:13" s="438" customFormat="1" ht="14.25">
      <c r="A572" s="499"/>
      <c r="B572" s="500"/>
      <c r="C572" s="467" t="s">
        <v>381</v>
      </c>
      <c r="D572" s="215"/>
      <c r="E572" s="427"/>
      <c r="F572" s="427"/>
      <c r="G572" s="737"/>
      <c r="H572" s="695"/>
      <c r="I572" s="680"/>
      <c r="J572" s="727"/>
      <c r="K572" s="728"/>
      <c r="L572" s="727"/>
      <c r="M572" s="648"/>
    </row>
    <row r="573" spans="1:13" s="438" customFormat="1" ht="28.5">
      <c r="A573" s="221">
        <v>1</v>
      </c>
      <c r="B573" s="469" t="s">
        <v>60</v>
      </c>
      <c r="C573" s="501" t="s">
        <v>518</v>
      </c>
      <c r="D573" s="221" t="s">
        <v>43</v>
      </c>
      <c r="E573" s="471"/>
      <c r="F573" s="472">
        <v>20</v>
      </c>
      <c r="G573" s="721"/>
      <c r="H573" s="722"/>
      <c r="I573" s="678"/>
      <c r="J573" s="723"/>
      <c r="K573" s="724"/>
      <c r="L573" s="723"/>
      <c r="M573" s="723"/>
    </row>
    <row r="574" spans="1:13" s="438" customFormat="1" ht="13.5">
      <c r="A574" s="211"/>
      <c r="B574" s="473"/>
      <c r="C574" s="330" t="s">
        <v>38</v>
      </c>
      <c r="D574" s="211" t="s">
        <v>39</v>
      </c>
      <c r="E574" s="474">
        <v>1.43</v>
      </c>
      <c r="F574" s="427">
        <f>F573*E574</f>
        <v>28.599999999999998</v>
      </c>
      <c r="G574" s="725"/>
      <c r="H574" s="726"/>
      <c r="I574" s="680"/>
      <c r="J574" s="727"/>
      <c r="K574" s="728"/>
      <c r="L574" s="727"/>
      <c r="M574" s="727"/>
    </row>
    <row r="575" spans="1:13" s="438" customFormat="1" ht="14.25">
      <c r="A575" s="211"/>
      <c r="B575" s="476"/>
      <c r="C575" s="330" t="s">
        <v>61</v>
      </c>
      <c r="D575" s="211" t="s">
        <v>2</v>
      </c>
      <c r="E575" s="427">
        <v>2.5700000000000001E-2</v>
      </c>
      <c r="F575" s="427">
        <f>F573*E575</f>
        <v>0.51400000000000001</v>
      </c>
      <c r="G575" s="729"/>
      <c r="H575" s="727"/>
      <c r="I575" s="680"/>
      <c r="J575" s="727"/>
      <c r="K575" s="728"/>
      <c r="L575" s="727"/>
      <c r="M575" s="727"/>
    </row>
    <row r="576" spans="1:13" s="438" customFormat="1" ht="14.25">
      <c r="A576" s="211"/>
      <c r="B576" s="476"/>
      <c r="C576" s="330" t="s">
        <v>34</v>
      </c>
      <c r="D576" s="211"/>
      <c r="E576" s="427"/>
      <c r="F576" s="427"/>
      <c r="G576" s="729"/>
      <c r="H576" s="727"/>
      <c r="I576" s="680"/>
      <c r="J576" s="727"/>
      <c r="K576" s="728"/>
      <c r="L576" s="727"/>
      <c r="M576" s="727"/>
    </row>
    <row r="577" spans="1:13" s="438" customFormat="1" ht="14.25">
      <c r="A577" s="211"/>
      <c r="B577" s="476"/>
      <c r="C577" s="90" t="s">
        <v>364</v>
      </c>
      <c r="D577" s="211" t="s">
        <v>43</v>
      </c>
      <c r="E577" s="211">
        <v>0.92900000000000005</v>
      </c>
      <c r="F577" s="427">
        <f>F573*E577</f>
        <v>18.580000000000002</v>
      </c>
      <c r="G577" s="729"/>
      <c r="H577" s="727"/>
      <c r="I577" s="680"/>
      <c r="J577" s="727"/>
      <c r="K577" s="728"/>
      <c r="L577" s="727"/>
      <c r="M577" s="727"/>
    </row>
    <row r="578" spans="1:13" s="438" customFormat="1" ht="14.25">
      <c r="A578" s="215"/>
      <c r="B578" s="477"/>
      <c r="C578" s="332" t="s">
        <v>35</v>
      </c>
      <c r="D578" s="215" t="s">
        <v>2</v>
      </c>
      <c r="E578" s="478">
        <v>4.5699999999999998E-2</v>
      </c>
      <c r="F578" s="478">
        <f>F573*E578</f>
        <v>0.91399999999999992</v>
      </c>
      <c r="G578" s="730"/>
      <c r="H578" s="731"/>
      <c r="I578" s="683"/>
      <c r="J578" s="731"/>
      <c r="K578" s="730"/>
      <c r="L578" s="731"/>
      <c r="M578" s="731"/>
    </row>
    <row r="579" spans="1:13" s="438" customFormat="1" ht="28.5">
      <c r="A579" s="221">
        <v>2</v>
      </c>
      <c r="B579" s="469" t="s">
        <v>62</v>
      </c>
      <c r="C579" s="501" t="s">
        <v>519</v>
      </c>
      <c r="D579" s="221" t="s">
        <v>43</v>
      </c>
      <c r="E579" s="471"/>
      <c r="F579" s="472">
        <v>20</v>
      </c>
      <c r="G579" s="721"/>
      <c r="H579" s="722"/>
      <c r="I579" s="678"/>
      <c r="J579" s="723"/>
      <c r="K579" s="724"/>
      <c r="L579" s="723"/>
      <c r="M579" s="723"/>
    </row>
    <row r="580" spans="1:13" s="438" customFormat="1" ht="13.5">
      <c r="A580" s="211"/>
      <c r="B580" s="473"/>
      <c r="C580" s="330" t="s">
        <v>38</v>
      </c>
      <c r="D580" s="211" t="s">
        <v>39</v>
      </c>
      <c r="E580" s="474">
        <v>1.17</v>
      </c>
      <c r="F580" s="427">
        <f>F579*E580</f>
        <v>23.4</v>
      </c>
      <c r="G580" s="725"/>
      <c r="H580" s="726"/>
      <c r="I580" s="680"/>
      <c r="J580" s="727"/>
      <c r="K580" s="728"/>
      <c r="L580" s="727"/>
      <c r="M580" s="727"/>
    </row>
    <row r="581" spans="1:13" s="438" customFormat="1" ht="14.25">
      <c r="A581" s="211"/>
      <c r="B581" s="476"/>
      <c r="C581" s="330" t="s">
        <v>61</v>
      </c>
      <c r="D581" s="211" t="s">
        <v>2</v>
      </c>
      <c r="E581" s="427">
        <v>1.72E-2</v>
      </c>
      <c r="F581" s="427">
        <f>F579*E581</f>
        <v>0.34399999999999997</v>
      </c>
      <c r="G581" s="729"/>
      <c r="H581" s="727"/>
      <c r="I581" s="680"/>
      <c r="J581" s="727"/>
      <c r="K581" s="728"/>
      <c r="L581" s="727"/>
      <c r="M581" s="727"/>
    </row>
    <row r="582" spans="1:13" s="438" customFormat="1" ht="14.25">
      <c r="A582" s="211"/>
      <c r="B582" s="476"/>
      <c r="C582" s="330" t="s">
        <v>34</v>
      </c>
      <c r="D582" s="211"/>
      <c r="E582" s="427"/>
      <c r="F582" s="427"/>
      <c r="G582" s="729"/>
      <c r="H582" s="727"/>
      <c r="I582" s="680"/>
      <c r="J582" s="727"/>
      <c r="K582" s="728"/>
      <c r="L582" s="727"/>
      <c r="M582" s="727"/>
    </row>
    <row r="583" spans="1:13" s="438" customFormat="1" ht="14.25">
      <c r="A583" s="211"/>
      <c r="B583" s="476"/>
      <c r="C583" s="90" t="s">
        <v>365</v>
      </c>
      <c r="D583" s="211" t="s">
        <v>43</v>
      </c>
      <c r="E583" s="211">
        <v>0.93799999999999994</v>
      </c>
      <c r="F583" s="427">
        <f>F579*E583</f>
        <v>18.759999999999998</v>
      </c>
      <c r="G583" s="729"/>
      <c r="H583" s="727"/>
      <c r="I583" s="680"/>
      <c r="J583" s="727"/>
      <c r="K583" s="728"/>
      <c r="L583" s="727"/>
      <c r="M583" s="727"/>
    </row>
    <row r="584" spans="1:13" s="438" customFormat="1" ht="14.25">
      <c r="A584" s="215"/>
      <c r="B584" s="477"/>
      <c r="C584" s="332" t="s">
        <v>35</v>
      </c>
      <c r="D584" s="215" t="s">
        <v>2</v>
      </c>
      <c r="E584" s="478">
        <v>3.9300000000000002E-2</v>
      </c>
      <c r="F584" s="478">
        <f>F579*E584</f>
        <v>0.78600000000000003</v>
      </c>
      <c r="G584" s="730"/>
      <c r="H584" s="731"/>
      <c r="I584" s="683"/>
      <c r="J584" s="731"/>
      <c r="K584" s="730"/>
      <c r="L584" s="731"/>
      <c r="M584" s="731"/>
    </row>
    <row r="585" spans="1:13" s="438" customFormat="1" ht="28.5" hidden="1">
      <c r="A585" s="221">
        <v>1</v>
      </c>
      <c r="B585" s="469" t="s">
        <v>63</v>
      </c>
      <c r="C585" s="501" t="s">
        <v>520</v>
      </c>
      <c r="D585" s="221" t="s">
        <v>43</v>
      </c>
      <c r="E585" s="471"/>
      <c r="F585" s="472">
        <v>0</v>
      </c>
      <c r="G585" s="721"/>
      <c r="H585" s="722"/>
      <c r="I585" s="678"/>
      <c r="J585" s="723"/>
      <c r="K585" s="724"/>
      <c r="L585" s="723"/>
      <c r="M585" s="723"/>
    </row>
    <row r="586" spans="1:13" s="438" customFormat="1" ht="13.5" hidden="1">
      <c r="A586" s="211"/>
      <c r="B586" s="473"/>
      <c r="C586" s="330" t="s">
        <v>38</v>
      </c>
      <c r="D586" s="211" t="s">
        <v>39</v>
      </c>
      <c r="E586" s="474">
        <v>1.56</v>
      </c>
      <c r="F586" s="427">
        <f>F585*E586</f>
        <v>0</v>
      </c>
      <c r="G586" s="725"/>
      <c r="H586" s="726"/>
      <c r="I586" s="680"/>
      <c r="J586" s="727"/>
      <c r="K586" s="728"/>
      <c r="L586" s="727"/>
      <c r="M586" s="727"/>
    </row>
    <row r="587" spans="1:13" s="438" customFormat="1" ht="14.25" hidden="1">
      <c r="A587" s="211"/>
      <c r="B587" s="476"/>
      <c r="C587" s="330" t="s">
        <v>61</v>
      </c>
      <c r="D587" s="211" t="s">
        <v>2</v>
      </c>
      <c r="E587" s="427">
        <v>2.1700000000000001E-2</v>
      </c>
      <c r="F587" s="427">
        <f>F585*E587</f>
        <v>0</v>
      </c>
      <c r="G587" s="729"/>
      <c r="H587" s="727"/>
      <c r="I587" s="680"/>
      <c r="J587" s="727"/>
      <c r="K587" s="728"/>
      <c r="L587" s="727"/>
      <c r="M587" s="727"/>
    </row>
    <row r="588" spans="1:13" s="438" customFormat="1" ht="14.25" hidden="1">
      <c r="A588" s="211"/>
      <c r="B588" s="476"/>
      <c r="C588" s="330" t="s">
        <v>34</v>
      </c>
      <c r="D588" s="211"/>
      <c r="E588" s="427"/>
      <c r="F588" s="427"/>
      <c r="G588" s="729"/>
      <c r="H588" s="727"/>
      <c r="I588" s="680"/>
      <c r="J588" s="727"/>
      <c r="K588" s="728"/>
      <c r="L588" s="727"/>
      <c r="M588" s="727"/>
    </row>
    <row r="589" spans="1:13" s="438" customFormat="1" ht="14.25" hidden="1">
      <c r="A589" s="211"/>
      <c r="B589" s="476"/>
      <c r="C589" s="90" t="s">
        <v>428</v>
      </c>
      <c r="D589" s="211" t="s">
        <v>43</v>
      </c>
      <c r="E589" s="211">
        <v>0.93700000000000006</v>
      </c>
      <c r="F589" s="427">
        <f>F585*E589</f>
        <v>0</v>
      </c>
      <c r="G589" s="729"/>
      <c r="H589" s="727"/>
      <c r="I589" s="680"/>
      <c r="J589" s="727"/>
      <c r="K589" s="728"/>
      <c r="L589" s="727"/>
      <c r="M589" s="727"/>
    </row>
    <row r="590" spans="1:13" s="438" customFormat="1" ht="14.25" hidden="1">
      <c r="A590" s="215"/>
      <c r="B590" s="477"/>
      <c r="C590" s="332" t="s">
        <v>35</v>
      </c>
      <c r="D590" s="215" t="s">
        <v>2</v>
      </c>
      <c r="E590" s="478">
        <v>7.0800000000000002E-2</v>
      </c>
      <c r="F590" s="478">
        <f>F585*E590</f>
        <v>0</v>
      </c>
      <c r="G590" s="730"/>
      <c r="H590" s="731"/>
      <c r="I590" s="683"/>
      <c r="J590" s="731"/>
      <c r="K590" s="730"/>
      <c r="L590" s="731"/>
      <c r="M590" s="731"/>
    </row>
    <row r="591" spans="1:13" s="438" customFormat="1" ht="27.75">
      <c r="A591" s="221">
        <v>3</v>
      </c>
      <c r="B591" s="469" t="s">
        <v>62</v>
      </c>
      <c r="C591" s="501" t="s">
        <v>521</v>
      </c>
      <c r="D591" s="221" t="s">
        <v>43</v>
      </c>
      <c r="E591" s="471"/>
      <c r="F591" s="472">
        <v>15</v>
      </c>
      <c r="G591" s="721"/>
      <c r="H591" s="722"/>
      <c r="I591" s="678"/>
      <c r="J591" s="723"/>
      <c r="K591" s="724"/>
      <c r="L591" s="723"/>
      <c r="M591" s="723"/>
    </row>
    <row r="592" spans="1:13" s="438" customFormat="1" ht="13.5">
      <c r="A592" s="211"/>
      <c r="B592" s="473"/>
      <c r="C592" s="330" t="s">
        <v>38</v>
      </c>
      <c r="D592" s="211" t="s">
        <v>39</v>
      </c>
      <c r="E592" s="474">
        <v>1.17</v>
      </c>
      <c r="F592" s="427">
        <f>F591*E592</f>
        <v>17.549999999999997</v>
      </c>
      <c r="G592" s="725"/>
      <c r="H592" s="726"/>
      <c r="I592" s="680"/>
      <c r="J592" s="727"/>
      <c r="K592" s="728"/>
      <c r="L592" s="727"/>
      <c r="M592" s="727"/>
    </row>
    <row r="593" spans="1:13" s="438" customFormat="1" ht="14.25">
      <c r="A593" s="211"/>
      <c r="B593" s="476"/>
      <c r="C593" s="330" t="s">
        <v>61</v>
      </c>
      <c r="D593" s="211" t="s">
        <v>2</v>
      </c>
      <c r="E593" s="427">
        <v>1.72E-2</v>
      </c>
      <c r="F593" s="427">
        <f>F591*E593</f>
        <v>0.25800000000000001</v>
      </c>
      <c r="G593" s="729"/>
      <c r="H593" s="727"/>
      <c r="I593" s="680"/>
      <c r="J593" s="727"/>
      <c r="K593" s="728"/>
      <c r="L593" s="727"/>
      <c r="M593" s="727"/>
    </row>
    <row r="594" spans="1:13" s="438" customFormat="1" ht="14.25">
      <c r="A594" s="211"/>
      <c r="B594" s="476"/>
      <c r="C594" s="330" t="s">
        <v>34</v>
      </c>
      <c r="D594" s="211"/>
      <c r="E594" s="427"/>
      <c r="F594" s="427"/>
      <c r="G594" s="729"/>
      <c r="H594" s="727"/>
      <c r="I594" s="680"/>
      <c r="J594" s="727"/>
      <c r="K594" s="728"/>
      <c r="L594" s="727"/>
      <c r="M594" s="727"/>
    </row>
    <row r="595" spans="1:13" s="438" customFormat="1" ht="14.25">
      <c r="A595" s="211"/>
      <c r="B595" s="476"/>
      <c r="C595" s="90" t="s">
        <v>362</v>
      </c>
      <c r="D595" s="211" t="s">
        <v>43</v>
      </c>
      <c r="E595" s="211">
        <v>0.93799999999999994</v>
      </c>
      <c r="F595" s="427">
        <f>F591*E595</f>
        <v>14.069999999999999</v>
      </c>
      <c r="G595" s="729"/>
      <c r="H595" s="727"/>
      <c r="I595" s="680"/>
      <c r="J595" s="727"/>
      <c r="K595" s="728"/>
      <c r="L595" s="727"/>
      <c r="M595" s="727"/>
    </row>
    <row r="596" spans="1:13" s="438" customFormat="1" ht="14.25">
      <c r="A596" s="215"/>
      <c r="B596" s="477"/>
      <c r="C596" s="332" t="s">
        <v>35</v>
      </c>
      <c r="D596" s="215" t="s">
        <v>2</v>
      </c>
      <c r="E596" s="478">
        <v>3.9300000000000002E-2</v>
      </c>
      <c r="F596" s="478">
        <f>F591*E596</f>
        <v>0.58950000000000002</v>
      </c>
      <c r="G596" s="730"/>
      <c r="H596" s="731"/>
      <c r="I596" s="683"/>
      <c r="J596" s="731"/>
      <c r="K596" s="730"/>
      <c r="L596" s="731"/>
      <c r="M596" s="731"/>
    </row>
    <row r="597" spans="1:13" s="438" customFormat="1" ht="28.5">
      <c r="A597" s="221">
        <v>4</v>
      </c>
      <c r="B597" s="469" t="s">
        <v>63</v>
      </c>
      <c r="C597" s="501" t="s">
        <v>522</v>
      </c>
      <c r="D597" s="221" t="s">
        <v>43</v>
      </c>
      <c r="E597" s="471"/>
      <c r="F597" s="472">
        <v>25</v>
      </c>
      <c r="G597" s="721"/>
      <c r="H597" s="722"/>
      <c r="I597" s="678"/>
      <c r="J597" s="723"/>
      <c r="K597" s="724"/>
      <c r="L597" s="723"/>
      <c r="M597" s="723"/>
    </row>
    <row r="598" spans="1:13" s="438" customFormat="1" ht="13.5">
      <c r="A598" s="211"/>
      <c r="B598" s="473"/>
      <c r="C598" s="330" t="s">
        <v>38</v>
      </c>
      <c r="D598" s="211" t="s">
        <v>39</v>
      </c>
      <c r="E598" s="474">
        <v>1.56</v>
      </c>
      <c r="F598" s="427">
        <f>F597*E598</f>
        <v>39</v>
      </c>
      <c r="G598" s="725"/>
      <c r="H598" s="726"/>
      <c r="I598" s="680"/>
      <c r="J598" s="727"/>
      <c r="K598" s="728"/>
      <c r="L598" s="727"/>
      <c r="M598" s="727"/>
    </row>
    <row r="599" spans="1:13" s="438" customFormat="1" ht="14.25">
      <c r="A599" s="211"/>
      <c r="B599" s="476"/>
      <c r="C599" s="330" t="s">
        <v>61</v>
      </c>
      <c r="D599" s="211" t="s">
        <v>2</v>
      </c>
      <c r="E599" s="427">
        <v>2.1700000000000001E-2</v>
      </c>
      <c r="F599" s="427">
        <f>F597*E599</f>
        <v>0.54249999999999998</v>
      </c>
      <c r="G599" s="729"/>
      <c r="H599" s="727"/>
      <c r="I599" s="680"/>
      <c r="J599" s="727"/>
      <c r="K599" s="728"/>
      <c r="L599" s="727"/>
      <c r="M599" s="727"/>
    </row>
    <row r="600" spans="1:13" s="438" customFormat="1" ht="14.25">
      <c r="A600" s="211"/>
      <c r="B600" s="476"/>
      <c r="C600" s="330" t="s">
        <v>34</v>
      </c>
      <c r="D600" s="211"/>
      <c r="E600" s="427"/>
      <c r="F600" s="427"/>
      <c r="G600" s="729"/>
      <c r="H600" s="727"/>
      <c r="I600" s="680"/>
      <c r="J600" s="727"/>
      <c r="K600" s="728"/>
      <c r="L600" s="727"/>
      <c r="M600" s="727"/>
    </row>
    <row r="601" spans="1:13" s="438" customFormat="1" ht="14.25">
      <c r="A601" s="211"/>
      <c r="B601" s="476"/>
      <c r="C601" s="90" t="s">
        <v>363</v>
      </c>
      <c r="D601" s="211" t="s">
        <v>43</v>
      </c>
      <c r="E601" s="211">
        <v>0.93700000000000006</v>
      </c>
      <c r="F601" s="427">
        <f>F597*E601</f>
        <v>23.425000000000001</v>
      </c>
      <c r="G601" s="729"/>
      <c r="H601" s="727"/>
      <c r="I601" s="680"/>
      <c r="J601" s="727"/>
      <c r="K601" s="728"/>
      <c r="L601" s="727"/>
      <c r="M601" s="727"/>
    </row>
    <row r="602" spans="1:13" s="438" customFormat="1" ht="14.25">
      <c r="A602" s="215"/>
      <c r="B602" s="477"/>
      <c r="C602" s="332" t="s">
        <v>35</v>
      </c>
      <c r="D602" s="215" t="s">
        <v>2</v>
      </c>
      <c r="E602" s="478">
        <v>7.0800000000000002E-2</v>
      </c>
      <c r="F602" s="478">
        <f>F597*E602</f>
        <v>1.77</v>
      </c>
      <c r="G602" s="730"/>
      <c r="H602" s="731"/>
      <c r="I602" s="683"/>
      <c r="J602" s="731"/>
      <c r="K602" s="730"/>
      <c r="L602" s="731"/>
      <c r="M602" s="731"/>
    </row>
    <row r="603" spans="1:13" s="438" customFormat="1" ht="27.75">
      <c r="A603" s="221">
        <v>5</v>
      </c>
      <c r="B603" s="469" t="s">
        <v>64</v>
      </c>
      <c r="C603" s="501" t="s">
        <v>523</v>
      </c>
      <c r="D603" s="221" t="s">
        <v>43</v>
      </c>
      <c r="E603" s="471"/>
      <c r="F603" s="502">
        <v>10</v>
      </c>
      <c r="G603" s="721"/>
      <c r="H603" s="722"/>
      <c r="I603" s="678"/>
      <c r="J603" s="723"/>
      <c r="K603" s="724"/>
      <c r="L603" s="723"/>
      <c r="M603" s="723"/>
    </row>
    <row r="604" spans="1:13" s="438" customFormat="1" ht="13.5">
      <c r="A604" s="211"/>
      <c r="B604" s="473"/>
      <c r="C604" s="330" t="s">
        <v>38</v>
      </c>
      <c r="D604" s="211" t="s">
        <v>39</v>
      </c>
      <c r="E604" s="474">
        <v>1.35</v>
      </c>
      <c r="F604" s="427">
        <f>F603*E604</f>
        <v>13.5</v>
      </c>
      <c r="G604" s="725"/>
      <c r="H604" s="726"/>
      <c r="I604" s="680"/>
      <c r="J604" s="727"/>
      <c r="K604" s="728"/>
      <c r="L604" s="727"/>
      <c r="M604" s="727"/>
    </row>
    <row r="605" spans="1:13" s="438" customFormat="1" ht="14.25">
      <c r="A605" s="211"/>
      <c r="B605" s="476"/>
      <c r="C605" s="330" t="s">
        <v>61</v>
      </c>
      <c r="D605" s="211" t="s">
        <v>2</v>
      </c>
      <c r="E605" s="427">
        <v>3.1399999999999997E-2</v>
      </c>
      <c r="F605" s="427">
        <f>F603*E605</f>
        <v>0.31399999999999995</v>
      </c>
      <c r="G605" s="729"/>
      <c r="H605" s="727"/>
      <c r="I605" s="680"/>
      <c r="J605" s="727"/>
      <c r="K605" s="728"/>
      <c r="L605" s="727"/>
      <c r="M605" s="727"/>
    </row>
    <row r="606" spans="1:13" s="438" customFormat="1" ht="14.25">
      <c r="A606" s="211"/>
      <c r="B606" s="476"/>
      <c r="C606" s="330" t="s">
        <v>34</v>
      </c>
      <c r="D606" s="211"/>
      <c r="E606" s="427"/>
      <c r="F606" s="427"/>
      <c r="G606" s="729"/>
      <c r="H606" s="727"/>
      <c r="I606" s="680"/>
      <c r="J606" s="727"/>
      <c r="K606" s="728"/>
      <c r="L606" s="727"/>
      <c r="M606" s="727"/>
    </row>
    <row r="607" spans="1:13" s="438" customFormat="1" ht="14.25">
      <c r="A607" s="211"/>
      <c r="B607" s="476"/>
      <c r="C607" s="90" t="s">
        <v>382</v>
      </c>
      <c r="D607" s="211" t="s">
        <v>43</v>
      </c>
      <c r="E607" s="211">
        <v>0.94599999999999995</v>
      </c>
      <c r="F607" s="503">
        <f>10*E607</f>
        <v>9.4599999999999991</v>
      </c>
      <c r="G607" s="729"/>
      <c r="H607" s="727"/>
      <c r="I607" s="680"/>
      <c r="J607" s="727"/>
      <c r="K607" s="728"/>
      <c r="L607" s="727"/>
      <c r="M607" s="727"/>
    </row>
    <row r="608" spans="1:13" s="438" customFormat="1" ht="14.25">
      <c r="A608" s="211"/>
      <c r="B608" s="476"/>
      <c r="C608" s="90" t="s">
        <v>429</v>
      </c>
      <c r="D608" s="211" t="s">
        <v>43</v>
      </c>
      <c r="E608" s="211">
        <v>0.94599999999999995</v>
      </c>
      <c r="F608" s="504">
        <v>0</v>
      </c>
      <c r="G608" s="729"/>
      <c r="H608" s="727"/>
      <c r="I608" s="680"/>
      <c r="J608" s="727"/>
      <c r="K608" s="728"/>
      <c r="L608" s="727"/>
      <c r="M608" s="727"/>
    </row>
    <row r="609" spans="1:13" s="438" customFormat="1" ht="14.25">
      <c r="A609" s="215"/>
      <c r="B609" s="477"/>
      <c r="C609" s="332" t="s">
        <v>35</v>
      </c>
      <c r="D609" s="215" t="s">
        <v>2</v>
      </c>
      <c r="E609" s="478">
        <v>6.5199999999999994E-2</v>
      </c>
      <c r="F609" s="478">
        <f>F603*E609</f>
        <v>0.65199999999999991</v>
      </c>
      <c r="G609" s="730"/>
      <c r="H609" s="731"/>
      <c r="I609" s="683"/>
      <c r="J609" s="731"/>
      <c r="K609" s="730"/>
      <c r="L609" s="731"/>
      <c r="M609" s="731"/>
    </row>
    <row r="610" spans="1:13" s="438" customFormat="1" ht="27.75" hidden="1">
      <c r="A610" s="221">
        <v>5</v>
      </c>
      <c r="B610" s="469" t="s">
        <v>64</v>
      </c>
      <c r="C610" s="501" t="s">
        <v>524</v>
      </c>
      <c r="D610" s="221" t="s">
        <v>43</v>
      </c>
      <c r="E610" s="471"/>
      <c r="F610" s="505">
        <v>0</v>
      </c>
      <c r="G610" s="721"/>
      <c r="H610" s="722"/>
      <c r="I610" s="678"/>
      <c r="J610" s="723"/>
      <c r="K610" s="724"/>
      <c r="L610" s="723"/>
      <c r="M610" s="723"/>
    </row>
    <row r="611" spans="1:13" s="438" customFormat="1" ht="13.5" hidden="1">
      <c r="A611" s="211"/>
      <c r="B611" s="473"/>
      <c r="C611" s="330" t="s">
        <v>38</v>
      </c>
      <c r="D611" s="211" t="s">
        <v>39</v>
      </c>
      <c r="E611" s="474">
        <v>1.35</v>
      </c>
      <c r="F611" s="427">
        <f>F610*E611</f>
        <v>0</v>
      </c>
      <c r="G611" s="725"/>
      <c r="H611" s="726"/>
      <c r="I611" s="680"/>
      <c r="J611" s="727"/>
      <c r="K611" s="728"/>
      <c r="L611" s="727"/>
      <c r="M611" s="727"/>
    </row>
    <row r="612" spans="1:13" s="438" customFormat="1" ht="14.25" hidden="1">
      <c r="A612" s="211"/>
      <c r="B612" s="476"/>
      <c r="C612" s="330" t="s">
        <v>61</v>
      </c>
      <c r="D612" s="211" t="s">
        <v>2</v>
      </c>
      <c r="E612" s="427">
        <v>3.1399999999999997E-2</v>
      </c>
      <c r="F612" s="427">
        <f>F610*E612</f>
        <v>0</v>
      </c>
      <c r="G612" s="729"/>
      <c r="H612" s="727"/>
      <c r="I612" s="680"/>
      <c r="J612" s="727"/>
      <c r="K612" s="728"/>
      <c r="L612" s="727"/>
      <c r="M612" s="727"/>
    </row>
    <row r="613" spans="1:13" s="438" customFormat="1" ht="14.25" hidden="1">
      <c r="A613" s="211"/>
      <c r="B613" s="476"/>
      <c r="C613" s="330" t="s">
        <v>34</v>
      </c>
      <c r="D613" s="211"/>
      <c r="E613" s="427"/>
      <c r="F613" s="427"/>
      <c r="G613" s="729"/>
      <c r="H613" s="727"/>
      <c r="I613" s="680"/>
      <c r="J613" s="727"/>
      <c r="K613" s="728"/>
      <c r="L613" s="727"/>
      <c r="M613" s="727"/>
    </row>
    <row r="614" spans="1:13" s="438" customFormat="1" ht="14.25" hidden="1">
      <c r="A614" s="211"/>
      <c r="B614" s="476"/>
      <c r="C614" s="90" t="s">
        <v>430</v>
      </c>
      <c r="D614" s="211" t="s">
        <v>43</v>
      </c>
      <c r="E614" s="211">
        <v>0.94599999999999995</v>
      </c>
      <c r="F614" s="504">
        <f>F610*E614</f>
        <v>0</v>
      </c>
      <c r="G614" s="729"/>
      <c r="H614" s="727"/>
      <c r="I614" s="680"/>
      <c r="J614" s="727"/>
      <c r="K614" s="728"/>
      <c r="L614" s="727"/>
      <c r="M614" s="727"/>
    </row>
    <row r="615" spans="1:13" s="438" customFormat="1" ht="14.25" hidden="1">
      <c r="A615" s="215"/>
      <c r="B615" s="477"/>
      <c r="C615" s="332" t="s">
        <v>35</v>
      </c>
      <c r="D615" s="215" t="s">
        <v>2</v>
      </c>
      <c r="E615" s="478">
        <v>6.5199999999999994E-2</v>
      </c>
      <c r="F615" s="478">
        <f>F610*E615</f>
        <v>0</v>
      </c>
      <c r="G615" s="730"/>
      <c r="H615" s="731"/>
      <c r="I615" s="683"/>
      <c r="J615" s="731"/>
      <c r="K615" s="730"/>
      <c r="L615" s="731"/>
      <c r="M615" s="731"/>
    </row>
    <row r="616" spans="1:13" s="438" customFormat="1" ht="27.75">
      <c r="A616" s="221">
        <v>6</v>
      </c>
      <c r="B616" s="469" t="s">
        <v>384</v>
      </c>
      <c r="C616" s="501" t="s">
        <v>525</v>
      </c>
      <c r="D616" s="221" t="s">
        <v>43</v>
      </c>
      <c r="E616" s="471"/>
      <c r="F616" s="472">
        <v>2</v>
      </c>
      <c r="G616" s="721"/>
      <c r="H616" s="722"/>
      <c r="I616" s="678"/>
      <c r="J616" s="723"/>
      <c r="K616" s="724"/>
      <c r="L616" s="723"/>
      <c r="M616" s="723"/>
    </row>
    <row r="617" spans="1:13" s="438" customFormat="1" ht="13.5">
      <c r="A617" s="211"/>
      <c r="B617" s="473"/>
      <c r="C617" s="330" t="s">
        <v>38</v>
      </c>
      <c r="D617" s="211" t="s">
        <v>39</v>
      </c>
      <c r="E617" s="474">
        <v>1.57</v>
      </c>
      <c r="F617" s="427">
        <f>F616*E617</f>
        <v>3.14</v>
      </c>
      <c r="G617" s="725"/>
      <c r="H617" s="726"/>
      <c r="I617" s="680"/>
      <c r="J617" s="727"/>
      <c r="K617" s="728"/>
      <c r="L617" s="727"/>
      <c r="M617" s="727"/>
    </row>
    <row r="618" spans="1:13" s="438" customFormat="1" ht="14.25">
      <c r="A618" s="211"/>
      <c r="B618" s="476"/>
      <c r="C618" s="330" t="s">
        <v>61</v>
      </c>
      <c r="D618" s="211" t="s">
        <v>2</v>
      </c>
      <c r="E618" s="427">
        <v>5.2499999999999998E-2</v>
      </c>
      <c r="F618" s="427">
        <f>F616*E618</f>
        <v>0.105</v>
      </c>
      <c r="G618" s="729"/>
      <c r="H618" s="727"/>
      <c r="I618" s="680"/>
      <c r="J618" s="727"/>
      <c r="K618" s="728"/>
      <c r="L618" s="727"/>
      <c r="M618" s="727"/>
    </row>
    <row r="619" spans="1:13" s="438" customFormat="1" ht="14.25">
      <c r="A619" s="211"/>
      <c r="B619" s="476"/>
      <c r="C619" s="480" t="s">
        <v>34</v>
      </c>
      <c r="D619" s="211"/>
      <c r="E619" s="427"/>
      <c r="F619" s="427"/>
      <c r="G619" s="729"/>
      <c r="H619" s="727"/>
      <c r="I619" s="680"/>
      <c r="J619" s="727"/>
      <c r="K619" s="728"/>
      <c r="L619" s="727"/>
      <c r="M619" s="727"/>
    </row>
    <row r="620" spans="1:13" s="438" customFormat="1" ht="14.25">
      <c r="A620" s="211"/>
      <c r="B620" s="476"/>
      <c r="C620" s="475" t="s">
        <v>383</v>
      </c>
      <c r="D620" s="211" t="s">
        <v>43</v>
      </c>
      <c r="E620" s="211">
        <v>0.97399999999999998</v>
      </c>
      <c r="F620" s="427">
        <f>F616*E620</f>
        <v>1.948</v>
      </c>
      <c r="G620" s="729"/>
      <c r="H620" s="727"/>
      <c r="I620" s="680"/>
      <c r="J620" s="727"/>
      <c r="K620" s="728"/>
      <c r="L620" s="727"/>
      <c r="M620" s="727"/>
    </row>
    <row r="621" spans="1:13" s="438" customFormat="1" ht="14.25">
      <c r="A621" s="215"/>
      <c r="B621" s="477"/>
      <c r="C621" s="481" t="s">
        <v>35</v>
      </c>
      <c r="D621" s="215" t="s">
        <v>2</v>
      </c>
      <c r="E621" s="478">
        <v>4.7800000000000002E-2</v>
      </c>
      <c r="F621" s="478">
        <f>F616*E621</f>
        <v>9.5600000000000004E-2</v>
      </c>
      <c r="G621" s="730"/>
      <c r="H621" s="731"/>
      <c r="I621" s="683"/>
      <c r="J621" s="731"/>
      <c r="K621" s="730"/>
      <c r="L621" s="731"/>
      <c r="M621" s="731"/>
    </row>
    <row r="622" spans="1:13" s="276" customFormat="1" ht="14.25">
      <c r="A622" s="82">
        <v>7</v>
      </c>
      <c r="B622" s="483" t="s">
        <v>59</v>
      </c>
      <c r="C622" s="484" t="s">
        <v>69</v>
      </c>
      <c r="D622" s="82" t="s">
        <v>31</v>
      </c>
      <c r="E622" s="96"/>
      <c r="F622" s="156">
        <f>SUM(F626:F631)</f>
        <v>11</v>
      </c>
      <c r="G622" s="732"/>
      <c r="H622" s="733"/>
      <c r="I622" s="661"/>
      <c r="J622" s="661"/>
      <c r="K622" s="661"/>
      <c r="L622" s="661"/>
      <c r="M622" s="661"/>
    </row>
    <row r="623" spans="1:13" s="276" customFormat="1" ht="13.5">
      <c r="A623" s="88"/>
      <c r="B623" s="485"/>
      <c r="C623" s="195" t="s">
        <v>38</v>
      </c>
      <c r="D623" s="88" t="s">
        <v>31</v>
      </c>
      <c r="E623" s="102">
        <v>1.51</v>
      </c>
      <c r="F623" s="91">
        <f>F622*E623</f>
        <v>16.61</v>
      </c>
      <c r="G623" s="734"/>
      <c r="H623" s="735"/>
      <c r="I623" s="662"/>
      <c r="J623" s="662"/>
      <c r="K623" s="662"/>
      <c r="L623" s="662"/>
      <c r="M623" s="662"/>
    </row>
    <row r="624" spans="1:13" s="276" customFormat="1" ht="13.5">
      <c r="A624" s="88"/>
      <c r="B624" s="485"/>
      <c r="C624" s="195" t="s">
        <v>40</v>
      </c>
      <c r="D624" s="88" t="s">
        <v>2</v>
      </c>
      <c r="E624" s="268">
        <v>0.13</v>
      </c>
      <c r="F624" s="91">
        <f>F622*E624</f>
        <v>1.4300000000000002</v>
      </c>
      <c r="G624" s="734"/>
      <c r="H624" s="662"/>
      <c r="I624" s="662"/>
      <c r="J624" s="662"/>
      <c r="K624" s="662"/>
      <c r="L624" s="662"/>
      <c r="M624" s="662"/>
    </row>
    <row r="625" spans="1:13" s="276" customFormat="1" ht="13.5">
      <c r="A625" s="88"/>
      <c r="B625" s="485"/>
      <c r="C625" s="145" t="s">
        <v>34</v>
      </c>
      <c r="D625" s="124"/>
      <c r="E625" s="268"/>
      <c r="F625" s="91"/>
      <c r="G625" s="663"/>
      <c r="H625" s="662"/>
      <c r="I625" s="662"/>
      <c r="J625" s="662"/>
      <c r="K625" s="662"/>
      <c r="L625" s="662"/>
      <c r="M625" s="662"/>
    </row>
    <row r="626" spans="1:13" s="276" customFormat="1" ht="14.25">
      <c r="A626" s="88"/>
      <c r="B626" s="485"/>
      <c r="C626" s="486" t="s">
        <v>388</v>
      </c>
      <c r="D626" s="231" t="s">
        <v>31</v>
      </c>
      <c r="E626" s="248"/>
      <c r="F626" s="360">
        <v>4</v>
      </c>
      <c r="G626" s="662"/>
      <c r="H626" s="704"/>
      <c r="I626" s="704"/>
      <c r="J626" s="704"/>
      <c r="K626" s="704"/>
      <c r="L626" s="704"/>
      <c r="M626" s="704"/>
    </row>
    <row r="627" spans="1:13" s="276" customFormat="1" ht="14.25">
      <c r="A627" s="88"/>
      <c r="B627" s="485"/>
      <c r="C627" s="486" t="s">
        <v>389</v>
      </c>
      <c r="D627" s="165" t="s">
        <v>31</v>
      </c>
      <c r="E627" s="248"/>
      <c r="F627" s="360">
        <v>4</v>
      </c>
      <c r="G627" s="704"/>
      <c r="H627" s="704"/>
      <c r="I627" s="704"/>
      <c r="J627" s="704"/>
      <c r="K627" s="704"/>
      <c r="L627" s="704"/>
      <c r="M627" s="704"/>
    </row>
    <row r="628" spans="1:13">
      <c r="A628" s="506"/>
      <c r="C628" s="486" t="s">
        <v>385</v>
      </c>
      <c r="D628" s="165" t="s">
        <v>31</v>
      </c>
      <c r="E628" s="508"/>
      <c r="F628" s="360">
        <v>1</v>
      </c>
      <c r="G628" s="704"/>
      <c r="H628" s="704"/>
      <c r="I628" s="738"/>
      <c r="J628" s="738"/>
      <c r="K628" s="738"/>
      <c r="L628" s="738"/>
      <c r="M628" s="704"/>
    </row>
    <row r="629" spans="1:13" s="276" customFormat="1" ht="14.25">
      <c r="A629" s="88"/>
      <c r="B629" s="485"/>
      <c r="C629" s="486" t="s">
        <v>386</v>
      </c>
      <c r="D629" s="165" t="s">
        <v>31</v>
      </c>
      <c r="E629" s="248"/>
      <c r="F629" s="360">
        <v>1</v>
      </c>
      <c r="G629" s="739"/>
      <c r="H629" s="704"/>
      <c r="I629" s="704"/>
      <c r="J629" s="704"/>
      <c r="K629" s="704"/>
      <c r="L629" s="704"/>
      <c r="M629" s="704"/>
    </row>
    <row r="630" spans="1:13" s="276" customFormat="1" ht="14.25">
      <c r="A630" s="88"/>
      <c r="B630" s="485"/>
      <c r="C630" s="486" t="s">
        <v>387</v>
      </c>
      <c r="D630" s="165" t="s">
        <v>31</v>
      </c>
      <c r="E630" s="248"/>
      <c r="F630" s="360">
        <v>1</v>
      </c>
      <c r="G630" s="739"/>
      <c r="H630" s="704"/>
      <c r="I630" s="704"/>
      <c r="J630" s="704"/>
      <c r="K630" s="704"/>
      <c r="L630" s="704"/>
      <c r="M630" s="704"/>
    </row>
    <row r="631" spans="1:13" s="276" customFormat="1" ht="14.25" hidden="1">
      <c r="A631" s="88"/>
      <c r="B631" s="485"/>
      <c r="C631" s="486" t="s">
        <v>431</v>
      </c>
      <c r="D631" s="165" t="s">
        <v>31</v>
      </c>
      <c r="E631" s="248"/>
      <c r="F631" s="360"/>
      <c r="G631" s="739"/>
      <c r="H631" s="704"/>
      <c r="I631" s="704"/>
      <c r="J631" s="704"/>
      <c r="K631" s="704"/>
      <c r="L631" s="704"/>
      <c r="M631" s="704"/>
    </row>
    <row r="632" spans="1:13" s="276" customFormat="1" ht="13.5">
      <c r="A632" s="93"/>
      <c r="B632" s="488"/>
      <c r="C632" s="383" t="s">
        <v>35</v>
      </c>
      <c r="D632" s="231" t="s">
        <v>2</v>
      </c>
      <c r="E632" s="248">
        <v>7.0000000000000007E-2</v>
      </c>
      <c r="F632" s="168">
        <f>F622*E632</f>
        <v>0.77</v>
      </c>
      <c r="G632" s="704"/>
      <c r="H632" s="704"/>
      <c r="I632" s="704"/>
      <c r="J632" s="704"/>
      <c r="K632" s="704"/>
      <c r="L632" s="704"/>
      <c r="M632" s="704"/>
    </row>
    <row r="633" spans="1:13" s="358" customFormat="1" ht="28.5" customHeight="1">
      <c r="A633" s="88">
        <v>8</v>
      </c>
      <c r="B633" s="510" t="s">
        <v>390</v>
      </c>
      <c r="C633" s="511" t="s">
        <v>527</v>
      </c>
      <c r="D633" s="306" t="s">
        <v>37</v>
      </c>
      <c r="E633" s="512"/>
      <c r="F633" s="156">
        <v>1</v>
      </c>
      <c r="G633" s="740"/>
      <c r="H633" s="694"/>
      <c r="I633" s="741"/>
      <c r="J633" s="644"/>
      <c r="K633" s="644"/>
      <c r="L633" s="644"/>
      <c r="M633" s="643"/>
    </row>
    <row r="634" spans="1:13" s="358" customFormat="1" ht="13.5" customHeight="1">
      <c r="A634" s="88"/>
      <c r="B634" s="513"/>
      <c r="C634" s="514" t="s">
        <v>32</v>
      </c>
      <c r="D634" s="268" t="s">
        <v>39</v>
      </c>
      <c r="E634" s="102">
        <v>18.899999999999999</v>
      </c>
      <c r="F634" s="103">
        <f>F633*E634</f>
        <v>18.899999999999999</v>
      </c>
      <c r="G634" s="684"/>
      <c r="H634" s="685"/>
      <c r="I634" s="646"/>
      <c r="J634" s="685"/>
      <c r="K634" s="646"/>
      <c r="L634" s="646"/>
      <c r="M634" s="645"/>
    </row>
    <row r="635" spans="1:13" s="186" customFormat="1" ht="13.5" customHeight="1">
      <c r="A635" s="88"/>
      <c r="B635" s="513"/>
      <c r="C635" s="247" t="s">
        <v>33</v>
      </c>
      <c r="D635" s="102" t="s">
        <v>2</v>
      </c>
      <c r="E635" s="268">
        <v>1.08</v>
      </c>
      <c r="F635" s="103">
        <f>F633*E635</f>
        <v>1.08</v>
      </c>
      <c r="G635" s="684"/>
      <c r="H635" s="685"/>
      <c r="I635" s="646"/>
      <c r="J635" s="646"/>
      <c r="K635" s="646"/>
      <c r="L635" s="685"/>
      <c r="M635" s="645"/>
    </row>
    <row r="636" spans="1:13" s="358" customFormat="1" ht="13.5" customHeight="1">
      <c r="A636" s="88"/>
      <c r="B636" s="513"/>
      <c r="C636" s="300" t="s">
        <v>34</v>
      </c>
      <c r="D636" s="268"/>
      <c r="E636" s="268"/>
      <c r="F636" s="103"/>
      <c r="G636" s="684"/>
      <c r="H636" s="685"/>
      <c r="I636" s="646"/>
      <c r="J636" s="646"/>
      <c r="K636" s="646"/>
      <c r="L636" s="646"/>
      <c r="M636" s="645"/>
    </row>
    <row r="637" spans="1:13" s="358" customFormat="1" ht="32.25" customHeight="1">
      <c r="A637" s="88"/>
      <c r="B637" s="513"/>
      <c r="C637" s="515" t="s">
        <v>528</v>
      </c>
      <c r="D637" s="226" t="s">
        <v>37</v>
      </c>
      <c r="E637" s="268">
        <v>1</v>
      </c>
      <c r="F637" s="103">
        <f>F633*E637</f>
        <v>1</v>
      </c>
      <c r="G637" s="742"/>
      <c r="H637" s="685"/>
      <c r="I637" s="646"/>
      <c r="J637" s="646"/>
      <c r="K637" s="646"/>
      <c r="L637" s="646"/>
      <c r="M637" s="645"/>
    </row>
    <row r="638" spans="1:13" s="186" customFormat="1" ht="13.5" customHeight="1">
      <c r="A638" s="93"/>
      <c r="B638" s="516"/>
      <c r="C638" s="251" t="s">
        <v>35</v>
      </c>
      <c r="D638" s="107" t="s">
        <v>2</v>
      </c>
      <c r="E638" s="489">
        <v>2.21</v>
      </c>
      <c r="F638" s="108">
        <f>F633*E638</f>
        <v>2.21</v>
      </c>
      <c r="G638" s="702"/>
      <c r="H638" s="695"/>
      <c r="I638" s="648"/>
      <c r="J638" s="648"/>
      <c r="K638" s="648"/>
      <c r="L638" s="648"/>
      <c r="M638" s="647"/>
    </row>
    <row r="639" spans="1:13" s="438" customFormat="1" ht="28.5">
      <c r="A639" s="499">
        <v>9</v>
      </c>
      <c r="B639" s="517"/>
      <c r="C639" s="346" t="s">
        <v>391</v>
      </c>
      <c r="D639" s="499" t="s">
        <v>31</v>
      </c>
      <c r="E639" s="249"/>
      <c r="F639" s="518">
        <v>1</v>
      </c>
      <c r="G639" s="743"/>
      <c r="H639" s="674"/>
      <c r="I639" s="700"/>
      <c r="J639" s="674"/>
      <c r="K639" s="673"/>
      <c r="L639" s="673"/>
      <c r="M639" s="653"/>
    </row>
    <row r="640" spans="1:13" s="276" customFormat="1" ht="14.25">
      <c r="A640" s="231"/>
      <c r="B640" s="466"/>
      <c r="C640" s="467" t="s">
        <v>392</v>
      </c>
      <c r="D640" s="127"/>
      <c r="E640" s="102"/>
      <c r="F640" s="519"/>
      <c r="G640" s="734"/>
      <c r="H640" s="735"/>
      <c r="I640" s="744"/>
      <c r="J640" s="662"/>
      <c r="K640" s="662"/>
      <c r="L640" s="662"/>
      <c r="M640" s="662"/>
    </row>
    <row r="641" spans="1:13" s="438" customFormat="1" ht="28.5">
      <c r="A641" s="221">
        <v>1</v>
      </c>
      <c r="B641" s="469" t="s">
        <v>241</v>
      </c>
      <c r="C641" s="520" t="s">
        <v>526</v>
      </c>
      <c r="D641" s="221" t="s">
        <v>43</v>
      </c>
      <c r="E641" s="221"/>
      <c r="F641" s="521">
        <v>25</v>
      </c>
      <c r="G641" s="745"/>
      <c r="H641" s="723"/>
      <c r="I641" s="678"/>
      <c r="J641" s="723"/>
      <c r="K641" s="724"/>
      <c r="L641" s="723"/>
      <c r="M641" s="746"/>
    </row>
    <row r="642" spans="1:13" s="438" customFormat="1" ht="13.5">
      <c r="A642" s="211"/>
      <c r="B642" s="473"/>
      <c r="C642" s="480" t="s">
        <v>38</v>
      </c>
      <c r="D642" s="211" t="s">
        <v>39</v>
      </c>
      <c r="E642" s="211">
        <v>0.60899999999999999</v>
      </c>
      <c r="F642" s="427">
        <f>F641*E642</f>
        <v>15.225</v>
      </c>
      <c r="G642" s="729"/>
      <c r="H642" s="747"/>
      <c r="I642" s="680"/>
      <c r="J642" s="727"/>
      <c r="K642" s="728"/>
      <c r="L642" s="727"/>
      <c r="M642" s="748"/>
    </row>
    <row r="643" spans="1:13" s="438" customFormat="1" ht="14.25">
      <c r="A643" s="211"/>
      <c r="B643" s="476"/>
      <c r="C643" s="480" t="s">
        <v>33</v>
      </c>
      <c r="D643" s="211" t="s">
        <v>2</v>
      </c>
      <c r="E643" s="522">
        <v>2.0999999999999999E-3</v>
      </c>
      <c r="F643" s="427">
        <f>F641*E643</f>
        <v>5.2499999999999998E-2</v>
      </c>
      <c r="G643" s="729"/>
      <c r="H643" s="727"/>
      <c r="I643" s="680"/>
      <c r="J643" s="727"/>
      <c r="K643" s="728"/>
      <c r="L643" s="727"/>
      <c r="M643" s="748"/>
    </row>
    <row r="644" spans="1:13" s="438" customFormat="1" ht="14.25">
      <c r="A644" s="211"/>
      <c r="B644" s="476"/>
      <c r="C644" s="480" t="s">
        <v>34</v>
      </c>
      <c r="D644" s="211"/>
      <c r="E644" s="211"/>
      <c r="F644" s="427"/>
      <c r="G644" s="729"/>
      <c r="H644" s="727"/>
      <c r="I644" s="680"/>
      <c r="J644" s="727"/>
      <c r="K644" s="728"/>
      <c r="L644" s="727"/>
      <c r="M644" s="748"/>
    </row>
    <row r="645" spans="1:13" s="438" customFormat="1" ht="14.25">
      <c r="A645" s="211"/>
      <c r="B645" s="523"/>
      <c r="C645" s="480" t="s">
        <v>242</v>
      </c>
      <c r="D645" s="211" t="s">
        <v>43</v>
      </c>
      <c r="E645" s="211">
        <v>1</v>
      </c>
      <c r="F645" s="427">
        <f>F641*E645</f>
        <v>25</v>
      </c>
      <c r="G645" s="729"/>
      <c r="H645" s="727"/>
      <c r="I645" s="680"/>
      <c r="J645" s="727"/>
      <c r="K645" s="728"/>
      <c r="L645" s="727"/>
      <c r="M645" s="748"/>
    </row>
    <row r="646" spans="1:13" s="438" customFormat="1" ht="14.25">
      <c r="A646" s="215"/>
      <c r="B646" s="477"/>
      <c r="C646" s="481" t="s">
        <v>35</v>
      </c>
      <c r="D646" s="215" t="s">
        <v>39</v>
      </c>
      <c r="E646" s="524">
        <v>0.156</v>
      </c>
      <c r="F646" s="193">
        <f>F641*E646</f>
        <v>3.9</v>
      </c>
      <c r="G646" s="749"/>
      <c r="H646" s="731"/>
      <c r="I646" s="683"/>
      <c r="J646" s="731"/>
      <c r="K646" s="730"/>
      <c r="L646" s="731"/>
      <c r="M646" s="750"/>
    </row>
    <row r="647" spans="1:13" s="438" customFormat="1" ht="28.5">
      <c r="A647" s="221">
        <v>2</v>
      </c>
      <c r="B647" s="469" t="s">
        <v>243</v>
      </c>
      <c r="C647" s="520" t="s">
        <v>529</v>
      </c>
      <c r="D647" s="221" t="s">
        <v>43</v>
      </c>
      <c r="E647" s="221"/>
      <c r="F647" s="521">
        <v>35</v>
      </c>
      <c r="G647" s="745"/>
      <c r="H647" s="723"/>
      <c r="I647" s="678"/>
      <c r="J647" s="723"/>
      <c r="K647" s="724"/>
      <c r="L647" s="723"/>
      <c r="M647" s="746"/>
    </row>
    <row r="648" spans="1:13" s="438" customFormat="1" ht="13.5">
      <c r="A648" s="211"/>
      <c r="B648" s="473"/>
      <c r="C648" s="480" t="s">
        <v>38</v>
      </c>
      <c r="D648" s="211" t="s">
        <v>39</v>
      </c>
      <c r="E648" s="211">
        <f>0.583</f>
        <v>0.58299999999999996</v>
      </c>
      <c r="F648" s="427">
        <f>F647*E648</f>
        <v>20.404999999999998</v>
      </c>
      <c r="G648" s="729"/>
      <c r="H648" s="747"/>
      <c r="I648" s="680"/>
      <c r="J648" s="727"/>
      <c r="K648" s="728"/>
      <c r="L648" s="727"/>
      <c r="M648" s="748"/>
    </row>
    <row r="649" spans="1:13" s="438" customFormat="1" ht="14.25">
      <c r="A649" s="211"/>
      <c r="B649" s="476"/>
      <c r="C649" s="480" t="s">
        <v>33</v>
      </c>
      <c r="D649" s="211" t="s">
        <v>2</v>
      </c>
      <c r="E649" s="211">
        <v>4.5999999999999999E-3</v>
      </c>
      <c r="F649" s="427">
        <f>F647*E649</f>
        <v>0.161</v>
      </c>
      <c r="G649" s="729"/>
      <c r="H649" s="727"/>
      <c r="I649" s="680"/>
      <c r="J649" s="727"/>
      <c r="K649" s="728"/>
      <c r="L649" s="727"/>
      <c r="M649" s="748"/>
    </row>
    <row r="650" spans="1:13" s="438" customFormat="1" ht="14.25">
      <c r="A650" s="211"/>
      <c r="B650" s="476"/>
      <c r="C650" s="480" t="s">
        <v>34</v>
      </c>
      <c r="D650" s="211"/>
      <c r="E650" s="211"/>
      <c r="F650" s="427"/>
      <c r="G650" s="729"/>
      <c r="H650" s="727"/>
      <c r="I650" s="680"/>
      <c r="J650" s="727"/>
      <c r="K650" s="728"/>
      <c r="L650" s="727"/>
      <c r="M650" s="748"/>
    </row>
    <row r="651" spans="1:13" s="438" customFormat="1" ht="14.25">
      <c r="A651" s="211"/>
      <c r="B651" s="523"/>
      <c r="C651" s="480" t="s">
        <v>438</v>
      </c>
      <c r="D651" s="211" t="s">
        <v>43</v>
      </c>
      <c r="E651" s="211">
        <v>1</v>
      </c>
      <c r="F651" s="427">
        <f>F647*E651</f>
        <v>35</v>
      </c>
      <c r="G651" s="729"/>
      <c r="H651" s="727"/>
      <c r="I651" s="680"/>
      <c r="J651" s="727"/>
      <c r="K651" s="728"/>
      <c r="L651" s="727"/>
      <c r="M651" s="748"/>
    </row>
    <row r="652" spans="1:13" s="438" customFormat="1" ht="14.25">
      <c r="A652" s="215"/>
      <c r="B652" s="477"/>
      <c r="C652" s="481" t="s">
        <v>35</v>
      </c>
      <c r="D652" s="215" t="s">
        <v>2</v>
      </c>
      <c r="E652" s="215">
        <v>0.20799999999999999</v>
      </c>
      <c r="F652" s="193">
        <f>F647*E652</f>
        <v>7.2799999999999994</v>
      </c>
      <c r="G652" s="749"/>
      <c r="H652" s="731"/>
      <c r="I652" s="683"/>
      <c r="J652" s="731"/>
      <c r="K652" s="730"/>
      <c r="L652" s="731"/>
      <c r="M652" s="750"/>
    </row>
    <row r="653" spans="1:13" s="438" customFormat="1" ht="16.5" hidden="1">
      <c r="A653" s="215"/>
      <c r="B653" s="476"/>
      <c r="C653" s="525" t="s">
        <v>432</v>
      </c>
      <c r="D653" s="238" t="s">
        <v>31</v>
      </c>
      <c r="E653" s="215"/>
      <c r="F653" s="497"/>
      <c r="G653" s="749"/>
      <c r="H653" s="674"/>
      <c r="I653" s="673"/>
      <c r="J653" s="674"/>
      <c r="K653" s="673"/>
      <c r="L653" s="673"/>
      <c r="M653" s="673"/>
    </row>
    <row r="654" spans="1:13" s="276" customFormat="1" ht="15.75" customHeight="1">
      <c r="A654" s="93">
        <v>3</v>
      </c>
      <c r="B654" s="490"/>
      <c r="C654" s="345" t="s">
        <v>372</v>
      </c>
      <c r="D654" s="238" t="s">
        <v>31</v>
      </c>
      <c r="E654" s="248"/>
      <c r="F654" s="492">
        <v>12</v>
      </c>
      <c r="G654" s="675"/>
      <c r="H654" s="674"/>
      <c r="I654" s="673"/>
      <c r="J654" s="674"/>
      <c r="K654" s="673"/>
      <c r="L654" s="673"/>
      <c r="M654" s="673"/>
    </row>
    <row r="655" spans="1:13" s="276" customFormat="1" ht="15.75" customHeight="1">
      <c r="A655" s="93">
        <v>4</v>
      </c>
      <c r="B655" s="526"/>
      <c r="C655" s="345" t="s">
        <v>373</v>
      </c>
      <c r="D655" s="238" t="s">
        <v>31</v>
      </c>
      <c r="E655" s="248"/>
      <c r="F655" s="492">
        <v>4</v>
      </c>
      <c r="G655" s="675"/>
      <c r="H655" s="674"/>
      <c r="I655" s="673"/>
      <c r="J655" s="674"/>
      <c r="K655" s="673"/>
      <c r="L655" s="673"/>
      <c r="M655" s="673"/>
    </row>
    <row r="656" spans="1:13" s="276" customFormat="1" ht="15.75" customHeight="1">
      <c r="A656" s="93">
        <v>5</v>
      </c>
      <c r="B656" s="498"/>
      <c r="C656" s="345" t="s">
        <v>374</v>
      </c>
      <c r="D656" s="238" t="s">
        <v>31</v>
      </c>
      <c r="E656" s="248"/>
      <c r="F656" s="492">
        <v>20</v>
      </c>
      <c r="G656" s="675"/>
      <c r="H656" s="695"/>
      <c r="I656" s="673"/>
      <c r="J656" s="674"/>
      <c r="K656" s="673"/>
      <c r="L656" s="673"/>
      <c r="M656" s="648"/>
    </row>
    <row r="657" spans="1:13" s="276" customFormat="1" ht="15.75" customHeight="1">
      <c r="A657" s="93">
        <v>6</v>
      </c>
      <c r="B657" s="490"/>
      <c r="C657" s="345" t="s">
        <v>375</v>
      </c>
      <c r="D657" s="238" t="s">
        <v>31</v>
      </c>
      <c r="E657" s="248"/>
      <c r="F657" s="492">
        <f>5+15</f>
        <v>20</v>
      </c>
      <c r="G657" s="675"/>
      <c r="H657" s="674"/>
      <c r="I657" s="673"/>
      <c r="J657" s="674"/>
      <c r="K657" s="673"/>
      <c r="L657" s="673"/>
      <c r="M657" s="673"/>
    </row>
    <row r="658" spans="1:13" s="276" customFormat="1" ht="15.75" customHeight="1">
      <c r="A658" s="93">
        <v>7</v>
      </c>
      <c r="B658" s="490"/>
      <c r="C658" s="345" t="s">
        <v>376</v>
      </c>
      <c r="D658" s="238" t="s">
        <v>31</v>
      </c>
      <c r="E658" s="248"/>
      <c r="F658" s="492">
        <f>5+10</f>
        <v>15</v>
      </c>
      <c r="G658" s="675"/>
      <c r="H658" s="674"/>
      <c r="I658" s="673"/>
      <c r="J658" s="674"/>
      <c r="K658" s="673"/>
      <c r="L658" s="673"/>
      <c r="M658" s="673"/>
    </row>
    <row r="659" spans="1:13" s="276" customFormat="1" ht="15.75" customHeight="1">
      <c r="A659" s="93">
        <v>8</v>
      </c>
      <c r="B659" s="490"/>
      <c r="C659" s="491" t="s">
        <v>377</v>
      </c>
      <c r="D659" s="238" t="s">
        <v>31</v>
      </c>
      <c r="E659" s="248"/>
      <c r="F659" s="492">
        <v>3</v>
      </c>
      <c r="G659" s="675"/>
      <c r="H659" s="674"/>
      <c r="I659" s="673"/>
      <c r="J659" s="674"/>
      <c r="K659" s="673"/>
      <c r="L659" s="673"/>
      <c r="M659" s="673"/>
    </row>
    <row r="660" spans="1:13" s="276" customFormat="1" ht="15.75" hidden="1" customHeight="1">
      <c r="A660" s="93"/>
      <c r="B660" s="490"/>
      <c r="C660" s="491" t="s">
        <v>439</v>
      </c>
      <c r="D660" s="238" t="s">
        <v>31</v>
      </c>
      <c r="E660" s="248"/>
      <c r="F660" s="492"/>
      <c r="G660" s="675"/>
      <c r="H660" s="674"/>
      <c r="I660" s="673"/>
      <c r="J660" s="674"/>
      <c r="K660" s="673"/>
      <c r="L660" s="673"/>
      <c r="M660" s="673"/>
    </row>
    <row r="661" spans="1:13" s="276" customFormat="1" ht="15.75" customHeight="1">
      <c r="A661" s="93">
        <v>9</v>
      </c>
      <c r="B661" s="490"/>
      <c r="C661" s="479" t="s">
        <v>378</v>
      </c>
      <c r="D661" s="238" t="s">
        <v>31</v>
      </c>
      <c r="E661" s="248"/>
      <c r="F661" s="492">
        <v>3</v>
      </c>
      <c r="G661" s="675"/>
      <c r="H661" s="674"/>
      <c r="I661" s="673"/>
      <c r="J661" s="674"/>
      <c r="K661" s="673"/>
      <c r="L661" s="673"/>
      <c r="M661" s="673"/>
    </row>
    <row r="662" spans="1:13" s="276" customFormat="1" ht="15.75" customHeight="1">
      <c r="A662" s="93">
        <v>10</v>
      </c>
      <c r="B662" s="490"/>
      <c r="C662" s="479" t="s">
        <v>379</v>
      </c>
      <c r="D662" s="238" t="s">
        <v>31</v>
      </c>
      <c r="E662" s="248"/>
      <c r="F662" s="492">
        <v>1</v>
      </c>
      <c r="G662" s="675"/>
      <c r="H662" s="674"/>
      <c r="I662" s="673"/>
      <c r="J662" s="674"/>
      <c r="K662" s="673"/>
      <c r="L662" s="673"/>
      <c r="M662" s="673"/>
    </row>
    <row r="663" spans="1:13" s="276" customFormat="1" ht="14.25">
      <c r="A663" s="231">
        <v>11</v>
      </c>
      <c r="B663" s="490"/>
      <c r="C663" s="527" t="s">
        <v>380</v>
      </c>
      <c r="D663" s="359" t="s">
        <v>31</v>
      </c>
      <c r="E663" s="238"/>
      <c r="F663" s="364">
        <v>4</v>
      </c>
      <c r="G663" s="704"/>
      <c r="H663" s="731"/>
      <c r="I663" s="720"/>
      <c r="J663" s="704"/>
      <c r="K663" s="704"/>
      <c r="L663" s="704"/>
      <c r="M663" s="750"/>
    </row>
    <row r="664" spans="1:13" s="438" customFormat="1" ht="14.25">
      <c r="A664" s="221">
        <v>5</v>
      </c>
      <c r="B664" s="469" t="s">
        <v>244</v>
      </c>
      <c r="C664" s="528" t="s">
        <v>245</v>
      </c>
      <c r="D664" s="221" t="s">
        <v>120</v>
      </c>
      <c r="E664" s="221"/>
      <c r="F664" s="529">
        <v>3</v>
      </c>
      <c r="G664" s="745"/>
      <c r="H664" s="723"/>
      <c r="I664" s="678"/>
      <c r="J664" s="723"/>
      <c r="K664" s="724"/>
      <c r="L664" s="723"/>
      <c r="M664" s="746"/>
    </row>
    <row r="665" spans="1:13" s="438" customFormat="1" ht="13.5">
      <c r="A665" s="211"/>
      <c r="B665" s="473"/>
      <c r="C665" s="480" t="s">
        <v>38</v>
      </c>
      <c r="D665" s="211" t="s">
        <v>120</v>
      </c>
      <c r="E665" s="211">
        <v>1</v>
      </c>
      <c r="F665" s="211">
        <f>F664*E665</f>
        <v>3</v>
      </c>
      <c r="G665" s="729"/>
      <c r="H665" s="747"/>
      <c r="I665" s="680"/>
      <c r="J665" s="727"/>
      <c r="K665" s="728"/>
      <c r="L665" s="727"/>
      <c r="M665" s="748"/>
    </row>
    <row r="666" spans="1:13" s="438" customFormat="1" ht="14.25">
      <c r="A666" s="211"/>
      <c r="B666" s="476"/>
      <c r="C666" s="480" t="s">
        <v>40</v>
      </c>
      <c r="D666" s="211" t="s">
        <v>2</v>
      </c>
      <c r="E666" s="211">
        <v>0.02</v>
      </c>
      <c r="F666" s="211">
        <f>F664*E666</f>
        <v>0.06</v>
      </c>
      <c r="G666" s="729"/>
      <c r="H666" s="727"/>
      <c r="I666" s="680"/>
      <c r="J666" s="727"/>
      <c r="K666" s="728"/>
      <c r="L666" s="727"/>
      <c r="M666" s="748"/>
    </row>
    <row r="667" spans="1:13" s="438" customFormat="1" ht="14.25">
      <c r="A667" s="211"/>
      <c r="B667" s="476"/>
      <c r="C667" s="480" t="s">
        <v>34</v>
      </c>
      <c r="D667" s="211"/>
      <c r="E667" s="211"/>
      <c r="F667" s="211"/>
      <c r="G667" s="729"/>
      <c r="H667" s="727"/>
      <c r="I667" s="680"/>
      <c r="J667" s="727"/>
      <c r="K667" s="728"/>
      <c r="L667" s="727"/>
      <c r="M667" s="748"/>
    </row>
    <row r="668" spans="1:13" s="438" customFormat="1" ht="14.25">
      <c r="A668" s="211"/>
      <c r="B668" s="530"/>
      <c r="C668" s="480" t="s">
        <v>245</v>
      </c>
      <c r="D668" s="211" t="s">
        <v>36</v>
      </c>
      <c r="E668" s="211">
        <v>1</v>
      </c>
      <c r="F668" s="211">
        <f>F664*E668</f>
        <v>3</v>
      </c>
      <c r="G668" s="729"/>
      <c r="H668" s="727"/>
      <c r="I668" s="680"/>
      <c r="J668" s="727"/>
      <c r="K668" s="728"/>
      <c r="L668" s="727"/>
      <c r="M668" s="748"/>
    </row>
    <row r="669" spans="1:13" s="438" customFormat="1" ht="14.25">
      <c r="A669" s="215"/>
      <c r="B669" s="477"/>
      <c r="C669" s="481" t="s">
        <v>35</v>
      </c>
      <c r="D669" s="215" t="s">
        <v>2</v>
      </c>
      <c r="E669" s="215">
        <v>0.11</v>
      </c>
      <c r="F669" s="215">
        <f>F664*E669</f>
        <v>0.33</v>
      </c>
      <c r="G669" s="749"/>
      <c r="H669" s="731"/>
      <c r="I669" s="683"/>
      <c r="J669" s="731"/>
      <c r="K669" s="730"/>
      <c r="L669" s="731"/>
      <c r="M669" s="750"/>
    </row>
    <row r="670" spans="1:13" s="438" customFormat="1" ht="14.25">
      <c r="A670" s="203">
        <v>6</v>
      </c>
      <c r="B670" s="469" t="s">
        <v>246</v>
      </c>
      <c r="C670" s="528" t="s">
        <v>395</v>
      </c>
      <c r="D670" s="221" t="s">
        <v>120</v>
      </c>
      <c r="E670" s="221"/>
      <c r="F670" s="529">
        <v>8</v>
      </c>
      <c r="G670" s="745"/>
      <c r="H670" s="723"/>
      <c r="I670" s="678"/>
      <c r="J670" s="723"/>
      <c r="K670" s="724"/>
      <c r="L670" s="723"/>
      <c r="M670" s="746"/>
    </row>
    <row r="671" spans="1:13" s="438" customFormat="1" ht="13.5">
      <c r="A671" s="211"/>
      <c r="B671" s="473"/>
      <c r="C671" s="480" t="s">
        <v>38</v>
      </c>
      <c r="D671" s="211" t="s">
        <v>120</v>
      </c>
      <c r="E671" s="211">
        <v>1</v>
      </c>
      <c r="F671" s="211">
        <f>F670*E671</f>
        <v>8</v>
      </c>
      <c r="G671" s="729"/>
      <c r="H671" s="747"/>
      <c r="I671" s="680"/>
      <c r="J671" s="727"/>
      <c r="K671" s="728"/>
      <c r="L671" s="727"/>
      <c r="M671" s="748"/>
    </row>
    <row r="672" spans="1:13" s="438" customFormat="1" ht="14.25">
      <c r="A672" s="211"/>
      <c r="B672" s="476"/>
      <c r="C672" s="480" t="s">
        <v>40</v>
      </c>
      <c r="D672" s="211" t="s">
        <v>2</v>
      </c>
      <c r="E672" s="211">
        <v>7.0000000000000007E-2</v>
      </c>
      <c r="F672" s="211">
        <f>F670*E672</f>
        <v>0.56000000000000005</v>
      </c>
      <c r="G672" s="729"/>
      <c r="H672" s="727"/>
      <c r="I672" s="680"/>
      <c r="J672" s="727"/>
      <c r="K672" s="728"/>
      <c r="L672" s="727"/>
      <c r="M672" s="748"/>
    </row>
    <row r="673" spans="1:13" s="438" customFormat="1" ht="14.25">
      <c r="A673" s="211"/>
      <c r="B673" s="476"/>
      <c r="C673" s="480" t="s">
        <v>34</v>
      </c>
      <c r="D673" s="211"/>
      <c r="E673" s="211"/>
      <c r="F673" s="211"/>
      <c r="G673" s="729"/>
      <c r="H673" s="727"/>
      <c r="I673" s="680"/>
      <c r="J673" s="727"/>
      <c r="K673" s="728"/>
      <c r="L673" s="727"/>
      <c r="M673" s="748"/>
    </row>
    <row r="674" spans="1:13" s="438" customFormat="1" ht="14.25">
      <c r="A674" s="211"/>
      <c r="B674" s="530"/>
      <c r="C674" s="480" t="s">
        <v>250</v>
      </c>
      <c r="D674" s="211" t="s">
        <v>120</v>
      </c>
      <c r="E674" s="211">
        <v>1</v>
      </c>
      <c r="F674" s="211">
        <f>F670*E674</f>
        <v>8</v>
      </c>
      <c r="G674" s="729"/>
      <c r="H674" s="727"/>
      <c r="I674" s="680"/>
      <c r="J674" s="727"/>
      <c r="K674" s="728"/>
      <c r="L674" s="727"/>
      <c r="M674" s="748"/>
    </row>
    <row r="675" spans="1:13" s="438" customFormat="1" ht="14.25">
      <c r="A675" s="215"/>
      <c r="B675" s="477"/>
      <c r="C675" s="481" t="s">
        <v>35</v>
      </c>
      <c r="D675" s="215" t="s">
        <v>2</v>
      </c>
      <c r="E675" s="215">
        <v>0.37</v>
      </c>
      <c r="F675" s="215">
        <f>F670*E675</f>
        <v>2.96</v>
      </c>
      <c r="G675" s="749"/>
      <c r="H675" s="731"/>
      <c r="I675" s="683"/>
      <c r="J675" s="731"/>
      <c r="K675" s="730"/>
      <c r="L675" s="731"/>
      <c r="M675" s="750"/>
    </row>
    <row r="676" spans="1:13" s="534" customFormat="1" ht="57">
      <c r="A676" s="203">
        <v>7</v>
      </c>
      <c r="B676" s="531" t="s">
        <v>246</v>
      </c>
      <c r="C676" s="532" t="s">
        <v>433</v>
      </c>
      <c r="D676" s="533" t="s">
        <v>37</v>
      </c>
      <c r="E676" s="533"/>
      <c r="F676" s="185">
        <v>1</v>
      </c>
      <c r="G676" s="751"/>
      <c r="H676" s="751"/>
      <c r="I676" s="678"/>
      <c r="J676" s="751"/>
      <c r="K676" s="751"/>
      <c r="L676" s="751"/>
      <c r="M676" s="751"/>
    </row>
    <row r="677" spans="1:13" s="534" customFormat="1" ht="13.5">
      <c r="A677" s="207"/>
      <c r="B677" s="535" t="s">
        <v>68</v>
      </c>
      <c r="C677" s="210" t="s">
        <v>38</v>
      </c>
      <c r="D677" s="207" t="s">
        <v>37</v>
      </c>
      <c r="E677" s="228">
        <v>1</v>
      </c>
      <c r="F677" s="536">
        <f>F676*E677</f>
        <v>1</v>
      </c>
      <c r="G677" s="752"/>
      <c r="H677" s="753"/>
      <c r="I677" s="680"/>
      <c r="J677" s="752"/>
      <c r="K677" s="752"/>
      <c r="L677" s="752"/>
      <c r="M677" s="752"/>
    </row>
    <row r="678" spans="1:13" s="534" customFormat="1" ht="13.5">
      <c r="A678" s="207"/>
      <c r="B678" s="535"/>
      <c r="C678" s="210" t="s">
        <v>40</v>
      </c>
      <c r="D678" s="211" t="s">
        <v>2</v>
      </c>
      <c r="E678" s="228">
        <v>7.0000000000000007E-2</v>
      </c>
      <c r="F678" s="536">
        <f>F676*E678</f>
        <v>7.0000000000000007E-2</v>
      </c>
      <c r="G678" s="752"/>
      <c r="H678" s="752"/>
      <c r="I678" s="680"/>
      <c r="J678" s="752"/>
      <c r="K678" s="752"/>
      <c r="L678" s="752"/>
      <c r="M678" s="752"/>
    </row>
    <row r="679" spans="1:13" s="534" customFormat="1" ht="13.5">
      <c r="A679" s="207"/>
      <c r="B679" s="535"/>
      <c r="C679" s="209" t="s">
        <v>34</v>
      </c>
      <c r="D679" s="207"/>
      <c r="E679" s="228"/>
      <c r="F679" s="536"/>
      <c r="G679" s="752"/>
      <c r="H679" s="752"/>
      <c r="I679" s="680"/>
      <c r="J679" s="752"/>
      <c r="K679" s="752"/>
      <c r="L679" s="752"/>
      <c r="M679" s="752"/>
    </row>
    <row r="680" spans="1:13" s="534" customFormat="1" ht="27">
      <c r="A680" s="207"/>
      <c r="B680" s="535"/>
      <c r="C680" s="209" t="s">
        <v>247</v>
      </c>
      <c r="D680" s="207" t="s">
        <v>37</v>
      </c>
      <c r="E680" s="228">
        <v>1</v>
      </c>
      <c r="F680" s="536">
        <f>F676*E680</f>
        <v>1</v>
      </c>
      <c r="G680" s="752"/>
      <c r="H680" s="752"/>
      <c r="I680" s="680"/>
      <c r="J680" s="752"/>
      <c r="K680" s="752"/>
      <c r="L680" s="752"/>
      <c r="M680" s="752"/>
    </row>
    <row r="681" spans="1:13" s="534" customFormat="1" ht="13.5">
      <c r="A681" s="212"/>
      <c r="B681" s="537"/>
      <c r="C681" s="214" t="s">
        <v>35</v>
      </c>
      <c r="D681" s="215" t="s">
        <v>2</v>
      </c>
      <c r="E681" s="538">
        <v>0.37</v>
      </c>
      <c r="F681" s="539">
        <f>F676*E681</f>
        <v>0.37</v>
      </c>
      <c r="G681" s="754"/>
      <c r="H681" s="754"/>
      <c r="I681" s="683"/>
      <c r="J681" s="754"/>
      <c r="K681" s="754"/>
      <c r="L681" s="754"/>
      <c r="M681" s="754"/>
    </row>
    <row r="682" spans="1:13" s="438" customFormat="1" ht="14.25">
      <c r="A682" s="221">
        <v>8</v>
      </c>
      <c r="B682" s="469" t="s">
        <v>248</v>
      </c>
      <c r="C682" s="528" t="s">
        <v>394</v>
      </c>
      <c r="D682" s="221" t="s">
        <v>120</v>
      </c>
      <c r="E682" s="221"/>
      <c r="F682" s="505">
        <v>6</v>
      </c>
      <c r="G682" s="745"/>
      <c r="H682" s="723"/>
      <c r="I682" s="678"/>
      <c r="J682" s="723"/>
      <c r="K682" s="724"/>
      <c r="L682" s="723"/>
      <c r="M682" s="746"/>
    </row>
    <row r="683" spans="1:13" s="438" customFormat="1" ht="13.5">
      <c r="A683" s="211"/>
      <c r="B683" s="473"/>
      <c r="C683" s="480" t="s">
        <v>38</v>
      </c>
      <c r="D683" s="211" t="s">
        <v>120</v>
      </c>
      <c r="E683" s="211">
        <v>1</v>
      </c>
      <c r="F683" s="211">
        <f>F682*E683</f>
        <v>6</v>
      </c>
      <c r="G683" s="729"/>
      <c r="H683" s="747"/>
      <c r="I683" s="680"/>
      <c r="J683" s="727"/>
      <c r="K683" s="728"/>
      <c r="L683" s="727"/>
      <c r="M683" s="748"/>
    </row>
    <row r="684" spans="1:13" s="438" customFormat="1" ht="14.25">
      <c r="A684" s="211"/>
      <c r="B684" s="476"/>
      <c r="C684" s="480" t="s">
        <v>61</v>
      </c>
      <c r="D684" s="211" t="s">
        <v>2</v>
      </c>
      <c r="E684" s="211">
        <v>0.13</v>
      </c>
      <c r="F684" s="211">
        <f>F682*E684</f>
        <v>0.78</v>
      </c>
      <c r="G684" s="729"/>
      <c r="H684" s="727"/>
      <c r="I684" s="680"/>
      <c r="J684" s="727"/>
      <c r="K684" s="728"/>
      <c r="L684" s="727"/>
      <c r="M684" s="748"/>
    </row>
    <row r="685" spans="1:13" s="438" customFormat="1" ht="14.25">
      <c r="A685" s="211"/>
      <c r="B685" s="476"/>
      <c r="C685" s="480" t="s">
        <v>34</v>
      </c>
      <c r="D685" s="211"/>
      <c r="E685" s="211"/>
      <c r="F685" s="211"/>
      <c r="G685" s="729"/>
      <c r="H685" s="727"/>
      <c r="I685" s="680"/>
      <c r="J685" s="727"/>
      <c r="K685" s="728"/>
      <c r="L685" s="727"/>
      <c r="M685" s="748"/>
    </row>
    <row r="686" spans="1:13" s="438" customFormat="1" ht="14.25">
      <c r="A686" s="211"/>
      <c r="B686" s="476"/>
      <c r="C686" s="480" t="s">
        <v>249</v>
      </c>
      <c r="D686" s="211" t="s">
        <v>120</v>
      </c>
      <c r="E686" s="211">
        <v>1</v>
      </c>
      <c r="F686" s="211">
        <f>F682*E686</f>
        <v>6</v>
      </c>
      <c r="G686" s="729"/>
      <c r="H686" s="727"/>
      <c r="I686" s="680"/>
      <c r="J686" s="727"/>
      <c r="K686" s="728"/>
      <c r="L686" s="727"/>
      <c r="M686" s="748"/>
    </row>
    <row r="687" spans="1:13" s="438" customFormat="1" ht="14.25">
      <c r="A687" s="215"/>
      <c r="B687" s="477"/>
      <c r="C687" s="481" t="s">
        <v>35</v>
      </c>
      <c r="D687" s="215" t="s">
        <v>2</v>
      </c>
      <c r="E687" s="215">
        <v>0.94</v>
      </c>
      <c r="F687" s="215">
        <f>F682*E687</f>
        <v>5.64</v>
      </c>
      <c r="G687" s="749"/>
      <c r="H687" s="731"/>
      <c r="I687" s="683"/>
      <c r="J687" s="731"/>
      <c r="K687" s="730"/>
      <c r="L687" s="731"/>
      <c r="M687" s="750"/>
    </row>
    <row r="688" spans="1:13" s="543" customFormat="1" ht="28.5">
      <c r="A688" s="259">
        <v>9</v>
      </c>
      <c r="B688" s="540" t="s">
        <v>248</v>
      </c>
      <c r="C688" s="532" t="s">
        <v>393</v>
      </c>
      <c r="D688" s="541" t="s">
        <v>37</v>
      </c>
      <c r="E688" s="541"/>
      <c r="F688" s="542">
        <v>1</v>
      </c>
      <c r="G688" s="751"/>
      <c r="H688" s="751"/>
      <c r="I688" s="678"/>
      <c r="J688" s="751"/>
      <c r="K688" s="751"/>
      <c r="L688" s="751"/>
      <c r="M688" s="751"/>
    </row>
    <row r="689" spans="1:252" s="543" customFormat="1" ht="13.5">
      <c r="A689" s="261"/>
      <c r="B689" s="544"/>
      <c r="C689" s="545" t="s">
        <v>38</v>
      </c>
      <c r="D689" s="261" t="s">
        <v>37</v>
      </c>
      <c r="E689" s="546">
        <v>1</v>
      </c>
      <c r="F689" s="547">
        <f>F688*E689</f>
        <v>1</v>
      </c>
      <c r="G689" s="752"/>
      <c r="H689" s="753"/>
      <c r="I689" s="680"/>
      <c r="J689" s="752"/>
      <c r="K689" s="752"/>
      <c r="L689" s="752"/>
      <c r="M689" s="752"/>
    </row>
    <row r="690" spans="1:252" s="543" customFormat="1" ht="13.5">
      <c r="A690" s="261"/>
      <c r="B690" s="544"/>
      <c r="C690" s="545" t="s">
        <v>61</v>
      </c>
      <c r="D690" s="211" t="s">
        <v>2</v>
      </c>
      <c r="E690" s="546">
        <v>0.13</v>
      </c>
      <c r="F690" s="547">
        <f>F688*E690</f>
        <v>0.13</v>
      </c>
      <c r="G690" s="752"/>
      <c r="H690" s="752"/>
      <c r="I690" s="680"/>
      <c r="J690" s="752"/>
      <c r="K690" s="752"/>
      <c r="L690" s="752"/>
      <c r="M690" s="752"/>
    </row>
    <row r="691" spans="1:252" s="543" customFormat="1" ht="13.5">
      <c r="A691" s="261"/>
      <c r="B691" s="544"/>
      <c r="C691" s="260" t="s">
        <v>34</v>
      </c>
      <c r="D691" s="261"/>
      <c r="E691" s="546"/>
      <c r="F691" s="547"/>
      <c r="G691" s="752"/>
      <c r="H691" s="752"/>
      <c r="I691" s="680"/>
      <c r="J691" s="752"/>
      <c r="K691" s="752"/>
      <c r="L691" s="752"/>
      <c r="M691" s="752"/>
    </row>
    <row r="692" spans="1:252" s="543" customFormat="1" ht="27">
      <c r="A692" s="261"/>
      <c r="B692" s="544"/>
      <c r="C692" s="545" t="s">
        <v>251</v>
      </c>
      <c r="D692" s="261" t="s">
        <v>37</v>
      </c>
      <c r="E692" s="546">
        <v>1</v>
      </c>
      <c r="F692" s="547">
        <f>F688*E692</f>
        <v>1</v>
      </c>
      <c r="G692" s="729"/>
      <c r="H692" s="752"/>
      <c r="I692" s="680"/>
      <c r="J692" s="752"/>
      <c r="K692" s="752"/>
      <c r="L692" s="752"/>
      <c r="M692" s="752"/>
    </row>
    <row r="693" spans="1:252" s="543" customFormat="1" ht="13.5">
      <c r="A693" s="265"/>
      <c r="B693" s="548"/>
      <c r="C693" s="549" t="s">
        <v>35</v>
      </c>
      <c r="D693" s="215" t="s">
        <v>2</v>
      </c>
      <c r="E693" s="550">
        <v>0.94</v>
      </c>
      <c r="F693" s="551">
        <f>F688*E693</f>
        <v>0.94</v>
      </c>
      <c r="G693" s="754"/>
      <c r="H693" s="754"/>
      <c r="I693" s="683"/>
      <c r="J693" s="754"/>
      <c r="K693" s="754"/>
      <c r="L693" s="754"/>
      <c r="M693" s="754"/>
    </row>
    <row r="694" spans="1:252" s="17" customFormat="1" ht="14.25">
      <c r="A694" s="552"/>
      <c r="B694" s="552"/>
      <c r="C694" s="553" t="s">
        <v>11</v>
      </c>
      <c r="D694" s="810"/>
      <c r="E694" s="811"/>
      <c r="F694" s="755"/>
      <c r="G694" s="755"/>
      <c r="H694" s="656"/>
      <c r="I694" s="656"/>
      <c r="J694" s="656"/>
      <c r="K694" s="656"/>
      <c r="L694" s="656"/>
      <c r="M694" s="656"/>
    </row>
    <row r="695" spans="1:252" s="17" customFormat="1" ht="14.25">
      <c r="A695" s="552"/>
      <c r="B695" s="552"/>
      <c r="C695" s="553" t="s">
        <v>71</v>
      </c>
      <c r="D695" s="810"/>
      <c r="E695" s="812"/>
      <c r="F695" s="756"/>
      <c r="G695" s="756"/>
      <c r="H695" s="656"/>
      <c r="I695" s="656"/>
      <c r="J695" s="656"/>
      <c r="K695" s="656"/>
      <c r="L695" s="656"/>
      <c r="M695" s="656"/>
    </row>
    <row r="696" spans="1:252" s="17" customFormat="1" ht="14.25">
      <c r="A696" s="552"/>
      <c r="B696" s="552"/>
      <c r="C696" s="553" t="s">
        <v>396</v>
      </c>
      <c r="D696" s="810"/>
      <c r="E696" s="812"/>
      <c r="F696" s="756"/>
      <c r="G696" s="756"/>
      <c r="H696" s="656"/>
      <c r="I696" s="656"/>
      <c r="J696" s="656"/>
      <c r="K696" s="656"/>
      <c r="L696" s="656"/>
      <c r="M696" s="656"/>
    </row>
    <row r="697" spans="1:252" s="17" customFormat="1" ht="14.25">
      <c r="A697" s="552"/>
      <c r="B697" s="552"/>
      <c r="C697" s="553" t="s">
        <v>397</v>
      </c>
      <c r="D697" s="810"/>
      <c r="E697" s="812"/>
      <c r="F697" s="756"/>
      <c r="G697" s="756"/>
      <c r="H697" s="656"/>
      <c r="I697" s="656"/>
      <c r="J697" s="656"/>
      <c r="K697" s="656"/>
      <c r="L697" s="656"/>
      <c r="M697" s="656"/>
      <c r="N697" s="555"/>
    </row>
    <row r="698" spans="1:252" s="17" customFormat="1" ht="14.25">
      <c r="A698" s="552"/>
      <c r="B698" s="552"/>
      <c r="C698" s="556" t="s">
        <v>399</v>
      </c>
      <c r="D698" s="801" t="s">
        <v>537</v>
      </c>
      <c r="E698" s="812"/>
      <c r="F698" s="756"/>
      <c r="G698" s="756"/>
      <c r="H698" s="656"/>
      <c r="I698" s="656"/>
      <c r="J698" s="656"/>
      <c r="K698" s="656"/>
      <c r="L698" s="656"/>
      <c r="M698" s="656"/>
      <c r="N698" s="555"/>
    </row>
    <row r="699" spans="1:252" s="17" customFormat="1" ht="12.75" customHeight="1">
      <c r="A699" s="552"/>
      <c r="B699" s="552"/>
      <c r="C699" s="556" t="s">
        <v>398</v>
      </c>
      <c r="D699" s="801" t="s">
        <v>537</v>
      </c>
      <c r="E699" s="812"/>
      <c r="F699" s="756"/>
      <c r="G699" s="756"/>
      <c r="H699" s="656"/>
      <c r="I699" s="656"/>
      <c r="J699" s="656"/>
      <c r="K699" s="656"/>
      <c r="L699" s="656"/>
      <c r="M699" s="656"/>
      <c r="N699" s="555"/>
    </row>
    <row r="700" spans="1:252" s="17" customFormat="1" ht="14.25">
      <c r="A700" s="552"/>
      <c r="B700" s="552"/>
      <c r="C700" s="557" t="s">
        <v>11</v>
      </c>
      <c r="D700" s="810"/>
      <c r="E700" s="812"/>
      <c r="F700" s="756"/>
      <c r="G700" s="756"/>
      <c r="H700" s="656"/>
      <c r="I700" s="656"/>
      <c r="J700" s="656"/>
      <c r="K700" s="656"/>
      <c r="L700" s="656"/>
      <c r="M700" s="656"/>
      <c r="N700" s="555"/>
    </row>
    <row r="701" spans="1:252" s="17" customFormat="1" ht="14.25">
      <c r="A701" s="552"/>
      <c r="B701" s="552"/>
      <c r="C701" s="558" t="s">
        <v>47</v>
      </c>
      <c r="D701" s="801" t="s">
        <v>537</v>
      </c>
      <c r="E701" s="812"/>
      <c r="F701" s="756"/>
      <c r="G701" s="756"/>
      <c r="H701" s="656"/>
      <c r="I701" s="656"/>
      <c r="J701" s="656"/>
      <c r="K701" s="656"/>
      <c r="L701" s="656"/>
      <c r="M701" s="656"/>
      <c r="N701" s="555"/>
    </row>
    <row r="702" spans="1:252" s="17" customFormat="1" ht="14.25">
      <c r="A702" s="552"/>
      <c r="B702" s="552"/>
      <c r="C702" s="559" t="s">
        <v>238</v>
      </c>
      <c r="D702" s="560"/>
      <c r="E702" s="561"/>
      <c r="F702" s="554"/>
      <c r="G702" s="757"/>
      <c r="H702" s="659"/>
      <c r="I702" s="659"/>
      <c r="J702" s="659"/>
      <c r="K702" s="659"/>
      <c r="L702" s="659"/>
      <c r="M702" s="659"/>
      <c r="N702" s="555"/>
    </row>
    <row r="703" spans="1:252" s="348" customFormat="1" ht="14.25">
      <c r="A703" s="562"/>
      <c r="B703" s="231"/>
      <c r="C703" s="467" t="s">
        <v>400</v>
      </c>
      <c r="D703" s="231"/>
      <c r="E703" s="231"/>
      <c r="F703" s="563"/>
      <c r="G703" s="704"/>
      <c r="H703" s="706"/>
      <c r="I703" s="706"/>
      <c r="J703" s="706"/>
      <c r="K703" s="706"/>
      <c r="L703" s="706"/>
      <c r="M703" s="706"/>
    </row>
    <row r="704" spans="1:252" s="191" customFormat="1" ht="28.5" hidden="1">
      <c r="A704" s="88">
        <v>1</v>
      </c>
      <c r="B704" s="122" t="s">
        <v>113</v>
      </c>
      <c r="C704" s="328" t="s">
        <v>114</v>
      </c>
      <c r="D704" s="102" t="s">
        <v>49</v>
      </c>
      <c r="E704" s="139"/>
      <c r="F704" s="564"/>
      <c r="G704" s="662"/>
      <c r="H704" s="662"/>
      <c r="I704" s="646"/>
      <c r="J704" s="662"/>
      <c r="K704" s="662"/>
      <c r="L704" s="662"/>
      <c r="M704" s="662"/>
      <c r="N704" s="565"/>
      <c r="O704" s="566"/>
      <c r="P704" s="565"/>
      <c r="Q704" s="565"/>
      <c r="R704" s="565"/>
      <c r="S704" s="565"/>
      <c r="T704" s="565"/>
      <c r="U704" s="565"/>
      <c r="V704" s="565"/>
      <c r="W704" s="565"/>
      <c r="X704" s="567"/>
      <c r="Y704" s="567"/>
      <c r="Z704" s="567"/>
      <c r="AA704" s="567"/>
      <c r="AB704" s="567"/>
      <c r="AC704" s="567"/>
      <c r="AD704" s="567"/>
      <c r="AE704" s="567"/>
      <c r="AF704" s="567"/>
      <c r="AG704" s="567"/>
      <c r="AH704" s="567"/>
      <c r="AI704" s="567"/>
      <c r="AJ704" s="567"/>
      <c r="AK704" s="567"/>
      <c r="AL704" s="567"/>
      <c r="AM704" s="567"/>
      <c r="AN704" s="567"/>
      <c r="AO704" s="567"/>
      <c r="AP704" s="567"/>
      <c r="AQ704" s="567"/>
      <c r="AR704" s="567"/>
      <c r="AS704" s="567"/>
      <c r="AT704" s="567"/>
      <c r="AU704" s="567"/>
      <c r="AV704" s="567"/>
      <c r="AW704" s="567"/>
      <c r="AX704" s="567"/>
      <c r="AY704" s="567"/>
      <c r="AZ704" s="567"/>
      <c r="BA704" s="567"/>
      <c r="BB704" s="567"/>
      <c r="BC704" s="567"/>
      <c r="BD704" s="567"/>
      <c r="BE704" s="567"/>
      <c r="BF704" s="567"/>
      <c r="BG704" s="567"/>
      <c r="BH704" s="567"/>
      <c r="BI704" s="567"/>
      <c r="BJ704" s="567"/>
      <c r="BK704" s="567"/>
      <c r="BL704" s="567"/>
      <c r="BM704" s="567"/>
      <c r="BN704" s="567"/>
      <c r="BO704" s="567"/>
      <c r="BP704" s="567"/>
      <c r="BQ704" s="567"/>
      <c r="BR704" s="567"/>
      <c r="BS704" s="567"/>
      <c r="BT704" s="567"/>
      <c r="BU704" s="567"/>
      <c r="BV704" s="567"/>
      <c r="BW704" s="567"/>
      <c r="BX704" s="567"/>
      <c r="BY704" s="567"/>
      <c r="BZ704" s="567"/>
      <c r="CA704" s="567"/>
      <c r="CB704" s="567"/>
      <c r="CC704" s="567"/>
      <c r="CD704" s="567"/>
      <c r="CE704" s="567"/>
      <c r="CF704" s="567"/>
      <c r="CG704" s="567"/>
      <c r="CH704" s="567"/>
      <c r="CI704" s="567"/>
      <c r="CJ704" s="567"/>
      <c r="CK704" s="567"/>
      <c r="CL704" s="567"/>
      <c r="CM704" s="567"/>
      <c r="CN704" s="567"/>
      <c r="CO704" s="567"/>
      <c r="CP704" s="567"/>
      <c r="CQ704" s="567"/>
      <c r="CR704" s="567"/>
      <c r="CS704" s="567"/>
      <c r="CT704" s="567"/>
      <c r="CU704" s="567"/>
      <c r="CV704" s="567"/>
      <c r="CW704" s="567"/>
      <c r="CX704" s="567"/>
      <c r="CY704" s="567"/>
      <c r="CZ704" s="567"/>
      <c r="DA704" s="567"/>
      <c r="DB704" s="567"/>
      <c r="DC704" s="567"/>
      <c r="DD704" s="567"/>
      <c r="DE704" s="567"/>
      <c r="DF704" s="567"/>
      <c r="DG704" s="567"/>
      <c r="DH704" s="567"/>
      <c r="DI704" s="567"/>
      <c r="DJ704" s="567"/>
      <c r="DK704" s="567"/>
      <c r="DL704" s="567"/>
      <c r="DM704" s="567"/>
      <c r="DN704" s="567"/>
      <c r="DO704" s="567"/>
      <c r="DP704" s="567"/>
      <c r="DQ704" s="567"/>
      <c r="DR704" s="567"/>
      <c r="DS704" s="567"/>
      <c r="DT704" s="567"/>
      <c r="DU704" s="567"/>
      <c r="DV704" s="567"/>
      <c r="DW704" s="567"/>
      <c r="DX704" s="567"/>
      <c r="DY704" s="567"/>
      <c r="DZ704" s="567"/>
      <c r="EA704" s="567"/>
      <c r="EB704" s="567"/>
      <c r="EC704" s="567"/>
      <c r="ED704" s="567"/>
      <c r="EE704" s="567"/>
      <c r="EF704" s="567"/>
      <c r="EG704" s="567"/>
      <c r="EH704" s="567"/>
      <c r="EI704" s="567"/>
      <c r="EJ704" s="567"/>
      <c r="EK704" s="567"/>
      <c r="EL704" s="567"/>
      <c r="EM704" s="567"/>
      <c r="EN704" s="567"/>
      <c r="EO704" s="567"/>
      <c r="EP704" s="567"/>
      <c r="EQ704" s="567"/>
      <c r="ER704" s="567"/>
      <c r="ES704" s="567"/>
      <c r="ET704" s="567"/>
      <c r="EU704" s="567"/>
      <c r="EV704" s="567"/>
      <c r="EW704" s="567"/>
      <c r="EX704" s="567"/>
      <c r="EY704" s="567"/>
      <c r="EZ704" s="567"/>
      <c r="FA704" s="567"/>
      <c r="FB704" s="567"/>
      <c r="FC704" s="567"/>
      <c r="FD704" s="567"/>
      <c r="FE704" s="567"/>
      <c r="FF704" s="567"/>
      <c r="FG704" s="567"/>
      <c r="FH704" s="567"/>
      <c r="FI704" s="567"/>
      <c r="FJ704" s="567"/>
      <c r="FK704" s="567"/>
      <c r="FL704" s="567"/>
      <c r="FM704" s="567"/>
      <c r="FN704" s="567"/>
      <c r="FO704" s="567"/>
      <c r="FP704" s="567"/>
      <c r="FQ704" s="567"/>
      <c r="FR704" s="567"/>
      <c r="FS704" s="567"/>
      <c r="FT704" s="567"/>
      <c r="FU704" s="567"/>
      <c r="FV704" s="567"/>
      <c r="FW704" s="567"/>
      <c r="FX704" s="567"/>
      <c r="FY704" s="567"/>
      <c r="FZ704" s="567"/>
      <c r="GA704" s="567"/>
      <c r="GB704" s="567"/>
      <c r="GC704" s="567"/>
      <c r="GD704" s="567"/>
      <c r="GE704" s="567"/>
      <c r="GF704" s="567"/>
      <c r="GG704" s="567"/>
      <c r="GH704" s="567"/>
      <c r="GI704" s="567"/>
      <c r="GJ704" s="567"/>
      <c r="GK704" s="567"/>
      <c r="GL704" s="567"/>
      <c r="GM704" s="567"/>
      <c r="GN704" s="567"/>
      <c r="GO704" s="567"/>
      <c r="GP704" s="567"/>
      <c r="GQ704" s="567"/>
      <c r="GR704" s="567"/>
      <c r="GS704" s="567"/>
      <c r="GT704" s="567"/>
      <c r="GU704" s="567"/>
      <c r="GV704" s="567"/>
      <c r="GW704" s="567"/>
      <c r="GX704" s="567"/>
      <c r="GY704" s="567"/>
      <c r="GZ704" s="567"/>
      <c r="HA704" s="567"/>
      <c r="HB704" s="567"/>
      <c r="HC704" s="567"/>
      <c r="HD704" s="567"/>
      <c r="HE704" s="567"/>
      <c r="HF704" s="567"/>
      <c r="HG704" s="567"/>
      <c r="HH704" s="567"/>
      <c r="HI704" s="567"/>
      <c r="HJ704" s="567"/>
      <c r="HK704" s="567"/>
      <c r="HL704" s="567"/>
      <c r="HM704" s="567"/>
      <c r="HN704" s="567"/>
      <c r="HO704" s="567"/>
      <c r="HP704" s="567"/>
      <c r="HQ704" s="567"/>
      <c r="HR704" s="567"/>
      <c r="HS704" s="567"/>
      <c r="HT704" s="567"/>
      <c r="HU704" s="567"/>
      <c r="HV704" s="567"/>
      <c r="HW704" s="567"/>
      <c r="HX704" s="567"/>
      <c r="HY704" s="567"/>
      <c r="HZ704" s="567"/>
      <c r="IA704" s="567"/>
      <c r="IB704" s="567"/>
      <c r="IC704" s="567"/>
      <c r="ID704" s="567"/>
      <c r="IE704" s="567"/>
      <c r="IF704" s="567"/>
      <c r="IG704" s="567"/>
      <c r="IH704" s="567"/>
      <c r="II704" s="567"/>
      <c r="IJ704" s="567"/>
      <c r="IK704" s="567"/>
      <c r="IL704" s="567"/>
      <c r="IM704" s="567"/>
      <c r="IN704" s="567"/>
      <c r="IO704" s="567"/>
      <c r="IP704" s="567"/>
      <c r="IQ704" s="567"/>
      <c r="IR704" s="567"/>
    </row>
    <row r="705" spans="1:255" s="191" customFormat="1" ht="13.5" hidden="1">
      <c r="A705" s="88"/>
      <c r="B705" s="122"/>
      <c r="C705" s="195" t="s">
        <v>38</v>
      </c>
      <c r="D705" s="124" t="s">
        <v>39</v>
      </c>
      <c r="E705" s="568">
        <v>0.02</v>
      </c>
      <c r="F705" s="187">
        <f>F704*E705</f>
        <v>0</v>
      </c>
      <c r="G705" s="662"/>
      <c r="H705" s="662"/>
      <c r="I705" s="646"/>
      <c r="J705" s="662"/>
      <c r="K705" s="662"/>
      <c r="L705" s="662"/>
      <c r="M705" s="662"/>
      <c r="N705" s="565"/>
      <c r="O705" s="565"/>
      <c r="P705" s="565"/>
      <c r="Q705" s="565"/>
      <c r="R705" s="565"/>
      <c r="S705" s="565"/>
      <c r="T705" s="565"/>
      <c r="U705" s="565"/>
      <c r="V705" s="565"/>
      <c r="W705" s="565"/>
      <c r="X705" s="567"/>
      <c r="Y705" s="567"/>
      <c r="Z705" s="567"/>
      <c r="AA705" s="567"/>
      <c r="AB705" s="567"/>
      <c r="AC705" s="567"/>
      <c r="AD705" s="567"/>
      <c r="AE705" s="567"/>
      <c r="AF705" s="567"/>
      <c r="AG705" s="567"/>
      <c r="AH705" s="567"/>
      <c r="AI705" s="567"/>
      <c r="AJ705" s="567"/>
      <c r="AK705" s="567"/>
      <c r="AL705" s="567"/>
      <c r="AM705" s="567"/>
      <c r="AN705" s="567"/>
      <c r="AO705" s="567"/>
      <c r="AP705" s="567"/>
      <c r="AQ705" s="567"/>
      <c r="AR705" s="567"/>
      <c r="AS705" s="567"/>
      <c r="AT705" s="567"/>
      <c r="AU705" s="567"/>
      <c r="AV705" s="567"/>
      <c r="AW705" s="567"/>
      <c r="AX705" s="567"/>
      <c r="AY705" s="567"/>
      <c r="AZ705" s="567"/>
      <c r="BA705" s="567"/>
      <c r="BB705" s="567"/>
      <c r="BC705" s="567"/>
      <c r="BD705" s="567"/>
      <c r="BE705" s="567"/>
      <c r="BF705" s="567"/>
      <c r="BG705" s="567"/>
      <c r="BH705" s="567"/>
      <c r="BI705" s="567"/>
      <c r="BJ705" s="567"/>
      <c r="BK705" s="567"/>
      <c r="BL705" s="567"/>
      <c r="BM705" s="567"/>
      <c r="BN705" s="567"/>
      <c r="BO705" s="567"/>
      <c r="BP705" s="567"/>
      <c r="BQ705" s="567"/>
      <c r="BR705" s="567"/>
      <c r="BS705" s="567"/>
      <c r="BT705" s="567"/>
      <c r="BU705" s="567"/>
      <c r="BV705" s="567"/>
      <c r="BW705" s="567"/>
      <c r="BX705" s="567"/>
      <c r="BY705" s="567"/>
      <c r="BZ705" s="567"/>
      <c r="CA705" s="567"/>
      <c r="CB705" s="567"/>
      <c r="CC705" s="567"/>
      <c r="CD705" s="567"/>
      <c r="CE705" s="567"/>
      <c r="CF705" s="567"/>
      <c r="CG705" s="567"/>
      <c r="CH705" s="567"/>
      <c r="CI705" s="567"/>
      <c r="CJ705" s="567"/>
      <c r="CK705" s="567"/>
      <c r="CL705" s="567"/>
      <c r="CM705" s="567"/>
      <c r="CN705" s="567"/>
      <c r="CO705" s="567"/>
      <c r="CP705" s="567"/>
      <c r="CQ705" s="567"/>
      <c r="CR705" s="567"/>
      <c r="CS705" s="567"/>
      <c r="CT705" s="567"/>
      <c r="CU705" s="567"/>
      <c r="CV705" s="567"/>
      <c r="CW705" s="567"/>
      <c r="CX705" s="567"/>
      <c r="CY705" s="567"/>
      <c r="CZ705" s="567"/>
      <c r="DA705" s="567"/>
      <c r="DB705" s="567"/>
      <c r="DC705" s="567"/>
      <c r="DD705" s="567"/>
      <c r="DE705" s="567"/>
      <c r="DF705" s="567"/>
      <c r="DG705" s="567"/>
      <c r="DH705" s="567"/>
      <c r="DI705" s="567"/>
      <c r="DJ705" s="567"/>
      <c r="DK705" s="567"/>
      <c r="DL705" s="567"/>
      <c r="DM705" s="567"/>
      <c r="DN705" s="567"/>
      <c r="DO705" s="567"/>
      <c r="DP705" s="567"/>
      <c r="DQ705" s="567"/>
      <c r="DR705" s="567"/>
      <c r="DS705" s="567"/>
      <c r="DT705" s="567"/>
      <c r="DU705" s="567"/>
      <c r="DV705" s="567"/>
      <c r="DW705" s="567"/>
      <c r="DX705" s="567"/>
      <c r="DY705" s="567"/>
      <c r="DZ705" s="567"/>
      <c r="EA705" s="567"/>
      <c r="EB705" s="567"/>
      <c r="EC705" s="567"/>
      <c r="ED705" s="567"/>
      <c r="EE705" s="567"/>
      <c r="EF705" s="567"/>
      <c r="EG705" s="567"/>
      <c r="EH705" s="567"/>
      <c r="EI705" s="567"/>
      <c r="EJ705" s="567"/>
      <c r="EK705" s="567"/>
      <c r="EL705" s="567"/>
      <c r="EM705" s="567"/>
      <c r="EN705" s="567"/>
      <c r="EO705" s="567"/>
      <c r="EP705" s="567"/>
      <c r="EQ705" s="567"/>
      <c r="ER705" s="567"/>
      <c r="ES705" s="567"/>
      <c r="ET705" s="567"/>
      <c r="EU705" s="567"/>
      <c r="EV705" s="567"/>
      <c r="EW705" s="567"/>
      <c r="EX705" s="567"/>
      <c r="EY705" s="567"/>
      <c r="EZ705" s="567"/>
      <c r="FA705" s="567"/>
      <c r="FB705" s="567"/>
      <c r="FC705" s="567"/>
      <c r="FD705" s="567"/>
      <c r="FE705" s="567"/>
      <c r="FF705" s="567"/>
      <c r="FG705" s="567"/>
      <c r="FH705" s="567"/>
      <c r="FI705" s="567"/>
      <c r="FJ705" s="567"/>
      <c r="FK705" s="567"/>
      <c r="FL705" s="567"/>
      <c r="FM705" s="567"/>
      <c r="FN705" s="567"/>
      <c r="FO705" s="567"/>
      <c r="FP705" s="567"/>
      <c r="FQ705" s="567"/>
      <c r="FR705" s="567"/>
      <c r="FS705" s="567"/>
      <c r="FT705" s="567"/>
      <c r="FU705" s="567"/>
      <c r="FV705" s="567"/>
      <c r="FW705" s="567"/>
      <c r="FX705" s="567"/>
      <c r="FY705" s="567"/>
      <c r="FZ705" s="567"/>
      <c r="GA705" s="567"/>
      <c r="GB705" s="567"/>
      <c r="GC705" s="567"/>
      <c r="GD705" s="567"/>
      <c r="GE705" s="567"/>
      <c r="GF705" s="567"/>
      <c r="GG705" s="567"/>
      <c r="GH705" s="567"/>
      <c r="GI705" s="567"/>
      <c r="GJ705" s="567"/>
      <c r="GK705" s="567"/>
      <c r="GL705" s="567"/>
      <c r="GM705" s="567"/>
      <c r="GN705" s="567"/>
      <c r="GO705" s="567"/>
      <c r="GP705" s="567"/>
      <c r="GQ705" s="567"/>
      <c r="GR705" s="567"/>
      <c r="GS705" s="567"/>
      <c r="GT705" s="567"/>
      <c r="GU705" s="567"/>
      <c r="GV705" s="567"/>
      <c r="GW705" s="567"/>
      <c r="GX705" s="567"/>
      <c r="GY705" s="567"/>
      <c r="GZ705" s="567"/>
      <c r="HA705" s="567"/>
      <c r="HB705" s="567"/>
      <c r="HC705" s="567"/>
      <c r="HD705" s="567"/>
      <c r="HE705" s="567"/>
      <c r="HF705" s="567"/>
      <c r="HG705" s="567"/>
      <c r="HH705" s="567"/>
      <c r="HI705" s="567"/>
      <c r="HJ705" s="567"/>
      <c r="HK705" s="567"/>
      <c r="HL705" s="567"/>
      <c r="HM705" s="567"/>
      <c r="HN705" s="567"/>
      <c r="HO705" s="567"/>
      <c r="HP705" s="567"/>
      <c r="HQ705" s="567"/>
      <c r="HR705" s="567"/>
      <c r="HS705" s="567"/>
      <c r="HT705" s="567"/>
      <c r="HU705" s="567"/>
      <c r="HV705" s="567"/>
      <c r="HW705" s="567"/>
      <c r="HX705" s="567"/>
      <c r="HY705" s="567"/>
      <c r="HZ705" s="567"/>
      <c r="IA705" s="567"/>
      <c r="IB705" s="567"/>
      <c r="IC705" s="567"/>
      <c r="ID705" s="567"/>
      <c r="IE705" s="567"/>
      <c r="IF705" s="567"/>
      <c r="IG705" s="567"/>
      <c r="IH705" s="567"/>
      <c r="II705" s="567"/>
      <c r="IJ705" s="567"/>
      <c r="IK705" s="567"/>
      <c r="IL705" s="567"/>
      <c r="IM705" s="567"/>
      <c r="IN705" s="567"/>
      <c r="IO705" s="567"/>
      <c r="IP705" s="567"/>
      <c r="IQ705" s="567"/>
      <c r="IR705" s="567"/>
    </row>
    <row r="706" spans="1:255" s="191" customFormat="1" ht="27" hidden="1">
      <c r="A706" s="88"/>
      <c r="B706" s="122"/>
      <c r="C706" s="195" t="s">
        <v>253</v>
      </c>
      <c r="D706" s="124" t="s">
        <v>53</v>
      </c>
      <c r="E706" s="568">
        <v>4.48E-2</v>
      </c>
      <c r="F706" s="187">
        <f>F704*E706</f>
        <v>0</v>
      </c>
      <c r="G706" s="662"/>
      <c r="H706" s="662"/>
      <c r="I706" s="646"/>
      <c r="J706" s="662"/>
      <c r="K706" s="662"/>
      <c r="L706" s="662"/>
      <c r="M706" s="662"/>
      <c r="N706" s="565"/>
      <c r="O706" s="565"/>
      <c r="P706" s="565"/>
      <c r="Q706" s="565"/>
      <c r="R706" s="565"/>
      <c r="S706" s="565"/>
      <c r="T706" s="565"/>
      <c r="U706" s="565"/>
      <c r="V706" s="565"/>
      <c r="W706" s="565"/>
      <c r="X706" s="567"/>
      <c r="Y706" s="567"/>
      <c r="Z706" s="567"/>
      <c r="AA706" s="567"/>
      <c r="AB706" s="567"/>
      <c r="AC706" s="567"/>
      <c r="AD706" s="567"/>
      <c r="AE706" s="567"/>
      <c r="AF706" s="567"/>
      <c r="AG706" s="567"/>
      <c r="AH706" s="567"/>
      <c r="AI706" s="567"/>
      <c r="AJ706" s="567"/>
      <c r="AK706" s="567"/>
      <c r="AL706" s="567"/>
      <c r="AM706" s="567"/>
      <c r="AN706" s="567"/>
      <c r="AO706" s="567"/>
      <c r="AP706" s="567"/>
      <c r="AQ706" s="567"/>
      <c r="AR706" s="567"/>
      <c r="AS706" s="567"/>
      <c r="AT706" s="567"/>
      <c r="AU706" s="567"/>
      <c r="AV706" s="567"/>
      <c r="AW706" s="567"/>
      <c r="AX706" s="567"/>
      <c r="AY706" s="567"/>
      <c r="AZ706" s="567"/>
      <c r="BA706" s="567"/>
      <c r="BB706" s="567"/>
      <c r="BC706" s="567"/>
      <c r="BD706" s="567"/>
      <c r="BE706" s="567"/>
      <c r="BF706" s="567"/>
      <c r="BG706" s="567"/>
      <c r="BH706" s="567"/>
      <c r="BI706" s="567"/>
      <c r="BJ706" s="567"/>
      <c r="BK706" s="567"/>
      <c r="BL706" s="567"/>
      <c r="BM706" s="567"/>
      <c r="BN706" s="567"/>
      <c r="BO706" s="567"/>
      <c r="BP706" s="567"/>
      <c r="BQ706" s="567"/>
      <c r="BR706" s="567"/>
      <c r="BS706" s="567"/>
      <c r="BT706" s="567"/>
      <c r="BU706" s="567"/>
      <c r="BV706" s="567"/>
      <c r="BW706" s="567"/>
      <c r="BX706" s="567"/>
      <c r="BY706" s="567"/>
      <c r="BZ706" s="567"/>
      <c r="CA706" s="567"/>
      <c r="CB706" s="567"/>
      <c r="CC706" s="567"/>
      <c r="CD706" s="567"/>
      <c r="CE706" s="567"/>
      <c r="CF706" s="567"/>
      <c r="CG706" s="567"/>
      <c r="CH706" s="567"/>
      <c r="CI706" s="567"/>
      <c r="CJ706" s="567"/>
      <c r="CK706" s="567"/>
      <c r="CL706" s="567"/>
      <c r="CM706" s="567"/>
      <c r="CN706" s="567"/>
      <c r="CO706" s="567"/>
      <c r="CP706" s="567"/>
      <c r="CQ706" s="567"/>
      <c r="CR706" s="567"/>
      <c r="CS706" s="567"/>
      <c r="CT706" s="567"/>
      <c r="CU706" s="567"/>
      <c r="CV706" s="567"/>
      <c r="CW706" s="567"/>
      <c r="CX706" s="567"/>
      <c r="CY706" s="567"/>
      <c r="CZ706" s="567"/>
      <c r="DA706" s="567"/>
      <c r="DB706" s="567"/>
      <c r="DC706" s="567"/>
      <c r="DD706" s="567"/>
      <c r="DE706" s="567"/>
      <c r="DF706" s="567"/>
      <c r="DG706" s="567"/>
      <c r="DH706" s="567"/>
      <c r="DI706" s="567"/>
      <c r="DJ706" s="567"/>
      <c r="DK706" s="567"/>
      <c r="DL706" s="567"/>
      <c r="DM706" s="567"/>
      <c r="DN706" s="567"/>
      <c r="DO706" s="567"/>
      <c r="DP706" s="567"/>
      <c r="DQ706" s="567"/>
      <c r="DR706" s="567"/>
      <c r="DS706" s="567"/>
      <c r="DT706" s="567"/>
      <c r="DU706" s="567"/>
      <c r="DV706" s="567"/>
      <c r="DW706" s="567"/>
      <c r="DX706" s="567"/>
      <c r="DY706" s="567"/>
      <c r="DZ706" s="567"/>
      <c r="EA706" s="567"/>
      <c r="EB706" s="567"/>
      <c r="EC706" s="567"/>
      <c r="ED706" s="567"/>
      <c r="EE706" s="567"/>
      <c r="EF706" s="567"/>
      <c r="EG706" s="567"/>
      <c r="EH706" s="567"/>
      <c r="EI706" s="567"/>
      <c r="EJ706" s="567"/>
      <c r="EK706" s="567"/>
      <c r="EL706" s="567"/>
      <c r="EM706" s="567"/>
      <c r="EN706" s="567"/>
      <c r="EO706" s="567"/>
      <c r="EP706" s="567"/>
      <c r="EQ706" s="567"/>
      <c r="ER706" s="567"/>
      <c r="ES706" s="567"/>
      <c r="ET706" s="567"/>
      <c r="EU706" s="567"/>
      <c r="EV706" s="567"/>
      <c r="EW706" s="567"/>
      <c r="EX706" s="567"/>
      <c r="EY706" s="567"/>
      <c r="EZ706" s="567"/>
      <c r="FA706" s="567"/>
      <c r="FB706" s="567"/>
      <c r="FC706" s="567"/>
      <c r="FD706" s="567"/>
      <c r="FE706" s="567"/>
      <c r="FF706" s="567"/>
      <c r="FG706" s="567"/>
      <c r="FH706" s="567"/>
      <c r="FI706" s="567"/>
      <c r="FJ706" s="567"/>
      <c r="FK706" s="567"/>
      <c r="FL706" s="567"/>
      <c r="FM706" s="567"/>
      <c r="FN706" s="567"/>
      <c r="FO706" s="567"/>
      <c r="FP706" s="567"/>
      <c r="FQ706" s="567"/>
      <c r="FR706" s="567"/>
      <c r="FS706" s="567"/>
      <c r="FT706" s="567"/>
      <c r="FU706" s="567"/>
      <c r="FV706" s="567"/>
      <c r="FW706" s="567"/>
      <c r="FX706" s="567"/>
      <c r="FY706" s="567"/>
      <c r="FZ706" s="567"/>
      <c r="GA706" s="567"/>
      <c r="GB706" s="567"/>
      <c r="GC706" s="567"/>
      <c r="GD706" s="567"/>
      <c r="GE706" s="567"/>
      <c r="GF706" s="567"/>
      <c r="GG706" s="567"/>
      <c r="GH706" s="567"/>
      <c r="GI706" s="567"/>
      <c r="GJ706" s="567"/>
      <c r="GK706" s="567"/>
      <c r="GL706" s="567"/>
      <c r="GM706" s="567"/>
      <c r="GN706" s="567"/>
      <c r="GO706" s="567"/>
      <c r="GP706" s="567"/>
      <c r="GQ706" s="567"/>
      <c r="GR706" s="567"/>
      <c r="GS706" s="567"/>
      <c r="GT706" s="567"/>
      <c r="GU706" s="567"/>
      <c r="GV706" s="567"/>
      <c r="GW706" s="567"/>
      <c r="GX706" s="567"/>
      <c r="GY706" s="567"/>
      <c r="GZ706" s="567"/>
      <c r="HA706" s="567"/>
      <c r="HB706" s="567"/>
      <c r="HC706" s="567"/>
      <c r="HD706" s="567"/>
      <c r="HE706" s="567"/>
      <c r="HF706" s="567"/>
      <c r="HG706" s="567"/>
      <c r="HH706" s="567"/>
      <c r="HI706" s="567"/>
      <c r="HJ706" s="567"/>
      <c r="HK706" s="567"/>
      <c r="HL706" s="567"/>
      <c r="HM706" s="567"/>
      <c r="HN706" s="567"/>
      <c r="HO706" s="567"/>
      <c r="HP706" s="567"/>
      <c r="HQ706" s="567"/>
      <c r="HR706" s="567"/>
      <c r="HS706" s="567"/>
      <c r="HT706" s="567"/>
      <c r="HU706" s="567"/>
      <c r="HV706" s="567"/>
      <c r="HW706" s="567"/>
      <c r="HX706" s="567"/>
      <c r="HY706" s="567"/>
      <c r="HZ706" s="567"/>
      <c r="IA706" s="567"/>
      <c r="IB706" s="567"/>
      <c r="IC706" s="567"/>
      <c r="ID706" s="567"/>
      <c r="IE706" s="567"/>
      <c r="IF706" s="567"/>
      <c r="IG706" s="567"/>
      <c r="IH706" s="567"/>
      <c r="II706" s="567"/>
      <c r="IJ706" s="567"/>
      <c r="IK706" s="567"/>
      <c r="IL706" s="567"/>
      <c r="IM706" s="567"/>
      <c r="IN706" s="567"/>
      <c r="IO706" s="567"/>
      <c r="IP706" s="567"/>
      <c r="IQ706" s="567"/>
      <c r="IR706" s="567"/>
    </row>
    <row r="707" spans="1:255" s="191" customFormat="1" ht="13.5" hidden="1">
      <c r="A707" s="88"/>
      <c r="B707" s="122"/>
      <c r="C707" s="195" t="s">
        <v>33</v>
      </c>
      <c r="D707" s="124" t="s">
        <v>2</v>
      </c>
      <c r="E707" s="568">
        <v>2.0999999999999999E-3</v>
      </c>
      <c r="F707" s="187">
        <f>F704*E707</f>
        <v>0</v>
      </c>
      <c r="G707" s="662"/>
      <c r="H707" s="662"/>
      <c r="I707" s="646"/>
      <c r="J707" s="662"/>
      <c r="K707" s="662"/>
      <c r="L707" s="662"/>
      <c r="M707" s="662"/>
      <c r="N707" s="565"/>
      <c r="O707" s="565"/>
      <c r="P707" s="565"/>
      <c r="Q707" s="565"/>
      <c r="R707" s="565"/>
      <c r="S707" s="565"/>
      <c r="T707" s="565"/>
      <c r="U707" s="565"/>
      <c r="V707" s="565"/>
      <c r="W707" s="565"/>
      <c r="X707" s="567"/>
      <c r="Y707" s="567"/>
      <c r="Z707" s="567"/>
      <c r="AA707" s="567"/>
      <c r="AB707" s="567"/>
      <c r="AC707" s="567"/>
      <c r="AD707" s="567"/>
      <c r="AE707" s="567"/>
      <c r="AF707" s="567"/>
      <c r="AG707" s="567"/>
      <c r="AH707" s="567"/>
      <c r="AI707" s="567"/>
      <c r="AJ707" s="567"/>
      <c r="AK707" s="567"/>
      <c r="AL707" s="567"/>
      <c r="AM707" s="567"/>
      <c r="AN707" s="567"/>
      <c r="AO707" s="567"/>
      <c r="AP707" s="567"/>
      <c r="AQ707" s="567"/>
      <c r="AR707" s="567"/>
      <c r="AS707" s="567"/>
      <c r="AT707" s="567"/>
      <c r="AU707" s="567"/>
      <c r="AV707" s="567"/>
      <c r="AW707" s="567"/>
      <c r="AX707" s="567"/>
      <c r="AY707" s="567"/>
      <c r="AZ707" s="567"/>
      <c r="BA707" s="567"/>
      <c r="BB707" s="567"/>
      <c r="BC707" s="567"/>
      <c r="BD707" s="567"/>
      <c r="BE707" s="567"/>
      <c r="BF707" s="567"/>
      <c r="BG707" s="567"/>
      <c r="BH707" s="567"/>
      <c r="BI707" s="567"/>
      <c r="BJ707" s="567"/>
      <c r="BK707" s="567"/>
      <c r="BL707" s="567"/>
      <c r="BM707" s="567"/>
      <c r="BN707" s="567"/>
      <c r="BO707" s="567"/>
      <c r="BP707" s="567"/>
      <c r="BQ707" s="567"/>
      <c r="BR707" s="567"/>
      <c r="BS707" s="567"/>
      <c r="BT707" s="567"/>
      <c r="BU707" s="567"/>
      <c r="BV707" s="567"/>
      <c r="BW707" s="567"/>
      <c r="BX707" s="567"/>
      <c r="BY707" s="567"/>
      <c r="BZ707" s="567"/>
      <c r="CA707" s="567"/>
      <c r="CB707" s="567"/>
      <c r="CC707" s="567"/>
      <c r="CD707" s="567"/>
      <c r="CE707" s="567"/>
      <c r="CF707" s="567"/>
      <c r="CG707" s="567"/>
      <c r="CH707" s="567"/>
      <c r="CI707" s="567"/>
      <c r="CJ707" s="567"/>
      <c r="CK707" s="567"/>
      <c r="CL707" s="567"/>
      <c r="CM707" s="567"/>
      <c r="CN707" s="567"/>
      <c r="CO707" s="567"/>
      <c r="CP707" s="567"/>
      <c r="CQ707" s="567"/>
      <c r="CR707" s="567"/>
      <c r="CS707" s="567"/>
      <c r="CT707" s="567"/>
      <c r="CU707" s="567"/>
      <c r="CV707" s="567"/>
      <c r="CW707" s="567"/>
      <c r="CX707" s="567"/>
      <c r="CY707" s="567"/>
      <c r="CZ707" s="567"/>
      <c r="DA707" s="567"/>
      <c r="DB707" s="567"/>
      <c r="DC707" s="567"/>
      <c r="DD707" s="567"/>
      <c r="DE707" s="567"/>
      <c r="DF707" s="567"/>
      <c r="DG707" s="567"/>
      <c r="DH707" s="567"/>
      <c r="DI707" s="567"/>
      <c r="DJ707" s="567"/>
      <c r="DK707" s="567"/>
      <c r="DL707" s="567"/>
      <c r="DM707" s="567"/>
      <c r="DN707" s="567"/>
      <c r="DO707" s="567"/>
      <c r="DP707" s="567"/>
      <c r="DQ707" s="567"/>
      <c r="DR707" s="567"/>
      <c r="DS707" s="567"/>
      <c r="DT707" s="567"/>
      <c r="DU707" s="567"/>
      <c r="DV707" s="567"/>
      <c r="DW707" s="567"/>
      <c r="DX707" s="567"/>
      <c r="DY707" s="567"/>
      <c r="DZ707" s="567"/>
      <c r="EA707" s="567"/>
      <c r="EB707" s="567"/>
      <c r="EC707" s="567"/>
      <c r="ED707" s="567"/>
      <c r="EE707" s="567"/>
      <c r="EF707" s="567"/>
      <c r="EG707" s="567"/>
      <c r="EH707" s="567"/>
      <c r="EI707" s="567"/>
      <c r="EJ707" s="567"/>
      <c r="EK707" s="567"/>
      <c r="EL707" s="567"/>
      <c r="EM707" s="567"/>
      <c r="EN707" s="567"/>
      <c r="EO707" s="567"/>
      <c r="EP707" s="567"/>
      <c r="EQ707" s="567"/>
      <c r="ER707" s="567"/>
      <c r="ES707" s="567"/>
      <c r="ET707" s="567"/>
      <c r="EU707" s="567"/>
      <c r="EV707" s="567"/>
      <c r="EW707" s="567"/>
      <c r="EX707" s="567"/>
      <c r="EY707" s="567"/>
      <c r="EZ707" s="567"/>
      <c r="FA707" s="567"/>
      <c r="FB707" s="567"/>
      <c r="FC707" s="567"/>
      <c r="FD707" s="567"/>
      <c r="FE707" s="567"/>
      <c r="FF707" s="567"/>
      <c r="FG707" s="567"/>
      <c r="FH707" s="567"/>
      <c r="FI707" s="567"/>
      <c r="FJ707" s="567"/>
      <c r="FK707" s="567"/>
      <c r="FL707" s="567"/>
      <c r="FM707" s="567"/>
      <c r="FN707" s="567"/>
      <c r="FO707" s="567"/>
      <c r="FP707" s="567"/>
      <c r="FQ707" s="567"/>
      <c r="FR707" s="567"/>
      <c r="FS707" s="567"/>
      <c r="FT707" s="567"/>
      <c r="FU707" s="567"/>
      <c r="FV707" s="567"/>
      <c r="FW707" s="567"/>
      <c r="FX707" s="567"/>
      <c r="FY707" s="567"/>
      <c r="FZ707" s="567"/>
      <c r="GA707" s="567"/>
      <c r="GB707" s="567"/>
      <c r="GC707" s="567"/>
      <c r="GD707" s="567"/>
      <c r="GE707" s="567"/>
      <c r="GF707" s="567"/>
      <c r="GG707" s="567"/>
      <c r="GH707" s="567"/>
      <c r="GI707" s="567"/>
      <c r="GJ707" s="567"/>
      <c r="GK707" s="567"/>
      <c r="GL707" s="567"/>
      <c r="GM707" s="567"/>
      <c r="GN707" s="567"/>
      <c r="GO707" s="567"/>
      <c r="GP707" s="567"/>
      <c r="GQ707" s="567"/>
      <c r="GR707" s="567"/>
      <c r="GS707" s="567"/>
      <c r="GT707" s="567"/>
      <c r="GU707" s="567"/>
      <c r="GV707" s="567"/>
      <c r="GW707" s="567"/>
      <c r="GX707" s="567"/>
      <c r="GY707" s="567"/>
      <c r="GZ707" s="567"/>
      <c r="HA707" s="567"/>
      <c r="HB707" s="567"/>
      <c r="HC707" s="567"/>
      <c r="HD707" s="567"/>
      <c r="HE707" s="567"/>
      <c r="HF707" s="567"/>
      <c r="HG707" s="567"/>
      <c r="HH707" s="567"/>
      <c r="HI707" s="567"/>
      <c r="HJ707" s="567"/>
      <c r="HK707" s="567"/>
      <c r="HL707" s="567"/>
      <c r="HM707" s="567"/>
      <c r="HN707" s="567"/>
      <c r="HO707" s="567"/>
      <c r="HP707" s="567"/>
      <c r="HQ707" s="567"/>
      <c r="HR707" s="567"/>
      <c r="HS707" s="567"/>
      <c r="HT707" s="567"/>
      <c r="HU707" s="567"/>
      <c r="HV707" s="567"/>
      <c r="HW707" s="567"/>
      <c r="HX707" s="567"/>
      <c r="HY707" s="567"/>
      <c r="HZ707" s="567"/>
      <c r="IA707" s="567"/>
      <c r="IB707" s="567"/>
      <c r="IC707" s="567"/>
      <c r="ID707" s="567"/>
      <c r="IE707" s="567"/>
      <c r="IF707" s="567"/>
      <c r="IG707" s="567"/>
      <c r="IH707" s="567"/>
      <c r="II707" s="567"/>
      <c r="IJ707" s="567"/>
      <c r="IK707" s="567"/>
      <c r="IL707" s="567"/>
      <c r="IM707" s="567"/>
      <c r="IN707" s="567"/>
      <c r="IO707" s="567"/>
      <c r="IP707" s="567"/>
      <c r="IQ707" s="567"/>
      <c r="IR707" s="567"/>
    </row>
    <row r="708" spans="1:255" s="191" customFormat="1" ht="13.5" hidden="1">
      <c r="A708" s="88"/>
      <c r="B708" s="122"/>
      <c r="C708" s="195" t="s">
        <v>34</v>
      </c>
      <c r="D708" s="124"/>
      <c r="E708" s="568"/>
      <c r="F708" s="187"/>
      <c r="G708" s="662"/>
      <c r="H708" s="662"/>
      <c r="I708" s="646"/>
      <c r="J708" s="662"/>
      <c r="K708" s="662"/>
      <c r="L708" s="662"/>
      <c r="M708" s="662"/>
      <c r="N708" s="565"/>
      <c r="O708" s="565"/>
      <c r="P708" s="565"/>
      <c r="Q708" s="565"/>
      <c r="R708" s="565"/>
      <c r="S708" s="565"/>
      <c r="T708" s="565"/>
      <c r="U708" s="565"/>
      <c r="V708" s="565"/>
      <c r="W708" s="565"/>
      <c r="X708" s="567"/>
      <c r="Y708" s="567"/>
      <c r="Z708" s="567"/>
      <c r="AA708" s="567"/>
      <c r="AB708" s="567"/>
      <c r="AC708" s="567"/>
      <c r="AD708" s="567"/>
      <c r="AE708" s="567"/>
      <c r="AF708" s="567"/>
      <c r="AG708" s="567"/>
      <c r="AH708" s="567"/>
      <c r="AI708" s="567"/>
      <c r="AJ708" s="567"/>
      <c r="AK708" s="567"/>
      <c r="AL708" s="567"/>
      <c r="AM708" s="567"/>
      <c r="AN708" s="567"/>
      <c r="AO708" s="567"/>
      <c r="AP708" s="567"/>
      <c r="AQ708" s="567"/>
      <c r="AR708" s="567"/>
      <c r="AS708" s="567"/>
      <c r="AT708" s="567"/>
      <c r="AU708" s="567"/>
      <c r="AV708" s="567"/>
      <c r="AW708" s="567"/>
      <c r="AX708" s="567"/>
      <c r="AY708" s="567"/>
      <c r="AZ708" s="567"/>
      <c r="BA708" s="567"/>
      <c r="BB708" s="567"/>
      <c r="BC708" s="567"/>
      <c r="BD708" s="567"/>
      <c r="BE708" s="567"/>
      <c r="BF708" s="567"/>
      <c r="BG708" s="567"/>
      <c r="BH708" s="567"/>
      <c r="BI708" s="567"/>
      <c r="BJ708" s="567"/>
      <c r="BK708" s="567"/>
      <c r="BL708" s="567"/>
      <c r="BM708" s="567"/>
      <c r="BN708" s="567"/>
      <c r="BO708" s="567"/>
      <c r="BP708" s="567"/>
      <c r="BQ708" s="567"/>
      <c r="BR708" s="567"/>
      <c r="BS708" s="567"/>
      <c r="BT708" s="567"/>
      <c r="BU708" s="567"/>
      <c r="BV708" s="567"/>
      <c r="BW708" s="567"/>
      <c r="BX708" s="567"/>
      <c r="BY708" s="567"/>
      <c r="BZ708" s="567"/>
      <c r="CA708" s="567"/>
      <c r="CB708" s="567"/>
      <c r="CC708" s="567"/>
      <c r="CD708" s="567"/>
      <c r="CE708" s="567"/>
      <c r="CF708" s="567"/>
      <c r="CG708" s="567"/>
      <c r="CH708" s="567"/>
      <c r="CI708" s="567"/>
      <c r="CJ708" s="567"/>
      <c r="CK708" s="567"/>
      <c r="CL708" s="567"/>
      <c r="CM708" s="567"/>
      <c r="CN708" s="567"/>
      <c r="CO708" s="567"/>
      <c r="CP708" s="567"/>
      <c r="CQ708" s="567"/>
      <c r="CR708" s="567"/>
      <c r="CS708" s="567"/>
      <c r="CT708" s="567"/>
      <c r="CU708" s="567"/>
      <c r="CV708" s="567"/>
      <c r="CW708" s="567"/>
      <c r="CX708" s="567"/>
      <c r="CY708" s="567"/>
      <c r="CZ708" s="567"/>
      <c r="DA708" s="567"/>
      <c r="DB708" s="567"/>
      <c r="DC708" s="567"/>
      <c r="DD708" s="567"/>
      <c r="DE708" s="567"/>
      <c r="DF708" s="567"/>
      <c r="DG708" s="567"/>
      <c r="DH708" s="567"/>
      <c r="DI708" s="567"/>
      <c r="DJ708" s="567"/>
      <c r="DK708" s="567"/>
      <c r="DL708" s="567"/>
      <c r="DM708" s="567"/>
      <c r="DN708" s="567"/>
      <c r="DO708" s="567"/>
      <c r="DP708" s="567"/>
      <c r="DQ708" s="567"/>
      <c r="DR708" s="567"/>
      <c r="DS708" s="567"/>
      <c r="DT708" s="567"/>
      <c r="DU708" s="567"/>
      <c r="DV708" s="567"/>
      <c r="DW708" s="567"/>
      <c r="DX708" s="567"/>
      <c r="DY708" s="567"/>
      <c r="DZ708" s="567"/>
      <c r="EA708" s="567"/>
      <c r="EB708" s="567"/>
      <c r="EC708" s="567"/>
      <c r="ED708" s="567"/>
      <c r="EE708" s="567"/>
      <c r="EF708" s="567"/>
      <c r="EG708" s="567"/>
      <c r="EH708" s="567"/>
      <c r="EI708" s="567"/>
      <c r="EJ708" s="567"/>
      <c r="EK708" s="567"/>
      <c r="EL708" s="567"/>
      <c r="EM708" s="567"/>
      <c r="EN708" s="567"/>
      <c r="EO708" s="567"/>
      <c r="EP708" s="567"/>
      <c r="EQ708" s="567"/>
      <c r="ER708" s="567"/>
      <c r="ES708" s="567"/>
      <c r="ET708" s="567"/>
      <c r="EU708" s="567"/>
      <c r="EV708" s="567"/>
      <c r="EW708" s="567"/>
      <c r="EX708" s="567"/>
      <c r="EY708" s="567"/>
      <c r="EZ708" s="567"/>
      <c r="FA708" s="567"/>
      <c r="FB708" s="567"/>
      <c r="FC708" s="567"/>
      <c r="FD708" s="567"/>
      <c r="FE708" s="567"/>
      <c r="FF708" s="567"/>
      <c r="FG708" s="567"/>
      <c r="FH708" s="567"/>
      <c r="FI708" s="567"/>
      <c r="FJ708" s="567"/>
      <c r="FK708" s="567"/>
      <c r="FL708" s="567"/>
      <c r="FM708" s="567"/>
      <c r="FN708" s="567"/>
      <c r="FO708" s="567"/>
      <c r="FP708" s="567"/>
      <c r="FQ708" s="567"/>
      <c r="FR708" s="567"/>
      <c r="FS708" s="567"/>
      <c r="FT708" s="567"/>
      <c r="FU708" s="567"/>
      <c r="FV708" s="567"/>
      <c r="FW708" s="567"/>
      <c r="FX708" s="567"/>
      <c r="FY708" s="567"/>
      <c r="FZ708" s="567"/>
      <c r="GA708" s="567"/>
      <c r="GB708" s="567"/>
      <c r="GC708" s="567"/>
      <c r="GD708" s="567"/>
      <c r="GE708" s="567"/>
      <c r="GF708" s="567"/>
      <c r="GG708" s="567"/>
      <c r="GH708" s="567"/>
      <c r="GI708" s="567"/>
      <c r="GJ708" s="567"/>
      <c r="GK708" s="567"/>
      <c r="GL708" s="567"/>
      <c r="GM708" s="567"/>
      <c r="GN708" s="567"/>
      <c r="GO708" s="567"/>
      <c r="GP708" s="567"/>
      <c r="GQ708" s="567"/>
      <c r="GR708" s="567"/>
      <c r="GS708" s="567"/>
      <c r="GT708" s="567"/>
      <c r="GU708" s="567"/>
      <c r="GV708" s="567"/>
      <c r="GW708" s="567"/>
      <c r="GX708" s="567"/>
      <c r="GY708" s="567"/>
      <c r="GZ708" s="567"/>
      <c r="HA708" s="567"/>
      <c r="HB708" s="567"/>
      <c r="HC708" s="567"/>
      <c r="HD708" s="567"/>
      <c r="HE708" s="567"/>
      <c r="HF708" s="567"/>
      <c r="HG708" s="567"/>
      <c r="HH708" s="567"/>
      <c r="HI708" s="567"/>
      <c r="HJ708" s="567"/>
      <c r="HK708" s="567"/>
      <c r="HL708" s="567"/>
      <c r="HM708" s="567"/>
      <c r="HN708" s="567"/>
      <c r="HO708" s="567"/>
      <c r="HP708" s="567"/>
      <c r="HQ708" s="567"/>
      <c r="HR708" s="567"/>
      <c r="HS708" s="567"/>
      <c r="HT708" s="567"/>
      <c r="HU708" s="567"/>
      <c r="HV708" s="567"/>
      <c r="HW708" s="567"/>
      <c r="HX708" s="567"/>
      <c r="HY708" s="567"/>
      <c r="HZ708" s="567"/>
      <c r="IA708" s="567"/>
      <c r="IB708" s="567"/>
      <c r="IC708" s="567"/>
      <c r="ID708" s="567"/>
      <c r="IE708" s="567"/>
      <c r="IF708" s="567"/>
      <c r="IG708" s="567"/>
      <c r="IH708" s="567"/>
      <c r="II708" s="567"/>
      <c r="IJ708" s="567"/>
      <c r="IK708" s="567"/>
      <c r="IL708" s="567"/>
      <c r="IM708" s="567"/>
      <c r="IN708" s="567"/>
      <c r="IO708" s="567"/>
      <c r="IP708" s="567"/>
      <c r="IQ708" s="567"/>
      <c r="IR708" s="567"/>
    </row>
    <row r="709" spans="1:255" s="191" customFormat="1" ht="13.5" hidden="1">
      <c r="A709" s="93"/>
      <c r="B709" s="125"/>
      <c r="C709" s="198" t="s">
        <v>254</v>
      </c>
      <c r="D709" s="127" t="s">
        <v>49</v>
      </c>
      <c r="E709" s="569">
        <v>5.0000000000000002E-5</v>
      </c>
      <c r="F709" s="188">
        <f>F704*E709</f>
        <v>0</v>
      </c>
      <c r="G709" s="663"/>
      <c r="H709" s="663"/>
      <c r="I709" s="648"/>
      <c r="J709" s="663"/>
      <c r="K709" s="663"/>
      <c r="L709" s="663"/>
      <c r="M709" s="663"/>
      <c r="N709" s="565"/>
      <c r="O709" s="565"/>
      <c r="P709" s="565"/>
      <c r="Q709" s="565"/>
      <c r="R709" s="565"/>
      <c r="S709" s="565"/>
      <c r="T709" s="565"/>
      <c r="U709" s="565"/>
      <c r="V709" s="565"/>
      <c r="W709" s="565"/>
      <c r="X709" s="567"/>
      <c r="Y709" s="567"/>
      <c r="Z709" s="567"/>
      <c r="AA709" s="567"/>
      <c r="AB709" s="567"/>
      <c r="AC709" s="567"/>
      <c r="AD709" s="567"/>
      <c r="AE709" s="567"/>
      <c r="AF709" s="567"/>
      <c r="AG709" s="567"/>
      <c r="AH709" s="567"/>
      <c r="AI709" s="567"/>
      <c r="AJ709" s="567"/>
      <c r="AK709" s="567"/>
      <c r="AL709" s="567"/>
      <c r="AM709" s="567"/>
      <c r="AN709" s="567"/>
      <c r="AO709" s="567"/>
      <c r="AP709" s="567"/>
      <c r="AQ709" s="567"/>
      <c r="AR709" s="567"/>
      <c r="AS709" s="567"/>
      <c r="AT709" s="567"/>
      <c r="AU709" s="567"/>
      <c r="AV709" s="567"/>
      <c r="AW709" s="567"/>
      <c r="AX709" s="567"/>
      <c r="AY709" s="567"/>
      <c r="AZ709" s="567"/>
      <c r="BA709" s="567"/>
      <c r="BB709" s="567"/>
      <c r="BC709" s="567"/>
      <c r="BD709" s="567"/>
      <c r="BE709" s="567"/>
      <c r="BF709" s="567"/>
      <c r="BG709" s="567"/>
      <c r="BH709" s="567"/>
      <c r="BI709" s="567"/>
      <c r="BJ709" s="567"/>
      <c r="BK709" s="567"/>
      <c r="BL709" s="567"/>
      <c r="BM709" s="567"/>
      <c r="BN709" s="567"/>
      <c r="BO709" s="567"/>
      <c r="BP709" s="567"/>
      <c r="BQ709" s="567"/>
      <c r="BR709" s="567"/>
      <c r="BS709" s="567"/>
      <c r="BT709" s="567"/>
      <c r="BU709" s="567"/>
      <c r="BV709" s="567"/>
      <c r="BW709" s="567"/>
      <c r="BX709" s="567"/>
      <c r="BY709" s="567"/>
      <c r="BZ709" s="567"/>
      <c r="CA709" s="567"/>
      <c r="CB709" s="567"/>
      <c r="CC709" s="567"/>
      <c r="CD709" s="567"/>
      <c r="CE709" s="567"/>
      <c r="CF709" s="567"/>
      <c r="CG709" s="567"/>
      <c r="CH709" s="567"/>
      <c r="CI709" s="567"/>
      <c r="CJ709" s="567"/>
      <c r="CK709" s="567"/>
      <c r="CL709" s="567"/>
      <c r="CM709" s="567"/>
      <c r="CN709" s="567"/>
      <c r="CO709" s="567"/>
      <c r="CP709" s="567"/>
      <c r="CQ709" s="567"/>
      <c r="CR709" s="567"/>
      <c r="CS709" s="567"/>
      <c r="CT709" s="567"/>
      <c r="CU709" s="567"/>
      <c r="CV709" s="567"/>
      <c r="CW709" s="567"/>
      <c r="CX709" s="567"/>
      <c r="CY709" s="567"/>
      <c r="CZ709" s="567"/>
      <c r="DA709" s="567"/>
      <c r="DB709" s="567"/>
      <c r="DC709" s="567"/>
      <c r="DD709" s="567"/>
      <c r="DE709" s="567"/>
      <c r="DF709" s="567"/>
      <c r="DG709" s="567"/>
      <c r="DH709" s="567"/>
      <c r="DI709" s="567"/>
      <c r="DJ709" s="567"/>
      <c r="DK709" s="567"/>
      <c r="DL709" s="567"/>
      <c r="DM709" s="567"/>
      <c r="DN709" s="567"/>
      <c r="DO709" s="567"/>
      <c r="DP709" s="567"/>
      <c r="DQ709" s="567"/>
      <c r="DR709" s="567"/>
      <c r="DS709" s="567"/>
      <c r="DT709" s="567"/>
      <c r="DU709" s="567"/>
      <c r="DV709" s="567"/>
      <c r="DW709" s="567"/>
      <c r="DX709" s="567"/>
      <c r="DY709" s="567"/>
      <c r="DZ709" s="567"/>
      <c r="EA709" s="567"/>
      <c r="EB709" s="567"/>
      <c r="EC709" s="567"/>
      <c r="ED709" s="567"/>
      <c r="EE709" s="567"/>
      <c r="EF709" s="567"/>
      <c r="EG709" s="567"/>
      <c r="EH709" s="567"/>
      <c r="EI709" s="567"/>
      <c r="EJ709" s="567"/>
      <c r="EK709" s="567"/>
      <c r="EL709" s="567"/>
      <c r="EM709" s="567"/>
      <c r="EN709" s="567"/>
      <c r="EO709" s="567"/>
      <c r="EP709" s="567"/>
      <c r="EQ709" s="567"/>
      <c r="ER709" s="567"/>
      <c r="ES709" s="567"/>
      <c r="ET709" s="567"/>
      <c r="EU709" s="567"/>
      <c r="EV709" s="567"/>
      <c r="EW709" s="567"/>
      <c r="EX709" s="567"/>
      <c r="EY709" s="567"/>
      <c r="EZ709" s="567"/>
      <c r="FA709" s="567"/>
      <c r="FB709" s="567"/>
      <c r="FC709" s="567"/>
      <c r="FD709" s="567"/>
      <c r="FE709" s="567"/>
      <c r="FF709" s="567"/>
      <c r="FG709" s="567"/>
      <c r="FH709" s="567"/>
      <c r="FI709" s="567"/>
      <c r="FJ709" s="567"/>
      <c r="FK709" s="567"/>
      <c r="FL709" s="567"/>
      <c r="FM709" s="567"/>
      <c r="FN709" s="567"/>
      <c r="FO709" s="567"/>
      <c r="FP709" s="567"/>
      <c r="FQ709" s="567"/>
      <c r="FR709" s="567"/>
      <c r="FS709" s="567"/>
      <c r="FT709" s="567"/>
      <c r="FU709" s="567"/>
      <c r="FV709" s="567"/>
      <c r="FW709" s="567"/>
      <c r="FX709" s="567"/>
      <c r="FY709" s="567"/>
      <c r="FZ709" s="567"/>
      <c r="GA709" s="567"/>
      <c r="GB709" s="567"/>
      <c r="GC709" s="567"/>
      <c r="GD709" s="567"/>
      <c r="GE709" s="567"/>
      <c r="GF709" s="567"/>
      <c r="GG709" s="567"/>
      <c r="GH709" s="567"/>
      <c r="GI709" s="567"/>
      <c r="GJ709" s="567"/>
      <c r="GK709" s="567"/>
      <c r="GL709" s="567"/>
      <c r="GM709" s="567"/>
      <c r="GN709" s="567"/>
      <c r="GO709" s="567"/>
      <c r="GP709" s="567"/>
      <c r="GQ709" s="567"/>
      <c r="GR709" s="567"/>
      <c r="GS709" s="567"/>
      <c r="GT709" s="567"/>
      <c r="GU709" s="567"/>
      <c r="GV709" s="567"/>
      <c r="GW709" s="567"/>
      <c r="GX709" s="567"/>
      <c r="GY709" s="567"/>
      <c r="GZ709" s="567"/>
      <c r="HA709" s="567"/>
      <c r="HB709" s="567"/>
      <c r="HC709" s="567"/>
      <c r="HD709" s="567"/>
      <c r="HE709" s="567"/>
      <c r="HF709" s="567"/>
      <c r="HG709" s="567"/>
      <c r="HH709" s="567"/>
      <c r="HI709" s="567"/>
      <c r="HJ709" s="567"/>
      <c r="HK709" s="567"/>
      <c r="HL709" s="567"/>
      <c r="HM709" s="567"/>
      <c r="HN709" s="567"/>
      <c r="HO709" s="567"/>
      <c r="HP709" s="567"/>
      <c r="HQ709" s="567"/>
      <c r="HR709" s="567"/>
      <c r="HS709" s="567"/>
      <c r="HT709" s="567"/>
      <c r="HU709" s="567"/>
      <c r="HV709" s="567"/>
      <c r="HW709" s="567"/>
      <c r="HX709" s="567"/>
      <c r="HY709" s="567"/>
      <c r="HZ709" s="567"/>
      <c r="IA709" s="567"/>
      <c r="IB709" s="567"/>
      <c r="IC709" s="567"/>
      <c r="ID709" s="567"/>
      <c r="IE709" s="567"/>
      <c r="IF709" s="567"/>
      <c r="IG709" s="567"/>
      <c r="IH709" s="567"/>
      <c r="II709" s="567"/>
      <c r="IJ709" s="567"/>
      <c r="IK709" s="567"/>
      <c r="IL709" s="567"/>
      <c r="IM709" s="567"/>
      <c r="IN709" s="567"/>
      <c r="IO709" s="567"/>
      <c r="IP709" s="567"/>
      <c r="IQ709" s="567"/>
      <c r="IR709" s="567"/>
    </row>
    <row r="710" spans="1:255" s="191" customFormat="1" ht="16.5" customHeight="1">
      <c r="A710" s="88">
        <v>1</v>
      </c>
      <c r="B710" s="122" t="s">
        <v>48</v>
      </c>
      <c r="C710" s="328" t="s">
        <v>440</v>
      </c>
      <c r="D710" s="88" t="s">
        <v>49</v>
      </c>
      <c r="E710" s="139"/>
      <c r="F710" s="570">
        <f>17.5+2</f>
        <v>19.5</v>
      </c>
      <c r="G710" s="662"/>
      <c r="H710" s="662"/>
      <c r="I710" s="662"/>
      <c r="J710" s="662"/>
      <c r="K710" s="662"/>
      <c r="L710" s="662"/>
      <c r="M710" s="662"/>
      <c r="N710" s="571"/>
      <c r="O710" s="567"/>
      <c r="P710" s="565"/>
      <c r="Q710" s="565"/>
      <c r="R710" s="565"/>
      <c r="S710" s="565"/>
      <c r="T710" s="565"/>
      <c r="U710" s="565"/>
      <c r="V710" s="565"/>
      <c r="W710" s="565"/>
      <c r="X710" s="565"/>
      <c r="Y710" s="565"/>
      <c r="Z710" s="565"/>
      <c r="AA710" s="567"/>
      <c r="AB710" s="567"/>
      <c r="AC710" s="567"/>
      <c r="AD710" s="567"/>
      <c r="AE710" s="567"/>
      <c r="AF710" s="567"/>
      <c r="AG710" s="567"/>
      <c r="AH710" s="567"/>
      <c r="AI710" s="567"/>
      <c r="AJ710" s="567"/>
      <c r="AK710" s="567"/>
      <c r="AL710" s="567"/>
      <c r="AM710" s="567"/>
      <c r="AN710" s="567"/>
      <c r="AO710" s="567"/>
      <c r="AP710" s="567"/>
      <c r="AQ710" s="567"/>
      <c r="AR710" s="567"/>
      <c r="AS710" s="567"/>
      <c r="AT710" s="567"/>
      <c r="AU710" s="567"/>
      <c r="AV710" s="567"/>
      <c r="AW710" s="567"/>
      <c r="AX710" s="567"/>
      <c r="AY710" s="567"/>
      <c r="AZ710" s="567"/>
      <c r="BA710" s="567"/>
      <c r="BB710" s="567"/>
      <c r="BC710" s="567"/>
      <c r="BD710" s="567"/>
      <c r="BE710" s="567"/>
      <c r="BF710" s="567"/>
      <c r="BG710" s="567"/>
      <c r="BH710" s="567"/>
      <c r="BI710" s="567"/>
      <c r="BJ710" s="567"/>
      <c r="BK710" s="567"/>
      <c r="BL710" s="567"/>
      <c r="BM710" s="567"/>
      <c r="BN710" s="567"/>
      <c r="BO710" s="567"/>
      <c r="BP710" s="567"/>
      <c r="BQ710" s="567"/>
      <c r="BR710" s="567"/>
      <c r="BS710" s="567"/>
      <c r="BT710" s="567"/>
      <c r="BU710" s="567"/>
      <c r="BV710" s="567"/>
      <c r="BW710" s="567"/>
      <c r="BX710" s="567"/>
      <c r="BY710" s="567"/>
      <c r="BZ710" s="567"/>
      <c r="CA710" s="567"/>
      <c r="CB710" s="567"/>
      <c r="CC710" s="567"/>
      <c r="CD710" s="567"/>
      <c r="CE710" s="567"/>
      <c r="CF710" s="567"/>
      <c r="CG710" s="567"/>
      <c r="CH710" s="567"/>
      <c r="CI710" s="567"/>
      <c r="CJ710" s="567"/>
      <c r="CK710" s="567"/>
      <c r="CL710" s="567"/>
      <c r="CM710" s="567"/>
      <c r="CN710" s="567"/>
      <c r="CO710" s="567"/>
      <c r="CP710" s="567"/>
      <c r="CQ710" s="567"/>
      <c r="CR710" s="567"/>
      <c r="CS710" s="567"/>
      <c r="CT710" s="567"/>
      <c r="CU710" s="567"/>
      <c r="CV710" s="567"/>
      <c r="CW710" s="567"/>
      <c r="CX710" s="567"/>
      <c r="CY710" s="567"/>
      <c r="CZ710" s="567"/>
      <c r="DA710" s="567"/>
      <c r="DB710" s="567"/>
      <c r="DC710" s="567"/>
      <c r="DD710" s="567"/>
      <c r="DE710" s="567"/>
      <c r="DF710" s="567"/>
      <c r="DG710" s="567"/>
      <c r="DH710" s="567"/>
      <c r="DI710" s="567"/>
      <c r="DJ710" s="567"/>
      <c r="DK710" s="567"/>
      <c r="DL710" s="567"/>
      <c r="DM710" s="567"/>
      <c r="DN710" s="567"/>
      <c r="DO710" s="567"/>
      <c r="DP710" s="567"/>
      <c r="DQ710" s="567"/>
      <c r="DR710" s="567"/>
      <c r="DS710" s="567"/>
      <c r="DT710" s="567"/>
      <c r="DU710" s="567"/>
      <c r="DV710" s="567"/>
      <c r="DW710" s="567"/>
      <c r="DX710" s="567"/>
      <c r="DY710" s="567"/>
      <c r="DZ710" s="567"/>
      <c r="EA710" s="567"/>
      <c r="EB710" s="567"/>
      <c r="EC710" s="567"/>
      <c r="ED710" s="567"/>
      <c r="EE710" s="567"/>
      <c r="EF710" s="567"/>
      <c r="EG710" s="567"/>
      <c r="EH710" s="567"/>
      <c r="EI710" s="567"/>
      <c r="EJ710" s="567"/>
      <c r="EK710" s="567"/>
      <c r="EL710" s="567"/>
      <c r="EM710" s="567"/>
      <c r="EN710" s="567"/>
      <c r="EO710" s="567"/>
      <c r="EP710" s="567"/>
      <c r="EQ710" s="567"/>
      <c r="ER710" s="567"/>
      <c r="ES710" s="567"/>
      <c r="ET710" s="567"/>
      <c r="EU710" s="567"/>
      <c r="EV710" s="567"/>
      <c r="EW710" s="567"/>
      <c r="EX710" s="567"/>
      <c r="EY710" s="567"/>
      <c r="EZ710" s="567"/>
      <c r="FA710" s="567"/>
      <c r="FB710" s="567"/>
      <c r="FC710" s="567"/>
      <c r="FD710" s="567"/>
      <c r="FE710" s="567"/>
      <c r="FF710" s="567"/>
      <c r="FG710" s="567"/>
      <c r="FH710" s="567"/>
      <c r="FI710" s="567"/>
      <c r="FJ710" s="567"/>
      <c r="FK710" s="567"/>
      <c r="FL710" s="567"/>
      <c r="FM710" s="567"/>
      <c r="FN710" s="567"/>
      <c r="FO710" s="567"/>
      <c r="FP710" s="567"/>
      <c r="FQ710" s="567"/>
      <c r="FR710" s="567"/>
      <c r="FS710" s="567"/>
      <c r="FT710" s="567"/>
      <c r="FU710" s="567"/>
      <c r="FV710" s="567"/>
      <c r="FW710" s="567"/>
      <c r="FX710" s="567"/>
      <c r="FY710" s="567"/>
      <c r="FZ710" s="567"/>
      <c r="GA710" s="567"/>
      <c r="GB710" s="567"/>
      <c r="GC710" s="567"/>
      <c r="GD710" s="567"/>
      <c r="GE710" s="567"/>
      <c r="GF710" s="567"/>
      <c r="GG710" s="567"/>
      <c r="GH710" s="567"/>
      <c r="GI710" s="567"/>
      <c r="GJ710" s="567"/>
      <c r="GK710" s="567"/>
      <c r="GL710" s="567"/>
      <c r="GM710" s="567"/>
      <c r="GN710" s="567"/>
      <c r="GO710" s="567"/>
      <c r="GP710" s="567"/>
      <c r="GQ710" s="567"/>
      <c r="GR710" s="567"/>
      <c r="GS710" s="567"/>
      <c r="GT710" s="567"/>
      <c r="GU710" s="567"/>
      <c r="GV710" s="567"/>
      <c r="GW710" s="567"/>
      <c r="GX710" s="567"/>
      <c r="GY710" s="567"/>
      <c r="GZ710" s="567"/>
      <c r="HA710" s="567"/>
      <c r="HB710" s="567"/>
      <c r="HC710" s="567"/>
      <c r="HD710" s="567"/>
      <c r="HE710" s="567"/>
      <c r="HF710" s="567"/>
      <c r="HG710" s="567"/>
      <c r="HH710" s="567"/>
      <c r="HI710" s="567"/>
      <c r="HJ710" s="567"/>
      <c r="HK710" s="567"/>
      <c r="HL710" s="567"/>
      <c r="HM710" s="567"/>
      <c r="HN710" s="567"/>
      <c r="HO710" s="567"/>
      <c r="HP710" s="567"/>
      <c r="HQ710" s="567"/>
      <c r="HR710" s="567"/>
      <c r="HS710" s="567"/>
      <c r="HT710" s="567"/>
      <c r="HU710" s="567"/>
      <c r="HV710" s="567"/>
      <c r="HW710" s="567"/>
      <c r="HX710" s="567"/>
      <c r="HY710" s="567"/>
      <c r="HZ710" s="567"/>
      <c r="IA710" s="567"/>
      <c r="IB710" s="567"/>
      <c r="IC710" s="567"/>
      <c r="ID710" s="567"/>
      <c r="IE710" s="567"/>
      <c r="IF710" s="567"/>
      <c r="IG710" s="567"/>
      <c r="IH710" s="567"/>
      <c r="II710" s="567"/>
      <c r="IJ710" s="567"/>
      <c r="IK710" s="567"/>
      <c r="IL710" s="567"/>
      <c r="IM710" s="567"/>
      <c r="IN710" s="567"/>
      <c r="IO710" s="567"/>
      <c r="IP710" s="567"/>
      <c r="IQ710" s="567"/>
      <c r="IR710" s="567"/>
      <c r="IS710" s="567"/>
      <c r="IT710" s="567"/>
      <c r="IU710" s="567"/>
    </row>
    <row r="711" spans="1:255" s="191" customFormat="1" ht="13.5">
      <c r="A711" s="93"/>
      <c r="B711" s="125"/>
      <c r="C711" s="198" t="s">
        <v>38</v>
      </c>
      <c r="D711" s="127" t="s">
        <v>39</v>
      </c>
      <c r="E711" s="572">
        <v>2.06</v>
      </c>
      <c r="F711" s="189">
        <f>F710*E711</f>
        <v>40.17</v>
      </c>
      <c r="G711" s="663"/>
      <c r="H711" s="663"/>
      <c r="I711" s="663"/>
      <c r="J711" s="663"/>
      <c r="K711" s="663"/>
      <c r="L711" s="663"/>
      <c r="M711" s="663"/>
      <c r="N711" s="571"/>
      <c r="O711" s="567"/>
      <c r="P711" s="565"/>
      <c r="Q711" s="565"/>
      <c r="R711" s="565"/>
      <c r="S711" s="565"/>
      <c r="T711" s="565"/>
      <c r="U711" s="565"/>
      <c r="V711" s="565"/>
      <c r="W711" s="565"/>
      <c r="X711" s="565"/>
      <c r="Y711" s="565"/>
      <c r="Z711" s="565"/>
      <c r="AA711" s="567"/>
      <c r="AB711" s="567"/>
      <c r="AC711" s="567"/>
      <c r="AD711" s="567"/>
      <c r="AE711" s="567"/>
      <c r="AF711" s="567"/>
      <c r="AG711" s="567"/>
      <c r="AH711" s="567"/>
      <c r="AI711" s="567"/>
      <c r="AJ711" s="567"/>
      <c r="AK711" s="567"/>
      <c r="AL711" s="567"/>
      <c r="AM711" s="567"/>
      <c r="AN711" s="567"/>
      <c r="AO711" s="567"/>
      <c r="AP711" s="567"/>
      <c r="AQ711" s="567"/>
      <c r="AR711" s="567"/>
      <c r="AS711" s="567"/>
      <c r="AT711" s="567"/>
      <c r="AU711" s="567"/>
      <c r="AV711" s="567"/>
      <c r="AW711" s="567"/>
      <c r="AX711" s="567"/>
      <c r="AY711" s="567"/>
      <c r="AZ711" s="567"/>
      <c r="BA711" s="567"/>
      <c r="BB711" s="567"/>
      <c r="BC711" s="567"/>
      <c r="BD711" s="567"/>
      <c r="BE711" s="567"/>
      <c r="BF711" s="567"/>
      <c r="BG711" s="567"/>
      <c r="BH711" s="567"/>
      <c r="BI711" s="567"/>
      <c r="BJ711" s="567"/>
      <c r="BK711" s="567"/>
      <c r="BL711" s="567"/>
      <c r="BM711" s="567"/>
      <c r="BN711" s="567"/>
      <c r="BO711" s="567"/>
      <c r="BP711" s="567"/>
      <c r="BQ711" s="567"/>
      <c r="BR711" s="567"/>
      <c r="BS711" s="567"/>
      <c r="BT711" s="567"/>
      <c r="BU711" s="567"/>
      <c r="BV711" s="567"/>
      <c r="BW711" s="567"/>
      <c r="BX711" s="567"/>
      <c r="BY711" s="567"/>
      <c r="BZ711" s="567"/>
      <c r="CA711" s="567"/>
      <c r="CB711" s="567"/>
      <c r="CC711" s="567"/>
      <c r="CD711" s="567"/>
      <c r="CE711" s="567"/>
      <c r="CF711" s="567"/>
      <c r="CG711" s="567"/>
      <c r="CH711" s="567"/>
      <c r="CI711" s="567"/>
      <c r="CJ711" s="567"/>
      <c r="CK711" s="567"/>
      <c r="CL711" s="567"/>
      <c r="CM711" s="567"/>
      <c r="CN711" s="567"/>
      <c r="CO711" s="567"/>
      <c r="CP711" s="567"/>
      <c r="CQ711" s="567"/>
      <c r="CR711" s="567"/>
      <c r="CS711" s="567"/>
      <c r="CT711" s="567"/>
      <c r="CU711" s="567"/>
      <c r="CV711" s="567"/>
      <c r="CW711" s="567"/>
      <c r="CX711" s="567"/>
      <c r="CY711" s="567"/>
      <c r="CZ711" s="567"/>
      <c r="DA711" s="567"/>
      <c r="DB711" s="567"/>
      <c r="DC711" s="567"/>
      <c r="DD711" s="567"/>
      <c r="DE711" s="567"/>
      <c r="DF711" s="567"/>
      <c r="DG711" s="567"/>
      <c r="DH711" s="567"/>
      <c r="DI711" s="567"/>
      <c r="DJ711" s="567"/>
      <c r="DK711" s="567"/>
      <c r="DL711" s="567"/>
      <c r="DM711" s="567"/>
      <c r="DN711" s="567"/>
      <c r="DO711" s="567"/>
      <c r="DP711" s="567"/>
      <c r="DQ711" s="567"/>
      <c r="DR711" s="567"/>
      <c r="DS711" s="567"/>
      <c r="DT711" s="567"/>
      <c r="DU711" s="567"/>
      <c r="DV711" s="567"/>
      <c r="DW711" s="567"/>
      <c r="DX711" s="567"/>
      <c r="DY711" s="567"/>
      <c r="DZ711" s="567"/>
      <c r="EA711" s="567"/>
      <c r="EB711" s="567"/>
      <c r="EC711" s="567"/>
      <c r="ED711" s="567"/>
      <c r="EE711" s="567"/>
      <c r="EF711" s="567"/>
      <c r="EG711" s="567"/>
      <c r="EH711" s="567"/>
      <c r="EI711" s="567"/>
      <c r="EJ711" s="567"/>
      <c r="EK711" s="567"/>
      <c r="EL711" s="567"/>
      <c r="EM711" s="567"/>
      <c r="EN711" s="567"/>
      <c r="EO711" s="567"/>
      <c r="EP711" s="567"/>
      <c r="EQ711" s="567"/>
      <c r="ER711" s="567"/>
      <c r="ES711" s="567"/>
      <c r="ET711" s="567"/>
      <c r="EU711" s="567"/>
      <c r="EV711" s="567"/>
      <c r="EW711" s="567"/>
      <c r="EX711" s="567"/>
      <c r="EY711" s="567"/>
      <c r="EZ711" s="567"/>
      <c r="FA711" s="567"/>
      <c r="FB711" s="567"/>
      <c r="FC711" s="567"/>
      <c r="FD711" s="567"/>
      <c r="FE711" s="567"/>
      <c r="FF711" s="567"/>
      <c r="FG711" s="567"/>
      <c r="FH711" s="567"/>
      <c r="FI711" s="567"/>
      <c r="FJ711" s="567"/>
      <c r="FK711" s="567"/>
      <c r="FL711" s="567"/>
      <c r="FM711" s="567"/>
      <c r="FN711" s="567"/>
      <c r="FO711" s="567"/>
      <c r="FP711" s="567"/>
      <c r="FQ711" s="567"/>
      <c r="FR711" s="567"/>
      <c r="FS711" s="567"/>
      <c r="FT711" s="567"/>
      <c r="FU711" s="567"/>
      <c r="FV711" s="567"/>
      <c r="FW711" s="567"/>
      <c r="FX711" s="567"/>
      <c r="FY711" s="567"/>
      <c r="FZ711" s="567"/>
      <c r="GA711" s="567"/>
      <c r="GB711" s="567"/>
      <c r="GC711" s="567"/>
      <c r="GD711" s="567"/>
      <c r="GE711" s="567"/>
      <c r="GF711" s="567"/>
      <c r="GG711" s="567"/>
      <c r="GH711" s="567"/>
      <c r="GI711" s="567"/>
      <c r="GJ711" s="567"/>
      <c r="GK711" s="567"/>
      <c r="GL711" s="567"/>
      <c r="GM711" s="567"/>
      <c r="GN711" s="567"/>
      <c r="GO711" s="567"/>
      <c r="GP711" s="567"/>
      <c r="GQ711" s="567"/>
      <c r="GR711" s="567"/>
      <c r="GS711" s="567"/>
      <c r="GT711" s="567"/>
      <c r="GU711" s="567"/>
      <c r="GV711" s="567"/>
      <c r="GW711" s="567"/>
      <c r="GX711" s="567"/>
      <c r="GY711" s="567"/>
      <c r="GZ711" s="567"/>
      <c r="HA711" s="567"/>
      <c r="HB711" s="567"/>
      <c r="HC711" s="567"/>
      <c r="HD711" s="567"/>
      <c r="HE711" s="567"/>
      <c r="HF711" s="567"/>
      <c r="HG711" s="567"/>
      <c r="HH711" s="567"/>
      <c r="HI711" s="567"/>
      <c r="HJ711" s="567"/>
      <c r="HK711" s="567"/>
      <c r="HL711" s="567"/>
      <c r="HM711" s="567"/>
      <c r="HN711" s="567"/>
      <c r="HO711" s="567"/>
      <c r="HP711" s="567"/>
      <c r="HQ711" s="567"/>
      <c r="HR711" s="567"/>
      <c r="HS711" s="567"/>
      <c r="HT711" s="567"/>
      <c r="HU711" s="567"/>
      <c r="HV711" s="567"/>
      <c r="HW711" s="567"/>
      <c r="HX711" s="567"/>
      <c r="HY711" s="567"/>
      <c r="HZ711" s="567"/>
      <c r="IA711" s="567"/>
      <c r="IB711" s="567"/>
      <c r="IC711" s="567"/>
      <c r="ID711" s="567"/>
      <c r="IE711" s="567"/>
      <c r="IF711" s="567"/>
      <c r="IG711" s="567"/>
      <c r="IH711" s="567"/>
      <c r="II711" s="567"/>
      <c r="IJ711" s="567"/>
      <c r="IK711" s="567"/>
      <c r="IL711" s="567"/>
      <c r="IM711" s="567"/>
      <c r="IN711" s="567"/>
      <c r="IO711" s="567"/>
      <c r="IP711" s="567"/>
      <c r="IQ711" s="567"/>
      <c r="IR711" s="567"/>
      <c r="IS711" s="567"/>
      <c r="IT711" s="567"/>
      <c r="IU711" s="567"/>
    </row>
    <row r="712" spans="1:255" s="186" customFormat="1" ht="16.5" customHeight="1">
      <c r="A712" s="88">
        <v>2</v>
      </c>
      <c r="B712" s="122" t="s">
        <v>51</v>
      </c>
      <c r="C712" s="328" t="s">
        <v>72</v>
      </c>
      <c r="D712" s="88" t="s">
        <v>49</v>
      </c>
      <c r="E712" s="139"/>
      <c r="F712" s="570">
        <v>0</v>
      </c>
      <c r="G712" s="662"/>
      <c r="H712" s="662"/>
      <c r="I712" s="662"/>
      <c r="J712" s="662"/>
      <c r="K712" s="662"/>
      <c r="L712" s="662"/>
      <c r="M712" s="662"/>
      <c r="N712" s="571"/>
      <c r="O712" s="573"/>
      <c r="P712" s="574"/>
      <c r="Q712" s="574"/>
      <c r="R712" s="574"/>
      <c r="S712" s="574"/>
      <c r="T712" s="574"/>
      <c r="U712" s="574"/>
      <c r="V712" s="574"/>
      <c r="W712" s="574"/>
      <c r="X712" s="574"/>
      <c r="Y712" s="574"/>
      <c r="Z712" s="574"/>
      <c r="AA712" s="573"/>
      <c r="AB712" s="573"/>
      <c r="AC712" s="573"/>
      <c r="AD712" s="573"/>
      <c r="AE712" s="573"/>
      <c r="AF712" s="573"/>
      <c r="AG712" s="573"/>
      <c r="AH712" s="573"/>
      <c r="AI712" s="573"/>
      <c r="AJ712" s="573"/>
      <c r="AK712" s="573"/>
      <c r="AL712" s="573"/>
      <c r="AM712" s="573"/>
      <c r="AN712" s="573"/>
      <c r="AO712" s="573"/>
      <c r="AP712" s="573"/>
      <c r="AQ712" s="573"/>
      <c r="AR712" s="573"/>
      <c r="AS712" s="573"/>
      <c r="AT712" s="573"/>
      <c r="AU712" s="573"/>
      <c r="AV712" s="573"/>
      <c r="AW712" s="573"/>
      <c r="AX712" s="573"/>
      <c r="AY712" s="573"/>
      <c r="AZ712" s="573"/>
      <c r="BA712" s="573"/>
      <c r="BB712" s="573"/>
      <c r="BC712" s="573"/>
      <c r="BD712" s="573"/>
      <c r="BE712" s="573"/>
      <c r="BF712" s="573"/>
      <c r="BG712" s="573"/>
      <c r="BH712" s="573"/>
      <c r="BI712" s="573"/>
      <c r="BJ712" s="573"/>
      <c r="BK712" s="573"/>
      <c r="BL712" s="573"/>
      <c r="BM712" s="573"/>
      <c r="BN712" s="573"/>
      <c r="BO712" s="573"/>
      <c r="BP712" s="573"/>
      <c r="BQ712" s="573"/>
      <c r="BR712" s="573"/>
      <c r="BS712" s="573"/>
      <c r="BT712" s="573"/>
      <c r="BU712" s="573"/>
      <c r="BV712" s="573"/>
      <c r="BW712" s="573"/>
      <c r="BX712" s="573"/>
      <c r="BY712" s="573"/>
      <c r="BZ712" s="573"/>
      <c r="CA712" s="573"/>
      <c r="CB712" s="573"/>
      <c r="CC712" s="573"/>
      <c r="CD712" s="573"/>
      <c r="CE712" s="573"/>
      <c r="CF712" s="573"/>
      <c r="CG712" s="573"/>
      <c r="CH712" s="573"/>
      <c r="CI712" s="573"/>
      <c r="CJ712" s="573"/>
      <c r="CK712" s="573"/>
      <c r="CL712" s="573"/>
      <c r="CM712" s="573"/>
      <c r="CN712" s="573"/>
      <c r="CO712" s="573"/>
      <c r="CP712" s="573"/>
      <c r="CQ712" s="573"/>
      <c r="CR712" s="573"/>
      <c r="CS712" s="573"/>
      <c r="CT712" s="573"/>
      <c r="CU712" s="573"/>
      <c r="CV712" s="573"/>
      <c r="CW712" s="573"/>
      <c r="CX712" s="573"/>
      <c r="CY712" s="573"/>
      <c r="CZ712" s="573"/>
      <c r="DA712" s="573"/>
      <c r="DB712" s="573"/>
      <c r="DC712" s="573"/>
      <c r="DD712" s="573"/>
      <c r="DE712" s="573"/>
      <c r="DF712" s="573"/>
      <c r="DG712" s="573"/>
      <c r="DH712" s="573"/>
      <c r="DI712" s="573"/>
      <c r="DJ712" s="573"/>
      <c r="DK712" s="573"/>
      <c r="DL712" s="573"/>
      <c r="DM712" s="573"/>
      <c r="DN712" s="573"/>
      <c r="DO712" s="573"/>
      <c r="DP712" s="573"/>
      <c r="DQ712" s="573"/>
      <c r="DR712" s="573"/>
      <c r="DS712" s="573"/>
      <c r="DT712" s="573"/>
      <c r="DU712" s="573"/>
      <c r="DV712" s="573"/>
      <c r="DW712" s="573"/>
      <c r="DX712" s="573"/>
      <c r="DY712" s="573"/>
      <c r="DZ712" s="573"/>
      <c r="EA712" s="573"/>
      <c r="EB712" s="573"/>
      <c r="EC712" s="573"/>
      <c r="ED712" s="573"/>
      <c r="EE712" s="573"/>
      <c r="EF712" s="573"/>
      <c r="EG712" s="573"/>
      <c r="EH712" s="573"/>
      <c r="EI712" s="573"/>
      <c r="EJ712" s="573"/>
      <c r="EK712" s="573"/>
      <c r="EL712" s="573"/>
      <c r="EM712" s="573"/>
      <c r="EN712" s="573"/>
      <c r="EO712" s="573"/>
      <c r="EP712" s="573"/>
      <c r="EQ712" s="573"/>
      <c r="ER712" s="573"/>
      <c r="ES712" s="573"/>
      <c r="ET712" s="573"/>
      <c r="EU712" s="573"/>
      <c r="EV712" s="573"/>
      <c r="EW712" s="573"/>
      <c r="EX712" s="573"/>
      <c r="EY712" s="573"/>
      <c r="EZ712" s="573"/>
      <c r="FA712" s="573"/>
      <c r="FB712" s="573"/>
      <c r="FC712" s="573"/>
      <c r="FD712" s="573"/>
      <c r="FE712" s="573"/>
      <c r="FF712" s="573"/>
      <c r="FG712" s="573"/>
      <c r="FH712" s="573"/>
      <c r="FI712" s="573"/>
      <c r="FJ712" s="573"/>
      <c r="FK712" s="573"/>
      <c r="FL712" s="573"/>
      <c r="FM712" s="573"/>
      <c r="FN712" s="573"/>
      <c r="FO712" s="573"/>
      <c r="FP712" s="573"/>
      <c r="FQ712" s="573"/>
      <c r="FR712" s="573"/>
      <c r="FS712" s="573"/>
      <c r="FT712" s="573"/>
      <c r="FU712" s="573"/>
      <c r="FV712" s="573"/>
      <c r="FW712" s="573"/>
      <c r="FX712" s="573"/>
      <c r="FY712" s="573"/>
      <c r="FZ712" s="573"/>
      <c r="GA712" s="573"/>
      <c r="GB712" s="573"/>
      <c r="GC712" s="573"/>
      <c r="GD712" s="573"/>
      <c r="GE712" s="573"/>
      <c r="GF712" s="573"/>
      <c r="GG712" s="573"/>
      <c r="GH712" s="573"/>
      <c r="GI712" s="573"/>
      <c r="GJ712" s="573"/>
      <c r="GK712" s="573"/>
      <c r="GL712" s="573"/>
      <c r="GM712" s="573"/>
      <c r="GN712" s="573"/>
      <c r="GO712" s="573"/>
      <c r="GP712" s="573"/>
      <c r="GQ712" s="573"/>
      <c r="GR712" s="573"/>
      <c r="GS712" s="573"/>
      <c r="GT712" s="573"/>
      <c r="GU712" s="573"/>
      <c r="GV712" s="573"/>
      <c r="GW712" s="573"/>
      <c r="GX712" s="573"/>
      <c r="GY712" s="573"/>
      <c r="GZ712" s="573"/>
      <c r="HA712" s="573"/>
      <c r="HB712" s="573"/>
      <c r="HC712" s="573"/>
      <c r="HD712" s="573"/>
      <c r="HE712" s="573"/>
      <c r="HF712" s="573"/>
      <c r="HG712" s="573"/>
      <c r="HH712" s="573"/>
      <c r="HI712" s="573"/>
      <c r="HJ712" s="573"/>
      <c r="HK712" s="573"/>
      <c r="HL712" s="573"/>
      <c r="HM712" s="573"/>
      <c r="HN712" s="573"/>
      <c r="HO712" s="573"/>
      <c r="HP712" s="573"/>
      <c r="HQ712" s="573"/>
      <c r="HR712" s="573"/>
      <c r="HS712" s="573"/>
      <c r="HT712" s="573"/>
      <c r="HU712" s="573"/>
      <c r="HV712" s="573"/>
      <c r="HW712" s="573"/>
      <c r="HX712" s="573"/>
      <c r="HY712" s="573"/>
      <c r="HZ712" s="573"/>
      <c r="IA712" s="573"/>
      <c r="IB712" s="573"/>
      <c r="IC712" s="573"/>
      <c r="ID712" s="573"/>
      <c r="IE712" s="573"/>
      <c r="IF712" s="573"/>
      <c r="IG712" s="573"/>
      <c r="IH712" s="573"/>
      <c r="II712" s="573"/>
      <c r="IJ712" s="573"/>
      <c r="IK712" s="573"/>
      <c r="IL712" s="573"/>
      <c r="IM712" s="573"/>
      <c r="IN712" s="573"/>
      <c r="IO712" s="573"/>
      <c r="IP712" s="573"/>
      <c r="IQ712" s="573"/>
      <c r="IR712" s="573"/>
      <c r="IS712" s="573"/>
      <c r="IT712" s="573"/>
      <c r="IU712" s="573"/>
    </row>
    <row r="713" spans="1:255" s="186" customFormat="1" ht="16.5" customHeight="1">
      <c r="A713" s="93"/>
      <c r="B713" s="125"/>
      <c r="C713" s="198" t="s">
        <v>38</v>
      </c>
      <c r="D713" s="127" t="s">
        <v>39</v>
      </c>
      <c r="E713" s="572">
        <v>1.21</v>
      </c>
      <c r="F713" s="189">
        <f>F712*E713</f>
        <v>0</v>
      </c>
      <c r="G713" s="663"/>
      <c r="H713" s="663"/>
      <c r="I713" s="663"/>
      <c r="J713" s="663"/>
      <c r="K713" s="663"/>
      <c r="L713" s="663"/>
      <c r="M713" s="663"/>
      <c r="N713" s="571"/>
      <c r="O713" s="573"/>
      <c r="P713" s="574"/>
      <c r="Q713" s="574"/>
      <c r="R713" s="574"/>
      <c r="S713" s="574"/>
      <c r="T713" s="574"/>
      <c r="U713" s="574"/>
      <c r="V713" s="574"/>
      <c r="W713" s="574"/>
      <c r="X713" s="574"/>
      <c r="Y713" s="574"/>
      <c r="Z713" s="574"/>
      <c r="AA713" s="573"/>
      <c r="AB713" s="573"/>
      <c r="AC713" s="573"/>
      <c r="AD713" s="573"/>
      <c r="AE713" s="573"/>
      <c r="AF713" s="573"/>
      <c r="AG713" s="573"/>
      <c r="AH713" s="573"/>
      <c r="AI713" s="573"/>
      <c r="AJ713" s="573"/>
      <c r="AK713" s="573"/>
      <c r="AL713" s="573"/>
      <c r="AM713" s="573"/>
      <c r="AN713" s="573"/>
      <c r="AO713" s="573"/>
      <c r="AP713" s="573"/>
      <c r="AQ713" s="573"/>
      <c r="AR713" s="573"/>
      <c r="AS713" s="573"/>
      <c r="AT713" s="573"/>
      <c r="AU713" s="573"/>
      <c r="AV713" s="573"/>
      <c r="AW713" s="573"/>
      <c r="AX713" s="573"/>
      <c r="AY713" s="573"/>
      <c r="AZ713" s="573"/>
      <c r="BA713" s="573"/>
      <c r="BB713" s="573"/>
      <c r="BC713" s="573"/>
      <c r="BD713" s="573"/>
      <c r="BE713" s="573"/>
      <c r="BF713" s="573"/>
      <c r="BG713" s="573"/>
      <c r="BH713" s="573"/>
      <c r="BI713" s="573"/>
      <c r="BJ713" s="573"/>
      <c r="BK713" s="573"/>
      <c r="BL713" s="573"/>
      <c r="BM713" s="573"/>
      <c r="BN713" s="573"/>
      <c r="BO713" s="573"/>
      <c r="BP713" s="573"/>
      <c r="BQ713" s="573"/>
      <c r="BR713" s="573"/>
      <c r="BS713" s="573"/>
      <c r="BT713" s="573"/>
      <c r="BU713" s="573"/>
      <c r="BV713" s="573"/>
      <c r="BW713" s="573"/>
      <c r="BX713" s="573"/>
      <c r="BY713" s="573"/>
      <c r="BZ713" s="573"/>
      <c r="CA713" s="573"/>
      <c r="CB713" s="573"/>
      <c r="CC713" s="573"/>
      <c r="CD713" s="573"/>
      <c r="CE713" s="573"/>
      <c r="CF713" s="573"/>
      <c r="CG713" s="573"/>
      <c r="CH713" s="573"/>
      <c r="CI713" s="573"/>
      <c r="CJ713" s="573"/>
      <c r="CK713" s="573"/>
      <c r="CL713" s="573"/>
      <c r="CM713" s="573"/>
      <c r="CN713" s="573"/>
      <c r="CO713" s="573"/>
      <c r="CP713" s="573"/>
      <c r="CQ713" s="573"/>
      <c r="CR713" s="573"/>
      <c r="CS713" s="573"/>
      <c r="CT713" s="573"/>
      <c r="CU713" s="573"/>
      <c r="CV713" s="573"/>
      <c r="CW713" s="573"/>
      <c r="CX713" s="573"/>
      <c r="CY713" s="573"/>
      <c r="CZ713" s="573"/>
      <c r="DA713" s="573"/>
      <c r="DB713" s="573"/>
      <c r="DC713" s="573"/>
      <c r="DD713" s="573"/>
      <c r="DE713" s="573"/>
      <c r="DF713" s="573"/>
      <c r="DG713" s="573"/>
      <c r="DH713" s="573"/>
      <c r="DI713" s="573"/>
      <c r="DJ713" s="573"/>
      <c r="DK713" s="573"/>
      <c r="DL713" s="573"/>
      <c r="DM713" s="573"/>
      <c r="DN713" s="573"/>
      <c r="DO713" s="573"/>
      <c r="DP713" s="573"/>
      <c r="DQ713" s="573"/>
      <c r="DR713" s="573"/>
      <c r="DS713" s="573"/>
      <c r="DT713" s="573"/>
      <c r="DU713" s="573"/>
      <c r="DV713" s="573"/>
      <c r="DW713" s="573"/>
      <c r="DX713" s="573"/>
      <c r="DY713" s="573"/>
      <c r="DZ713" s="573"/>
      <c r="EA713" s="573"/>
      <c r="EB713" s="573"/>
      <c r="EC713" s="573"/>
      <c r="ED713" s="573"/>
      <c r="EE713" s="573"/>
      <c r="EF713" s="573"/>
      <c r="EG713" s="573"/>
      <c r="EH713" s="573"/>
      <c r="EI713" s="573"/>
      <c r="EJ713" s="573"/>
      <c r="EK713" s="573"/>
      <c r="EL713" s="573"/>
      <c r="EM713" s="573"/>
      <c r="EN713" s="573"/>
      <c r="EO713" s="573"/>
      <c r="EP713" s="573"/>
      <c r="EQ713" s="573"/>
      <c r="ER713" s="573"/>
      <c r="ES713" s="573"/>
      <c r="ET713" s="573"/>
      <c r="EU713" s="573"/>
      <c r="EV713" s="573"/>
      <c r="EW713" s="573"/>
      <c r="EX713" s="573"/>
      <c r="EY713" s="573"/>
      <c r="EZ713" s="573"/>
      <c r="FA713" s="573"/>
      <c r="FB713" s="573"/>
      <c r="FC713" s="573"/>
      <c r="FD713" s="573"/>
      <c r="FE713" s="573"/>
      <c r="FF713" s="573"/>
      <c r="FG713" s="573"/>
      <c r="FH713" s="573"/>
      <c r="FI713" s="573"/>
      <c r="FJ713" s="573"/>
      <c r="FK713" s="573"/>
      <c r="FL713" s="573"/>
      <c r="FM713" s="573"/>
      <c r="FN713" s="573"/>
      <c r="FO713" s="573"/>
      <c r="FP713" s="573"/>
      <c r="FQ713" s="573"/>
      <c r="FR713" s="573"/>
      <c r="FS713" s="573"/>
      <c r="FT713" s="573"/>
      <c r="FU713" s="573"/>
      <c r="FV713" s="573"/>
      <c r="FW713" s="573"/>
      <c r="FX713" s="573"/>
      <c r="FY713" s="573"/>
      <c r="FZ713" s="573"/>
      <c r="GA713" s="573"/>
      <c r="GB713" s="573"/>
      <c r="GC713" s="573"/>
      <c r="GD713" s="573"/>
      <c r="GE713" s="573"/>
      <c r="GF713" s="573"/>
      <c r="GG713" s="573"/>
      <c r="GH713" s="573"/>
      <c r="GI713" s="573"/>
      <c r="GJ713" s="573"/>
      <c r="GK713" s="573"/>
      <c r="GL713" s="573"/>
      <c r="GM713" s="573"/>
      <c r="GN713" s="573"/>
      <c r="GO713" s="573"/>
      <c r="GP713" s="573"/>
      <c r="GQ713" s="573"/>
      <c r="GR713" s="573"/>
      <c r="GS713" s="573"/>
      <c r="GT713" s="573"/>
      <c r="GU713" s="573"/>
      <c r="GV713" s="573"/>
      <c r="GW713" s="573"/>
      <c r="GX713" s="573"/>
      <c r="GY713" s="573"/>
      <c r="GZ713" s="573"/>
      <c r="HA713" s="573"/>
      <c r="HB713" s="573"/>
      <c r="HC713" s="573"/>
      <c r="HD713" s="573"/>
      <c r="HE713" s="573"/>
      <c r="HF713" s="573"/>
      <c r="HG713" s="573"/>
      <c r="HH713" s="573"/>
      <c r="HI713" s="573"/>
      <c r="HJ713" s="573"/>
      <c r="HK713" s="573"/>
      <c r="HL713" s="573"/>
      <c r="HM713" s="573"/>
      <c r="HN713" s="573"/>
      <c r="HO713" s="573"/>
      <c r="HP713" s="573"/>
      <c r="HQ713" s="573"/>
      <c r="HR713" s="573"/>
      <c r="HS713" s="573"/>
      <c r="HT713" s="573"/>
      <c r="HU713" s="573"/>
      <c r="HV713" s="573"/>
      <c r="HW713" s="573"/>
      <c r="HX713" s="573"/>
      <c r="HY713" s="573"/>
      <c r="HZ713" s="573"/>
      <c r="IA713" s="573"/>
      <c r="IB713" s="573"/>
      <c r="IC713" s="573"/>
      <c r="ID713" s="573"/>
      <c r="IE713" s="573"/>
      <c r="IF713" s="573"/>
      <c r="IG713" s="573"/>
      <c r="IH713" s="573"/>
      <c r="II713" s="573"/>
      <c r="IJ713" s="573"/>
      <c r="IK713" s="573"/>
      <c r="IL713" s="573"/>
      <c r="IM713" s="573"/>
      <c r="IN713" s="573"/>
      <c r="IO713" s="573"/>
      <c r="IP713" s="573"/>
      <c r="IQ713" s="573"/>
      <c r="IR713" s="573"/>
      <c r="IS713" s="573"/>
      <c r="IT713" s="573"/>
      <c r="IU713" s="573"/>
    </row>
    <row r="714" spans="1:255" s="191" customFormat="1" ht="14.25">
      <c r="A714" s="88">
        <v>3</v>
      </c>
      <c r="B714" s="122"/>
      <c r="C714" s="399" t="s">
        <v>401</v>
      </c>
      <c r="D714" s="124" t="s">
        <v>73</v>
      </c>
      <c r="E714" s="568"/>
      <c r="F714" s="564">
        <f>12*1.95</f>
        <v>23.4</v>
      </c>
      <c r="G714" s="662"/>
      <c r="H714" s="662"/>
      <c r="I714" s="646"/>
      <c r="J714" s="662"/>
      <c r="K714" s="662"/>
      <c r="L714" s="662"/>
      <c r="M714" s="662"/>
      <c r="N714" s="565"/>
      <c r="O714" s="565"/>
      <c r="P714" s="565"/>
      <c r="Q714" s="565"/>
      <c r="R714" s="565"/>
      <c r="S714" s="565"/>
      <c r="T714" s="565"/>
      <c r="U714" s="565"/>
      <c r="V714" s="565"/>
      <c r="W714" s="565"/>
      <c r="X714" s="567"/>
      <c r="Y714" s="567"/>
      <c r="Z714" s="567"/>
      <c r="AA714" s="567"/>
      <c r="AB714" s="567"/>
      <c r="AC714" s="567"/>
      <c r="AD714" s="567"/>
      <c r="AE714" s="567"/>
      <c r="AF714" s="567"/>
      <c r="AG714" s="567"/>
      <c r="AH714" s="567"/>
      <c r="AI714" s="567"/>
      <c r="AJ714" s="567"/>
      <c r="AK714" s="567"/>
      <c r="AL714" s="567"/>
      <c r="AM714" s="567"/>
      <c r="AN714" s="567"/>
      <c r="AO714" s="567"/>
      <c r="AP714" s="567"/>
      <c r="AQ714" s="567"/>
      <c r="AR714" s="567"/>
      <c r="AS714" s="567"/>
      <c r="AT714" s="567"/>
      <c r="AU714" s="567"/>
      <c r="AV714" s="567"/>
      <c r="AW714" s="567"/>
      <c r="AX714" s="567"/>
      <c r="AY714" s="567"/>
      <c r="AZ714" s="567"/>
      <c r="BA714" s="567"/>
      <c r="BB714" s="567"/>
      <c r="BC714" s="567"/>
      <c r="BD714" s="567"/>
      <c r="BE714" s="567"/>
      <c r="BF714" s="567"/>
      <c r="BG714" s="567"/>
      <c r="BH714" s="567"/>
      <c r="BI714" s="567"/>
      <c r="BJ714" s="567"/>
      <c r="BK714" s="567"/>
      <c r="BL714" s="567"/>
      <c r="BM714" s="567"/>
      <c r="BN714" s="567"/>
      <c r="BO714" s="567"/>
      <c r="BP714" s="567"/>
      <c r="BQ714" s="567"/>
      <c r="BR714" s="567"/>
      <c r="BS714" s="567"/>
      <c r="BT714" s="567"/>
      <c r="BU714" s="567"/>
      <c r="BV714" s="567"/>
      <c r="BW714" s="567"/>
      <c r="BX714" s="567"/>
      <c r="BY714" s="567"/>
      <c r="BZ714" s="567"/>
      <c r="CA714" s="567"/>
      <c r="CB714" s="567"/>
      <c r="CC714" s="567"/>
      <c r="CD714" s="567"/>
      <c r="CE714" s="567"/>
      <c r="CF714" s="567"/>
      <c r="CG714" s="567"/>
      <c r="CH714" s="567"/>
      <c r="CI714" s="567"/>
      <c r="CJ714" s="567"/>
      <c r="CK714" s="567"/>
      <c r="CL714" s="567"/>
      <c r="CM714" s="567"/>
      <c r="CN714" s="567"/>
      <c r="CO714" s="567"/>
      <c r="CP714" s="567"/>
      <c r="CQ714" s="567"/>
      <c r="CR714" s="567"/>
      <c r="CS714" s="567"/>
      <c r="CT714" s="567"/>
      <c r="CU714" s="567"/>
      <c r="CV714" s="567"/>
      <c r="CW714" s="567"/>
      <c r="CX714" s="567"/>
      <c r="CY714" s="567"/>
      <c r="CZ714" s="567"/>
      <c r="DA714" s="567"/>
      <c r="DB714" s="567"/>
      <c r="DC714" s="567"/>
      <c r="DD714" s="567"/>
      <c r="DE714" s="567"/>
      <c r="DF714" s="567"/>
      <c r="DG714" s="567"/>
      <c r="DH714" s="567"/>
      <c r="DI714" s="567"/>
      <c r="DJ714" s="567"/>
      <c r="DK714" s="567"/>
      <c r="DL714" s="567"/>
      <c r="DM714" s="567"/>
      <c r="DN714" s="567"/>
      <c r="DO714" s="567"/>
      <c r="DP714" s="567"/>
      <c r="DQ714" s="567"/>
      <c r="DR714" s="567"/>
      <c r="DS714" s="567"/>
      <c r="DT714" s="567"/>
      <c r="DU714" s="567"/>
      <c r="DV714" s="567"/>
      <c r="DW714" s="567"/>
      <c r="DX714" s="567"/>
      <c r="DY714" s="567"/>
      <c r="DZ714" s="567"/>
      <c r="EA714" s="567"/>
      <c r="EB714" s="567"/>
      <c r="EC714" s="567"/>
      <c r="ED714" s="567"/>
      <c r="EE714" s="567"/>
      <c r="EF714" s="567"/>
      <c r="EG714" s="567"/>
      <c r="EH714" s="567"/>
      <c r="EI714" s="567"/>
      <c r="EJ714" s="567"/>
      <c r="EK714" s="567"/>
      <c r="EL714" s="567"/>
      <c r="EM714" s="567"/>
      <c r="EN714" s="567"/>
      <c r="EO714" s="567"/>
      <c r="EP714" s="567"/>
      <c r="EQ714" s="567"/>
      <c r="ER714" s="567"/>
      <c r="ES714" s="567"/>
      <c r="ET714" s="567"/>
      <c r="EU714" s="567"/>
      <c r="EV714" s="567"/>
      <c r="EW714" s="567"/>
      <c r="EX714" s="567"/>
      <c r="EY714" s="567"/>
      <c r="EZ714" s="567"/>
      <c r="FA714" s="567"/>
      <c r="FB714" s="567"/>
      <c r="FC714" s="567"/>
      <c r="FD714" s="567"/>
      <c r="FE714" s="567"/>
      <c r="FF714" s="567"/>
      <c r="FG714" s="567"/>
      <c r="FH714" s="567"/>
      <c r="FI714" s="567"/>
      <c r="FJ714" s="567"/>
      <c r="FK714" s="567"/>
      <c r="FL714" s="567"/>
      <c r="FM714" s="567"/>
      <c r="FN714" s="567"/>
      <c r="FO714" s="567"/>
      <c r="FP714" s="567"/>
      <c r="FQ714" s="567"/>
      <c r="FR714" s="567"/>
      <c r="FS714" s="567"/>
      <c r="FT714" s="567"/>
      <c r="FU714" s="567"/>
      <c r="FV714" s="567"/>
      <c r="FW714" s="567"/>
      <c r="FX714" s="567"/>
      <c r="FY714" s="567"/>
      <c r="FZ714" s="567"/>
      <c r="GA714" s="567"/>
      <c r="GB714" s="567"/>
      <c r="GC714" s="567"/>
      <c r="GD714" s="567"/>
      <c r="GE714" s="567"/>
      <c r="GF714" s="567"/>
      <c r="GG714" s="567"/>
      <c r="GH714" s="567"/>
      <c r="GI714" s="567"/>
      <c r="GJ714" s="567"/>
      <c r="GK714" s="567"/>
      <c r="GL714" s="567"/>
      <c r="GM714" s="567"/>
      <c r="GN714" s="567"/>
      <c r="GO714" s="567"/>
      <c r="GP714" s="567"/>
      <c r="GQ714" s="567"/>
      <c r="GR714" s="567"/>
      <c r="GS714" s="567"/>
      <c r="GT714" s="567"/>
      <c r="GU714" s="567"/>
      <c r="GV714" s="567"/>
      <c r="GW714" s="567"/>
      <c r="GX714" s="567"/>
      <c r="GY714" s="567"/>
      <c r="GZ714" s="567"/>
      <c r="HA714" s="567"/>
      <c r="HB714" s="567"/>
      <c r="HC714" s="567"/>
      <c r="HD714" s="567"/>
      <c r="HE714" s="567"/>
      <c r="HF714" s="567"/>
      <c r="HG714" s="567"/>
      <c r="HH714" s="567"/>
      <c r="HI714" s="567"/>
      <c r="HJ714" s="567"/>
      <c r="HK714" s="567"/>
      <c r="HL714" s="567"/>
      <c r="HM714" s="567"/>
      <c r="HN714" s="567"/>
      <c r="HO714" s="567"/>
      <c r="HP714" s="567"/>
      <c r="HQ714" s="567"/>
      <c r="HR714" s="567"/>
      <c r="HS714" s="567"/>
      <c r="HT714" s="567"/>
      <c r="HU714" s="567"/>
      <c r="HV714" s="567"/>
      <c r="HW714" s="567"/>
      <c r="HX714" s="567"/>
      <c r="HY714" s="567"/>
      <c r="HZ714" s="567"/>
      <c r="IA714" s="567"/>
      <c r="IB714" s="567"/>
      <c r="IC714" s="567"/>
      <c r="ID714" s="567"/>
      <c r="IE714" s="567"/>
      <c r="IF714" s="567"/>
      <c r="IG714" s="567"/>
      <c r="IH714" s="567"/>
      <c r="II714" s="567"/>
      <c r="IJ714" s="567"/>
      <c r="IK714" s="567"/>
      <c r="IL714" s="567"/>
      <c r="IM714" s="567"/>
      <c r="IN714" s="567"/>
      <c r="IO714" s="567"/>
      <c r="IP714" s="567"/>
      <c r="IQ714" s="567"/>
      <c r="IR714" s="567"/>
    </row>
    <row r="715" spans="1:255" s="191" customFormat="1" ht="28.5" hidden="1">
      <c r="A715" s="82">
        <v>3</v>
      </c>
      <c r="B715" s="183" t="s">
        <v>116</v>
      </c>
      <c r="C715" s="84" t="s">
        <v>255</v>
      </c>
      <c r="D715" s="82" t="s">
        <v>49</v>
      </c>
      <c r="E715" s="82"/>
      <c r="F715" s="564">
        <v>0</v>
      </c>
      <c r="G715" s="661"/>
      <c r="H715" s="661"/>
      <c r="I715" s="644"/>
      <c r="J715" s="661"/>
      <c r="K715" s="661"/>
      <c r="L715" s="661"/>
      <c r="M715" s="661"/>
    </row>
    <row r="716" spans="1:255" s="191" customFormat="1" ht="13.5" hidden="1">
      <c r="A716" s="88"/>
      <c r="B716" s="122"/>
      <c r="C716" s="195" t="s">
        <v>38</v>
      </c>
      <c r="D716" s="124" t="s">
        <v>39</v>
      </c>
      <c r="E716" s="124">
        <v>1.6500000000000001E-2</v>
      </c>
      <c r="F716" s="187">
        <f>F715*E716</f>
        <v>0</v>
      </c>
      <c r="G716" s="662"/>
      <c r="H716" s="662"/>
      <c r="I716" s="646"/>
      <c r="J716" s="662"/>
      <c r="K716" s="662"/>
      <c r="L716" s="662"/>
      <c r="M716" s="662"/>
    </row>
    <row r="717" spans="1:255" s="191" customFormat="1" ht="27" hidden="1">
      <c r="A717" s="93"/>
      <c r="B717" s="125"/>
      <c r="C717" s="198" t="s">
        <v>115</v>
      </c>
      <c r="D717" s="127" t="s">
        <v>53</v>
      </c>
      <c r="E717" s="127">
        <v>3.6999999999999998E-2</v>
      </c>
      <c r="F717" s="188">
        <f>F715*E717</f>
        <v>0</v>
      </c>
      <c r="G717" s="663"/>
      <c r="H717" s="663"/>
      <c r="I717" s="648"/>
      <c r="J717" s="663"/>
      <c r="K717" s="663"/>
      <c r="L717" s="663"/>
      <c r="M717" s="663"/>
    </row>
    <row r="718" spans="1:255" s="438" customFormat="1" ht="31.5" customHeight="1">
      <c r="A718" s="221">
        <v>4</v>
      </c>
      <c r="B718" s="575" t="s">
        <v>403</v>
      </c>
      <c r="C718" s="576" t="s">
        <v>404</v>
      </c>
      <c r="D718" s="471" t="s">
        <v>49</v>
      </c>
      <c r="E718" s="471"/>
      <c r="F718" s="185">
        <v>7.5</v>
      </c>
      <c r="G718" s="740"/>
      <c r="H718" s="694"/>
      <c r="I718" s="678"/>
      <c r="J718" s="758"/>
      <c r="K718" s="759"/>
      <c r="L718" s="758"/>
      <c r="M718" s="677"/>
    </row>
    <row r="719" spans="1:255" s="438" customFormat="1" ht="13.5" customHeight="1">
      <c r="A719" s="211"/>
      <c r="B719" s="577"/>
      <c r="C719" s="432" t="s">
        <v>38</v>
      </c>
      <c r="D719" s="427" t="s">
        <v>39</v>
      </c>
      <c r="E719" s="427">
        <v>1.78</v>
      </c>
      <c r="F719" s="103">
        <f>F718*E719</f>
        <v>13.35</v>
      </c>
      <c r="G719" s="684"/>
      <c r="H719" s="685"/>
      <c r="I719" s="680"/>
      <c r="J719" s="685"/>
      <c r="K719" s="760"/>
      <c r="L719" s="761"/>
      <c r="M719" s="679"/>
    </row>
    <row r="720" spans="1:255" s="438" customFormat="1" ht="13.5" customHeight="1">
      <c r="A720" s="215"/>
      <c r="B720" s="578"/>
      <c r="C720" s="434" t="s">
        <v>290</v>
      </c>
      <c r="D720" s="478" t="s">
        <v>49</v>
      </c>
      <c r="E720" s="478">
        <v>1.1000000000000001</v>
      </c>
      <c r="F720" s="108">
        <f>F718*E720</f>
        <v>8.25</v>
      </c>
      <c r="G720" s="702"/>
      <c r="H720" s="695"/>
      <c r="I720" s="683"/>
      <c r="J720" s="682"/>
      <c r="K720" s="762"/>
      <c r="L720" s="763"/>
      <c r="M720" s="682"/>
    </row>
    <row r="721" spans="1:13" s="580" customFormat="1" ht="25.5">
      <c r="A721" s="221">
        <v>5</v>
      </c>
      <c r="B721" s="469" t="s">
        <v>256</v>
      </c>
      <c r="C721" s="579" t="s">
        <v>402</v>
      </c>
      <c r="D721" s="221" t="s">
        <v>43</v>
      </c>
      <c r="E721" s="471"/>
      <c r="F721" s="378">
        <v>40</v>
      </c>
      <c r="G721" s="764"/>
      <c r="H721" s="764"/>
      <c r="I721" s="678"/>
      <c r="J721" s="678"/>
      <c r="K721" s="678"/>
      <c r="L721" s="678"/>
      <c r="M721" s="678"/>
    </row>
    <row r="722" spans="1:13" s="580" customFormat="1" ht="13.5">
      <c r="A722" s="211"/>
      <c r="B722" s="473"/>
      <c r="C722" s="480" t="s">
        <v>38</v>
      </c>
      <c r="D722" s="211" t="s">
        <v>39</v>
      </c>
      <c r="E722" s="427">
        <v>0.18099999999999999</v>
      </c>
      <c r="F722" s="192">
        <f>F721*E722</f>
        <v>7.24</v>
      </c>
      <c r="G722" s="765"/>
      <c r="H722" s="766"/>
      <c r="I722" s="680"/>
      <c r="J722" s="765"/>
      <c r="K722" s="765"/>
      <c r="L722" s="765"/>
      <c r="M722" s="765"/>
    </row>
    <row r="723" spans="1:13" s="580" customFormat="1" ht="14.25">
      <c r="A723" s="211"/>
      <c r="B723" s="476"/>
      <c r="C723" s="480" t="s">
        <v>61</v>
      </c>
      <c r="D723" s="211" t="s">
        <v>2</v>
      </c>
      <c r="E723" s="427">
        <v>9.2100000000000001E-2</v>
      </c>
      <c r="F723" s="192">
        <f>F721*E723</f>
        <v>3.6840000000000002</v>
      </c>
      <c r="G723" s="765"/>
      <c r="H723" s="765"/>
      <c r="I723" s="680"/>
      <c r="J723" s="765"/>
      <c r="K723" s="765"/>
      <c r="L723" s="765"/>
      <c r="M723" s="765"/>
    </row>
    <row r="724" spans="1:13" s="580" customFormat="1" ht="14.25">
      <c r="A724" s="211"/>
      <c r="B724" s="476"/>
      <c r="C724" s="480" t="s">
        <v>34</v>
      </c>
      <c r="D724" s="211"/>
      <c r="E724" s="427"/>
      <c r="F724" s="427"/>
      <c r="G724" s="765"/>
      <c r="H724" s="765"/>
      <c r="I724" s="680"/>
      <c r="J724" s="765"/>
      <c r="K724" s="765"/>
      <c r="L724" s="765"/>
      <c r="M724" s="765"/>
    </row>
    <row r="725" spans="1:13" s="580" customFormat="1" ht="25.5">
      <c r="A725" s="211"/>
      <c r="B725" s="476"/>
      <c r="C725" s="581" t="s">
        <v>402</v>
      </c>
      <c r="D725" s="211" t="s">
        <v>43</v>
      </c>
      <c r="E725" s="427">
        <v>1.01</v>
      </c>
      <c r="F725" s="427">
        <f>F721*E725</f>
        <v>40.4</v>
      </c>
      <c r="G725" s="765"/>
      <c r="H725" s="765"/>
      <c r="I725" s="680"/>
      <c r="J725" s="765"/>
      <c r="K725" s="765"/>
      <c r="L725" s="765"/>
      <c r="M725" s="765"/>
    </row>
    <row r="726" spans="1:13" s="580" customFormat="1" ht="14.25">
      <c r="A726" s="215"/>
      <c r="B726" s="477"/>
      <c r="C726" s="481" t="s">
        <v>35</v>
      </c>
      <c r="D726" s="215" t="s">
        <v>2</v>
      </c>
      <c r="E726" s="478">
        <v>5.1999999999999998E-3</v>
      </c>
      <c r="F726" s="478">
        <f>F721*E726</f>
        <v>0.20799999999999999</v>
      </c>
      <c r="G726" s="767"/>
      <c r="H726" s="767"/>
      <c r="I726" s="683"/>
      <c r="J726" s="767"/>
      <c r="K726" s="767"/>
      <c r="L726" s="767"/>
      <c r="M726" s="767"/>
    </row>
    <row r="727" spans="1:13" s="430" customFormat="1" ht="14.25">
      <c r="A727" s="211">
        <v>6</v>
      </c>
      <c r="B727" s="582" t="s">
        <v>51</v>
      </c>
      <c r="C727" s="583" t="s">
        <v>72</v>
      </c>
      <c r="D727" s="211" t="s">
        <v>49</v>
      </c>
      <c r="E727" s="211"/>
      <c r="F727" s="564">
        <v>10</v>
      </c>
      <c r="G727" s="729"/>
      <c r="H727" s="727"/>
      <c r="I727" s="680"/>
      <c r="J727" s="727"/>
      <c r="K727" s="728"/>
      <c r="L727" s="727"/>
      <c r="M727" s="727"/>
    </row>
    <row r="728" spans="1:13" s="430" customFormat="1" ht="13.5">
      <c r="A728" s="215"/>
      <c r="B728" s="584"/>
      <c r="C728" s="481" t="s">
        <v>38</v>
      </c>
      <c r="D728" s="215" t="s">
        <v>39</v>
      </c>
      <c r="E728" s="215">
        <v>1.21</v>
      </c>
      <c r="F728" s="193">
        <f>F727*E728</f>
        <v>12.1</v>
      </c>
      <c r="G728" s="749"/>
      <c r="H728" s="731"/>
      <c r="I728" s="683"/>
      <c r="J728" s="731"/>
      <c r="K728" s="730"/>
      <c r="L728" s="731"/>
      <c r="M728" s="731"/>
    </row>
    <row r="729" spans="1:13" s="586" customFormat="1" ht="40.5" customHeight="1">
      <c r="A729" s="499">
        <v>6</v>
      </c>
      <c r="B729" s="585" t="s">
        <v>405</v>
      </c>
      <c r="C729" s="371" t="s">
        <v>442</v>
      </c>
      <c r="D729" s="249" t="s">
        <v>49</v>
      </c>
      <c r="E729" s="249"/>
      <c r="F729" s="131">
        <f>3*0.96</f>
        <v>2.88</v>
      </c>
      <c r="G729" s="675"/>
      <c r="H729" s="674"/>
      <c r="I729" s="700"/>
      <c r="J729" s="768"/>
      <c r="K729" s="768"/>
      <c r="L729" s="768"/>
      <c r="M729" s="768"/>
    </row>
    <row r="730" spans="1:13" s="586" customFormat="1" ht="13.5" customHeight="1">
      <c r="A730" s="499"/>
      <c r="B730" s="585"/>
      <c r="C730" s="587" t="s">
        <v>38</v>
      </c>
      <c r="D730" s="249" t="s">
        <v>39</v>
      </c>
      <c r="E730" s="249">
        <v>12.6</v>
      </c>
      <c r="F730" s="242">
        <f>F729*E730</f>
        <v>36.287999999999997</v>
      </c>
      <c r="G730" s="675"/>
      <c r="H730" s="674"/>
      <c r="I730" s="700"/>
      <c r="J730" s="674"/>
      <c r="K730" s="768"/>
      <c r="L730" s="768"/>
      <c r="M730" s="768"/>
    </row>
    <row r="731" spans="1:13" s="586" customFormat="1" ht="13.5" customHeight="1">
      <c r="A731" s="499"/>
      <c r="B731" s="588"/>
      <c r="C731" s="587" t="s">
        <v>40</v>
      </c>
      <c r="D731" s="249" t="s">
        <v>2</v>
      </c>
      <c r="E731" s="249">
        <v>5.08</v>
      </c>
      <c r="F731" s="242">
        <f>F729*E731</f>
        <v>14.6304</v>
      </c>
      <c r="G731" s="675"/>
      <c r="H731" s="674"/>
      <c r="I731" s="700"/>
      <c r="J731" s="768"/>
      <c r="K731" s="653"/>
      <c r="L731" s="768"/>
      <c r="M731" s="768"/>
    </row>
    <row r="732" spans="1:13" s="586" customFormat="1" ht="13.5" customHeight="1">
      <c r="A732" s="499"/>
      <c r="B732" s="588"/>
      <c r="C732" s="587" t="s">
        <v>34</v>
      </c>
      <c r="D732" s="249"/>
      <c r="E732" s="249"/>
      <c r="F732" s="242"/>
      <c r="G732" s="675"/>
      <c r="H732" s="674"/>
      <c r="I732" s="700"/>
      <c r="J732" s="768"/>
      <c r="K732" s="768"/>
      <c r="L732" s="768"/>
      <c r="M732" s="768"/>
    </row>
    <row r="733" spans="1:13" s="586" customFormat="1" ht="13.5" customHeight="1">
      <c r="A733" s="499"/>
      <c r="B733" s="588"/>
      <c r="C733" s="587" t="s">
        <v>410</v>
      </c>
      <c r="D733" s="249" t="s">
        <v>31</v>
      </c>
      <c r="E733" s="249"/>
      <c r="F733" s="131">
        <v>3</v>
      </c>
      <c r="G733" s="675"/>
      <c r="H733" s="674"/>
      <c r="I733" s="700"/>
      <c r="J733" s="768"/>
      <c r="K733" s="768"/>
      <c r="L733" s="768"/>
      <c r="M733" s="768"/>
    </row>
    <row r="734" spans="1:13" s="586" customFormat="1" ht="13.5" hidden="1" customHeight="1">
      <c r="A734" s="499"/>
      <c r="B734" s="588"/>
      <c r="C734" s="587" t="s">
        <v>411</v>
      </c>
      <c r="D734" s="249" t="s">
        <v>31</v>
      </c>
      <c r="E734" s="249"/>
      <c r="F734" s="131"/>
      <c r="G734" s="710"/>
      <c r="H734" s="674"/>
      <c r="I734" s="700"/>
      <c r="J734" s="768"/>
      <c r="K734" s="768"/>
      <c r="L734" s="768"/>
      <c r="M734" s="768"/>
    </row>
    <row r="735" spans="1:13" s="586" customFormat="1" ht="13.5" hidden="1" customHeight="1">
      <c r="A735" s="499"/>
      <c r="B735" s="588"/>
      <c r="C735" s="587" t="s">
        <v>412</v>
      </c>
      <c r="D735" s="249" t="s">
        <v>31</v>
      </c>
      <c r="E735" s="249"/>
      <c r="F735" s="131"/>
      <c r="G735" s="710"/>
      <c r="H735" s="674"/>
      <c r="I735" s="700"/>
      <c r="J735" s="768"/>
      <c r="K735" s="768"/>
      <c r="L735" s="768"/>
      <c r="M735" s="768"/>
    </row>
    <row r="736" spans="1:13" s="586" customFormat="1" ht="13.5" hidden="1" customHeight="1">
      <c r="A736" s="499"/>
      <c r="B736" s="588"/>
      <c r="C736" s="587" t="s">
        <v>434</v>
      </c>
      <c r="D736" s="249" t="s">
        <v>31</v>
      </c>
      <c r="E736" s="249"/>
      <c r="F736" s="131"/>
      <c r="G736" s="710"/>
      <c r="H736" s="674"/>
      <c r="I736" s="700"/>
      <c r="J736" s="768"/>
      <c r="K736" s="768"/>
      <c r="L736" s="768"/>
      <c r="M736" s="768"/>
    </row>
    <row r="737" spans="1:14" s="586" customFormat="1" ht="13.5" hidden="1" customHeight="1">
      <c r="A737" s="499"/>
      <c r="B737" s="588"/>
      <c r="C737" s="587" t="s">
        <v>435</v>
      </c>
      <c r="D737" s="249" t="s">
        <v>31</v>
      </c>
      <c r="E737" s="249"/>
      <c r="F737" s="131"/>
      <c r="G737" s="710"/>
      <c r="H737" s="674"/>
      <c r="I737" s="700"/>
      <c r="J737" s="768"/>
      <c r="K737" s="768"/>
      <c r="L737" s="768"/>
      <c r="M737" s="768"/>
      <c r="N737" s="589"/>
    </row>
    <row r="738" spans="1:14" s="586" customFormat="1" ht="27" customHeight="1">
      <c r="A738" s="499"/>
      <c r="B738" s="588"/>
      <c r="C738" s="587" t="s">
        <v>406</v>
      </c>
      <c r="D738" s="249" t="s">
        <v>31</v>
      </c>
      <c r="E738" s="249"/>
      <c r="F738" s="131">
        <v>3</v>
      </c>
      <c r="G738" s="675"/>
      <c r="H738" s="674"/>
      <c r="I738" s="700"/>
      <c r="J738" s="768"/>
      <c r="K738" s="768"/>
      <c r="L738" s="768"/>
      <c r="M738" s="768"/>
    </row>
    <row r="739" spans="1:14" s="586" customFormat="1" ht="13.5" customHeight="1">
      <c r="A739" s="499"/>
      <c r="B739" s="588"/>
      <c r="C739" s="587" t="s">
        <v>407</v>
      </c>
      <c r="D739" s="249" t="s">
        <v>31</v>
      </c>
      <c r="E739" s="249"/>
      <c r="F739" s="131">
        <v>3</v>
      </c>
      <c r="G739" s="675"/>
      <c r="H739" s="674"/>
      <c r="I739" s="700"/>
      <c r="J739" s="768"/>
      <c r="K739" s="768"/>
      <c r="L739" s="768"/>
      <c r="M739" s="768"/>
    </row>
    <row r="740" spans="1:14" s="586" customFormat="1" ht="14.25">
      <c r="A740" s="499"/>
      <c r="B740" s="588"/>
      <c r="C740" s="587" t="s">
        <v>408</v>
      </c>
      <c r="D740" s="249" t="s">
        <v>70</v>
      </c>
      <c r="E740" s="249">
        <v>16</v>
      </c>
      <c r="F740" s="242">
        <f>F729*E740</f>
        <v>46.08</v>
      </c>
      <c r="G740" s="769"/>
      <c r="H740" s="674"/>
      <c r="I740" s="700"/>
      <c r="J740" s="768"/>
      <c r="K740" s="768"/>
      <c r="L740" s="768"/>
      <c r="M740" s="768"/>
    </row>
    <row r="741" spans="1:14" s="586" customFormat="1" ht="13.5" customHeight="1">
      <c r="A741" s="499"/>
      <c r="B741" s="588"/>
      <c r="C741" s="587" t="s">
        <v>52</v>
      </c>
      <c r="D741" s="249" t="s">
        <v>49</v>
      </c>
      <c r="E741" s="249">
        <v>0.41299999999999998</v>
      </c>
      <c r="F741" s="242">
        <f>F729*E741</f>
        <v>1.1894399999999998</v>
      </c>
      <c r="G741" s="675"/>
      <c r="H741" s="674"/>
      <c r="I741" s="700"/>
      <c r="J741" s="768"/>
      <c r="K741" s="768"/>
      <c r="L741" s="768"/>
      <c r="M741" s="768"/>
    </row>
    <row r="742" spans="1:14" s="586" customFormat="1" ht="27" customHeight="1">
      <c r="A742" s="499"/>
      <c r="B742" s="588"/>
      <c r="C742" s="587" t="s">
        <v>409</v>
      </c>
      <c r="D742" s="249" t="s">
        <v>2</v>
      </c>
      <c r="E742" s="249">
        <v>7.01</v>
      </c>
      <c r="F742" s="242">
        <f>F729*E742</f>
        <v>20.188799999999997</v>
      </c>
      <c r="G742" s="675"/>
      <c r="H742" s="674"/>
      <c r="I742" s="700"/>
      <c r="J742" s="768"/>
      <c r="K742" s="768"/>
      <c r="L742" s="768"/>
      <c r="M742" s="768"/>
    </row>
    <row r="743" spans="1:14" s="191" customFormat="1" ht="27" customHeight="1">
      <c r="A743" s="124">
        <v>7</v>
      </c>
      <c r="B743" s="246" t="s">
        <v>117</v>
      </c>
      <c r="C743" s="112" t="s">
        <v>118</v>
      </c>
      <c r="D743" s="96" t="s">
        <v>74</v>
      </c>
      <c r="E743" s="96"/>
      <c r="F743" s="150">
        <v>7</v>
      </c>
      <c r="G743" s="740"/>
      <c r="H743" s="694"/>
      <c r="I743" s="770"/>
      <c r="J743" s="677"/>
      <c r="K743" s="771"/>
      <c r="L743" s="772"/>
      <c r="M743" s="677"/>
    </row>
    <row r="744" spans="1:14" s="191" customFormat="1" ht="15.75" customHeight="1">
      <c r="A744" s="124"/>
      <c r="B744" s="246"/>
      <c r="C744" s="247" t="s">
        <v>38</v>
      </c>
      <c r="D744" s="268" t="s">
        <v>39</v>
      </c>
      <c r="E744" s="268">
        <v>0.33600000000000002</v>
      </c>
      <c r="F744" s="91">
        <f>F743*E744</f>
        <v>2.3520000000000003</v>
      </c>
      <c r="G744" s="684"/>
      <c r="H744" s="685"/>
      <c r="I744" s="686"/>
      <c r="J744" s="685"/>
      <c r="K744" s="773"/>
      <c r="L744" s="774"/>
      <c r="M744" s="679"/>
    </row>
    <row r="745" spans="1:14" s="191" customFormat="1" ht="13.5" customHeight="1">
      <c r="A745" s="124"/>
      <c r="B745" s="246"/>
      <c r="C745" s="247" t="s">
        <v>33</v>
      </c>
      <c r="D745" s="268" t="s">
        <v>2</v>
      </c>
      <c r="E745" s="268">
        <v>1.4999999999999999E-2</v>
      </c>
      <c r="F745" s="91">
        <f>F743*E745</f>
        <v>0.105</v>
      </c>
      <c r="G745" s="684"/>
      <c r="H745" s="685"/>
      <c r="I745" s="686"/>
      <c r="J745" s="679"/>
      <c r="K745" s="645"/>
      <c r="L745" s="679"/>
      <c r="M745" s="679"/>
    </row>
    <row r="746" spans="1:14" s="191" customFormat="1" ht="13.5" customHeight="1">
      <c r="A746" s="124"/>
      <c r="B746" s="246"/>
      <c r="C746" s="247" t="s">
        <v>34</v>
      </c>
      <c r="D746" s="268"/>
      <c r="E746" s="268"/>
      <c r="F746" s="91">
        <f>E746*2353</f>
        <v>0</v>
      </c>
      <c r="G746" s="684"/>
      <c r="H746" s="685"/>
      <c r="I746" s="686"/>
      <c r="J746" s="679"/>
      <c r="K746" s="773"/>
      <c r="L746" s="774"/>
      <c r="M746" s="679"/>
    </row>
    <row r="747" spans="1:14" s="191" customFormat="1" ht="13.5" customHeight="1">
      <c r="A747" s="124"/>
      <c r="B747" s="246"/>
      <c r="C747" s="247" t="s">
        <v>119</v>
      </c>
      <c r="D747" s="268" t="s">
        <v>70</v>
      </c>
      <c r="E747" s="268">
        <v>2.4</v>
      </c>
      <c r="F747" s="91">
        <f>F743*E747</f>
        <v>16.8</v>
      </c>
      <c r="G747" s="684"/>
      <c r="H747" s="685"/>
      <c r="I747" s="686"/>
      <c r="J747" s="679"/>
      <c r="K747" s="773"/>
      <c r="L747" s="774"/>
      <c r="M747" s="679"/>
    </row>
    <row r="748" spans="1:14" s="191" customFormat="1" ht="13.5" customHeight="1">
      <c r="A748" s="127"/>
      <c r="B748" s="250"/>
      <c r="C748" s="251" t="s">
        <v>35</v>
      </c>
      <c r="D748" s="489" t="s">
        <v>2</v>
      </c>
      <c r="E748" s="489">
        <v>2.2800000000000001E-2</v>
      </c>
      <c r="F748" s="110">
        <f>F743*E748</f>
        <v>0.15960000000000002</v>
      </c>
      <c r="G748" s="702"/>
      <c r="H748" s="695"/>
      <c r="I748" s="775"/>
      <c r="J748" s="776"/>
      <c r="K748" s="777"/>
      <c r="L748" s="776"/>
      <c r="M748" s="682"/>
    </row>
    <row r="749" spans="1:14" s="458" customFormat="1" ht="14.25">
      <c r="A749" s="590"/>
      <c r="B749" s="591"/>
      <c r="C749" s="592" t="s">
        <v>11</v>
      </c>
      <c r="D749" s="804"/>
      <c r="E749" s="805"/>
      <c r="F749" s="806"/>
      <c r="G749" s="778"/>
      <c r="H749" s="779"/>
      <c r="I749" s="780"/>
      <c r="J749" s="779"/>
      <c r="K749" s="779"/>
      <c r="L749" s="779"/>
      <c r="M749" s="779"/>
    </row>
    <row r="750" spans="1:14" s="580" customFormat="1" ht="14.25">
      <c r="A750" s="593"/>
      <c r="B750" s="594"/>
      <c r="C750" s="594" t="s">
        <v>257</v>
      </c>
      <c r="D750" s="807" t="s">
        <v>537</v>
      </c>
      <c r="E750" s="808"/>
      <c r="F750" s="739"/>
      <c r="G750" s="779"/>
      <c r="H750" s="779"/>
      <c r="I750" s="780"/>
      <c r="J750" s="779"/>
      <c r="K750" s="779"/>
      <c r="L750" s="779"/>
      <c r="M750" s="779"/>
    </row>
    <row r="751" spans="1:14" s="580" customFormat="1" ht="14.25">
      <c r="A751" s="593"/>
      <c r="B751" s="595"/>
      <c r="C751" s="592" t="s">
        <v>11</v>
      </c>
      <c r="D751" s="781"/>
      <c r="E751" s="781"/>
      <c r="F751" s="809"/>
      <c r="G751" s="781"/>
      <c r="H751" s="782"/>
      <c r="I751" s="783"/>
      <c r="J751" s="782"/>
      <c r="K751" s="782"/>
      <c r="L751" s="782"/>
      <c r="M751" s="779"/>
    </row>
    <row r="752" spans="1:14" s="580" customFormat="1" ht="14.25">
      <c r="A752" s="593"/>
      <c r="B752" s="594"/>
      <c r="C752" s="594" t="s">
        <v>258</v>
      </c>
      <c r="D752" s="807" t="s">
        <v>537</v>
      </c>
      <c r="E752" s="808"/>
      <c r="F752" s="739"/>
      <c r="G752" s="779"/>
      <c r="H752" s="779"/>
      <c r="I752" s="780"/>
      <c r="J752" s="779"/>
      <c r="K752" s="779"/>
      <c r="L752" s="779"/>
      <c r="M752" s="779"/>
    </row>
    <row r="753" spans="1:14" s="580" customFormat="1" ht="14.25">
      <c r="A753" s="593"/>
      <c r="B753" s="593"/>
      <c r="C753" s="596" t="s">
        <v>413</v>
      </c>
      <c r="D753" s="597"/>
      <c r="E753" s="597"/>
      <c r="F753" s="598"/>
      <c r="G753" s="784"/>
      <c r="H753" s="785"/>
      <c r="I753" s="786"/>
      <c r="J753" s="785"/>
      <c r="K753" s="785"/>
      <c r="L753" s="785"/>
      <c r="M753" s="787"/>
      <c r="N753" s="599"/>
    </row>
    <row r="754" spans="1:14" s="605" customFormat="1" ht="16.5">
      <c r="A754" s="600"/>
      <c r="B754" s="601"/>
      <c r="C754" s="602" t="s">
        <v>530</v>
      </c>
      <c r="D754" s="601"/>
      <c r="E754" s="601"/>
      <c r="F754" s="603"/>
      <c r="G754" s="788"/>
      <c r="H754" s="789"/>
      <c r="I754" s="789"/>
      <c r="J754" s="789"/>
      <c r="K754" s="789"/>
      <c r="L754" s="789"/>
      <c r="M754" s="789"/>
      <c r="N754" s="604"/>
    </row>
    <row r="755" spans="1:14" s="191" customFormat="1" ht="27">
      <c r="A755" s="82">
        <v>1</v>
      </c>
      <c r="B755" s="183" t="s">
        <v>113</v>
      </c>
      <c r="C755" s="137" t="s">
        <v>114</v>
      </c>
      <c r="D755" s="82" t="s">
        <v>49</v>
      </c>
      <c r="E755" s="82"/>
      <c r="F755" s="606">
        <v>73</v>
      </c>
      <c r="G755" s="661"/>
      <c r="H755" s="661"/>
      <c r="I755" s="661"/>
      <c r="J755" s="661"/>
      <c r="K755" s="661"/>
      <c r="L755" s="661"/>
      <c r="M755" s="661"/>
      <c r="N755" s="607"/>
    </row>
    <row r="756" spans="1:14" s="191" customFormat="1" ht="14.25" customHeight="1">
      <c r="A756" s="88"/>
      <c r="B756" s="122"/>
      <c r="C756" s="195" t="s">
        <v>38</v>
      </c>
      <c r="D756" s="124" t="s">
        <v>39</v>
      </c>
      <c r="E756" s="124">
        <v>0.02</v>
      </c>
      <c r="F756" s="271">
        <f>F755*E756</f>
        <v>1.46</v>
      </c>
      <c r="G756" s="662"/>
      <c r="H756" s="662"/>
      <c r="I756" s="699"/>
      <c r="J756" s="662"/>
      <c r="K756" s="662"/>
      <c r="L756" s="662"/>
      <c r="M756" s="662"/>
      <c r="N756" s="608"/>
    </row>
    <row r="757" spans="1:14" s="191" customFormat="1" ht="27">
      <c r="A757" s="88"/>
      <c r="B757" s="122"/>
      <c r="C757" s="195" t="s">
        <v>115</v>
      </c>
      <c r="D757" s="124" t="s">
        <v>53</v>
      </c>
      <c r="E757" s="124">
        <v>4.48E-2</v>
      </c>
      <c r="F757" s="271">
        <f>F755*E757</f>
        <v>3.2704</v>
      </c>
      <c r="G757" s="662"/>
      <c r="H757" s="662"/>
      <c r="I757" s="662"/>
      <c r="J757" s="662"/>
      <c r="K757" s="699"/>
      <c r="L757" s="662"/>
      <c r="M757" s="662"/>
      <c r="N757" s="607"/>
    </row>
    <row r="758" spans="1:14" s="191" customFormat="1" ht="13.5">
      <c r="A758" s="88"/>
      <c r="B758" s="122"/>
      <c r="C758" s="195" t="s">
        <v>33</v>
      </c>
      <c r="D758" s="124" t="s">
        <v>2</v>
      </c>
      <c r="E758" s="124">
        <v>2.0999999999999999E-3</v>
      </c>
      <c r="F758" s="271">
        <f>F755*E758</f>
        <v>0.15329999999999999</v>
      </c>
      <c r="G758" s="662"/>
      <c r="H758" s="662"/>
      <c r="I758" s="662"/>
      <c r="J758" s="662"/>
      <c r="K758" s="662"/>
      <c r="L758" s="662"/>
      <c r="M758" s="662"/>
      <c r="N758" s="607"/>
    </row>
    <row r="759" spans="1:14" s="191" customFormat="1" ht="13.5">
      <c r="A759" s="88"/>
      <c r="B759" s="122"/>
      <c r="C759" s="195" t="s">
        <v>34</v>
      </c>
      <c r="D759" s="124"/>
      <c r="E759" s="124"/>
      <c r="F759" s="271"/>
      <c r="G759" s="662"/>
      <c r="H759" s="662"/>
      <c r="I759" s="662"/>
      <c r="J759" s="662"/>
      <c r="K759" s="662"/>
      <c r="L759" s="662"/>
      <c r="M759" s="662"/>
      <c r="N759" s="607"/>
    </row>
    <row r="760" spans="1:14" s="191" customFormat="1" ht="14.25">
      <c r="A760" s="231">
        <v>2</v>
      </c>
      <c r="B760" s="609"/>
      <c r="C760" s="233" t="s">
        <v>531</v>
      </c>
      <c r="D760" s="231" t="s">
        <v>73</v>
      </c>
      <c r="E760" s="231"/>
      <c r="F760" s="610">
        <f>F755*1.95</f>
        <v>142.35</v>
      </c>
      <c r="G760" s="704"/>
      <c r="H760" s="704"/>
      <c r="I760" s="704"/>
      <c r="J760" s="704"/>
      <c r="K760" s="703"/>
      <c r="L760" s="704"/>
      <c r="M760" s="704"/>
      <c r="N760" s="607"/>
    </row>
    <row r="761" spans="1:14" s="191" customFormat="1" ht="14.25">
      <c r="A761" s="88">
        <v>3</v>
      </c>
      <c r="B761" s="122" t="s">
        <v>462</v>
      </c>
      <c r="C761" s="90" t="s">
        <v>463</v>
      </c>
      <c r="D761" s="88" t="s">
        <v>49</v>
      </c>
      <c r="E761" s="88"/>
      <c r="F761" s="611">
        <v>73</v>
      </c>
      <c r="G761" s="662"/>
      <c r="H761" s="662"/>
      <c r="I761" s="662"/>
      <c r="J761" s="662"/>
      <c r="K761" s="662"/>
      <c r="L761" s="662"/>
      <c r="M761" s="662"/>
      <c r="N761" s="607"/>
    </row>
    <row r="762" spans="1:14" s="191" customFormat="1" ht="17.25" customHeight="1">
      <c r="A762" s="88"/>
      <c r="B762" s="122"/>
      <c r="C762" s="195" t="s">
        <v>38</v>
      </c>
      <c r="D762" s="124" t="s">
        <v>39</v>
      </c>
      <c r="E762" s="124">
        <v>3.2299999999999998E-3</v>
      </c>
      <c r="F762" s="271">
        <f>F761*E762</f>
        <v>0.23578999999999997</v>
      </c>
      <c r="G762" s="662"/>
      <c r="H762" s="662"/>
      <c r="I762" s="699"/>
      <c r="J762" s="662"/>
      <c r="K762" s="662"/>
      <c r="L762" s="662"/>
      <c r="M762" s="662"/>
      <c r="N762" s="608"/>
    </row>
    <row r="763" spans="1:14" s="191" customFormat="1" ht="15" customHeight="1">
      <c r="A763" s="88"/>
      <c r="B763" s="122"/>
      <c r="C763" s="195" t="s">
        <v>464</v>
      </c>
      <c r="D763" s="124" t="s">
        <v>53</v>
      </c>
      <c r="E763" s="124">
        <v>3.62E-3</v>
      </c>
      <c r="F763" s="271">
        <f>F761*E763</f>
        <v>0.26425999999999999</v>
      </c>
      <c r="G763" s="662"/>
      <c r="H763" s="662"/>
      <c r="I763" s="662"/>
      <c r="J763" s="662"/>
      <c r="K763" s="699"/>
      <c r="L763" s="662"/>
      <c r="M763" s="662"/>
      <c r="N763" s="607"/>
    </row>
    <row r="764" spans="1:14" s="191" customFormat="1" ht="13.5">
      <c r="A764" s="88"/>
      <c r="B764" s="122"/>
      <c r="C764" s="195" t="s">
        <v>33</v>
      </c>
      <c r="D764" s="124" t="s">
        <v>2</v>
      </c>
      <c r="E764" s="124">
        <v>1.8000000000000001E-4</v>
      </c>
      <c r="F764" s="271">
        <f>F761*E764</f>
        <v>1.3140000000000001E-2</v>
      </c>
      <c r="G764" s="662"/>
      <c r="H764" s="662"/>
      <c r="I764" s="662"/>
      <c r="J764" s="662"/>
      <c r="K764" s="662"/>
      <c r="L764" s="662"/>
      <c r="M764" s="662"/>
      <c r="N764" s="607"/>
    </row>
    <row r="765" spans="1:14" s="191" customFormat="1" ht="27">
      <c r="A765" s="82">
        <v>4</v>
      </c>
      <c r="B765" s="183" t="s">
        <v>116</v>
      </c>
      <c r="C765" s="137" t="s">
        <v>465</v>
      </c>
      <c r="D765" s="82" t="s">
        <v>49</v>
      </c>
      <c r="E765" s="82"/>
      <c r="F765" s="606">
        <v>33</v>
      </c>
      <c r="G765" s="661"/>
      <c r="H765" s="661"/>
      <c r="I765" s="661"/>
      <c r="J765" s="661"/>
      <c r="K765" s="661"/>
      <c r="L765" s="661"/>
      <c r="M765" s="661"/>
      <c r="N765" s="607"/>
    </row>
    <row r="766" spans="1:14" s="191" customFormat="1" ht="14.25">
      <c r="A766" s="88"/>
      <c r="B766" s="122"/>
      <c r="C766" s="195" t="s">
        <v>38</v>
      </c>
      <c r="D766" s="124" t="s">
        <v>39</v>
      </c>
      <c r="E766" s="124">
        <v>1.6500000000000001E-2</v>
      </c>
      <c r="F766" s="271">
        <f>F765*E766</f>
        <v>0.54449999999999998</v>
      </c>
      <c r="G766" s="662"/>
      <c r="H766" s="662"/>
      <c r="I766" s="699"/>
      <c r="J766" s="662"/>
      <c r="K766" s="662"/>
      <c r="L766" s="662"/>
      <c r="M766" s="662"/>
      <c r="N766" s="608"/>
    </row>
    <row r="767" spans="1:14" s="191" customFormat="1" ht="27">
      <c r="A767" s="88"/>
      <c r="B767" s="122"/>
      <c r="C767" s="195" t="s">
        <v>115</v>
      </c>
      <c r="D767" s="124" t="s">
        <v>53</v>
      </c>
      <c r="E767" s="124">
        <v>3.6999999999999998E-2</v>
      </c>
      <c r="F767" s="271">
        <f>F765*E767</f>
        <v>1.2209999999999999</v>
      </c>
      <c r="G767" s="662"/>
      <c r="H767" s="662"/>
      <c r="I767" s="662"/>
      <c r="J767" s="662"/>
      <c r="K767" s="699"/>
      <c r="L767" s="662"/>
      <c r="M767" s="662"/>
      <c r="N767" s="607"/>
    </row>
    <row r="768" spans="1:14" s="191" customFormat="1" ht="14.25">
      <c r="A768" s="82">
        <v>5</v>
      </c>
      <c r="B768" s="183" t="s">
        <v>466</v>
      </c>
      <c r="C768" s="137" t="s">
        <v>467</v>
      </c>
      <c r="D768" s="82" t="s">
        <v>49</v>
      </c>
      <c r="E768" s="82"/>
      <c r="F768" s="606">
        <v>2</v>
      </c>
      <c r="G768" s="661"/>
      <c r="H768" s="661"/>
      <c r="I768" s="661"/>
      <c r="J768" s="661"/>
      <c r="K768" s="661"/>
      <c r="L768" s="661"/>
      <c r="M768" s="661"/>
      <c r="N768" s="607"/>
    </row>
    <row r="769" spans="1:14" s="191" customFormat="1" ht="12.75" customHeight="1">
      <c r="A769" s="88"/>
      <c r="B769" s="122"/>
      <c r="C769" s="195" t="s">
        <v>468</v>
      </c>
      <c r="D769" s="124" t="s">
        <v>39</v>
      </c>
      <c r="E769" s="124">
        <v>3.2349999999999999</v>
      </c>
      <c r="F769" s="271">
        <f>F768*E769</f>
        <v>6.47</v>
      </c>
      <c r="G769" s="662"/>
      <c r="H769" s="662"/>
      <c r="I769" s="699"/>
      <c r="J769" s="662"/>
      <c r="K769" s="662"/>
      <c r="L769" s="662"/>
      <c r="M769" s="662"/>
      <c r="N769" s="608"/>
    </row>
    <row r="770" spans="1:14" s="186" customFormat="1" ht="16.5" customHeight="1">
      <c r="A770" s="82">
        <v>6</v>
      </c>
      <c r="B770" s="183" t="s">
        <v>469</v>
      </c>
      <c r="C770" s="137" t="s">
        <v>470</v>
      </c>
      <c r="D770" s="82" t="s">
        <v>49</v>
      </c>
      <c r="E770" s="82"/>
      <c r="F770" s="606">
        <v>35</v>
      </c>
      <c r="G770" s="661"/>
      <c r="H770" s="661"/>
      <c r="I770" s="661"/>
      <c r="J770" s="661"/>
      <c r="K770" s="661"/>
      <c r="L770" s="661"/>
      <c r="M770" s="661"/>
      <c r="N770" s="612"/>
    </row>
    <row r="771" spans="1:14" s="186" customFormat="1" ht="15" customHeight="1">
      <c r="A771" s="88"/>
      <c r="B771" s="122"/>
      <c r="C771" s="195" t="s">
        <v>471</v>
      </c>
      <c r="D771" s="124" t="s">
        <v>53</v>
      </c>
      <c r="E771" s="124">
        <v>7.4900000000000001E-3</v>
      </c>
      <c r="F771" s="271">
        <f>F770*E771</f>
        <v>0.26214999999999999</v>
      </c>
      <c r="G771" s="662"/>
      <c r="H771" s="662"/>
      <c r="I771" s="662"/>
      <c r="J771" s="662"/>
      <c r="K771" s="699"/>
      <c r="L771" s="662"/>
      <c r="M771" s="662"/>
      <c r="N771" s="612"/>
    </row>
    <row r="772" spans="1:14" s="120" customFormat="1" ht="14.25">
      <c r="A772" s="82">
        <v>7</v>
      </c>
      <c r="B772" s="183" t="s">
        <v>472</v>
      </c>
      <c r="C772" s="137" t="s">
        <v>473</v>
      </c>
      <c r="D772" s="82" t="s">
        <v>49</v>
      </c>
      <c r="E772" s="82"/>
      <c r="F772" s="606">
        <v>35</v>
      </c>
      <c r="G772" s="661"/>
      <c r="H772" s="661"/>
      <c r="I772" s="661"/>
      <c r="J772" s="661"/>
      <c r="K772" s="661"/>
      <c r="L772" s="661"/>
      <c r="M772" s="661"/>
      <c r="N772" s="613"/>
    </row>
    <row r="773" spans="1:14" s="120" customFormat="1" ht="14.25">
      <c r="A773" s="88"/>
      <c r="B773" s="122"/>
      <c r="C773" s="195" t="s">
        <v>38</v>
      </c>
      <c r="D773" s="124" t="s">
        <v>39</v>
      </c>
      <c r="E773" s="124">
        <v>0.13400000000000001</v>
      </c>
      <c r="F773" s="271">
        <f>F772*E773</f>
        <v>4.6900000000000004</v>
      </c>
      <c r="G773" s="662"/>
      <c r="H773" s="662"/>
      <c r="I773" s="699"/>
      <c r="J773" s="662"/>
      <c r="K773" s="662"/>
      <c r="L773" s="662"/>
      <c r="M773" s="662"/>
      <c r="N773" s="608"/>
    </row>
    <row r="774" spans="1:14" s="120" customFormat="1" ht="16.5" customHeight="1">
      <c r="A774" s="88"/>
      <c r="B774" s="122"/>
      <c r="C774" s="195" t="s">
        <v>474</v>
      </c>
      <c r="D774" s="124" t="s">
        <v>53</v>
      </c>
      <c r="E774" s="124">
        <v>0.13</v>
      </c>
      <c r="F774" s="271">
        <f>F772*E774</f>
        <v>4.55</v>
      </c>
      <c r="G774" s="662"/>
      <c r="H774" s="662"/>
      <c r="I774" s="699"/>
      <c r="J774" s="662"/>
      <c r="K774" s="662"/>
      <c r="L774" s="662"/>
      <c r="M774" s="662"/>
      <c r="N774" s="608"/>
    </row>
    <row r="775" spans="1:14" s="120" customFormat="1" ht="16.5" customHeight="1">
      <c r="A775" s="88"/>
      <c r="B775" s="122"/>
      <c r="C775" s="195" t="s">
        <v>475</v>
      </c>
      <c r="D775" s="124" t="s">
        <v>53</v>
      </c>
      <c r="E775" s="124">
        <v>0.13</v>
      </c>
      <c r="F775" s="271">
        <f>F772*E775</f>
        <v>4.55</v>
      </c>
      <c r="G775" s="662"/>
      <c r="H775" s="662"/>
      <c r="I775" s="662"/>
      <c r="J775" s="662"/>
      <c r="K775" s="662"/>
      <c r="L775" s="662"/>
      <c r="M775" s="662"/>
      <c r="N775" s="613"/>
    </row>
    <row r="776" spans="1:14" s="191" customFormat="1" ht="14.25">
      <c r="A776" s="82">
        <v>8</v>
      </c>
      <c r="B776" s="614" t="s">
        <v>476</v>
      </c>
      <c r="C776" s="615" t="s">
        <v>477</v>
      </c>
      <c r="D776" s="82" t="s">
        <v>49</v>
      </c>
      <c r="E776" s="82"/>
      <c r="F776" s="606">
        <v>3</v>
      </c>
      <c r="G776" s="661"/>
      <c r="H776" s="661"/>
      <c r="I776" s="661"/>
      <c r="J776" s="661"/>
      <c r="K776" s="661"/>
      <c r="L776" s="661"/>
      <c r="M776" s="661"/>
      <c r="N776" s="608"/>
    </row>
    <row r="777" spans="1:14" s="191" customFormat="1" ht="14.25">
      <c r="A777" s="88"/>
      <c r="B777" s="122"/>
      <c r="C777" s="123" t="s">
        <v>38</v>
      </c>
      <c r="D777" s="124" t="s">
        <v>39</v>
      </c>
      <c r="E777" s="124">
        <v>0.89</v>
      </c>
      <c r="F777" s="271">
        <f>F776*E777</f>
        <v>2.67</v>
      </c>
      <c r="G777" s="662"/>
      <c r="H777" s="662"/>
      <c r="I777" s="699"/>
      <c r="J777" s="662"/>
      <c r="K777" s="662"/>
      <c r="L777" s="662"/>
      <c r="M777" s="662"/>
      <c r="N777" s="608"/>
    </row>
    <row r="778" spans="1:14" s="191" customFormat="1" ht="14.25">
      <c r="A778" s="88"/>
      <c r="B778" s="122"/>
      <c r="C778" s="123" t="s">
        <v>33</v>
      </c>
      <c r="D778" s="124" t="s">
        <v>2</v>
      </c>
      <c r="E778" s="124">
        <v>0.37</v>
      </c>
      <c r="F778" s="271">
        <f>F776*E778</f>
        <v>1.1099999999999999</v>
      </c>
      <c r="G778" s="662"/>
      <c r="H778" s="662"/>
      <c r="I778" s="790"/>
      <c r="J778" s="662"/>
      <c r="K778" s="662"/>
      <c r="L778" s="662"/>
      <c r="M778" s="662"/>
      <c r="N778" s="608"/>
    </row>
    <row r="779" spans="1:14" s="191" customFormat="1" ht="13.5">
      <c r="A779" s="88"/>
      <c r="B779" s="122"/>
      <c r="C779" s="123" t="s">
        <v>34</v>
      </c>
      <c r="D779" s="124"/>
      <c r="E779" s="124"/>
      <c r="F779" s="271">
        <f>E779*2353</f>
        <v>0</v>
      </c>
      <c r="G779" s="662"/>
      <c r="H779" s="662"/>
      <c r="I779" s="662"/>
      <c r="J779" s="662"/>
      <c r="K779" s="662"/>
      <c r="L779" s="662"/>
      <c r="M779" s="662"/>
      <c r="N779" s="607"/>
    </row>
    <row r="780" spans="1:14" s="191" customFormat="1" ht="13.5">
      <c r="A780" s="88"/>
      <c r="B780" s="122"/>
      <c r="C780" s="123" t="s">
        <v>478</v>
      </c>
      <c r="D780" s="124" t="s">
        <v>49</v>
      </c>
      <c r="E780" s="124">
        <v>1.1499999999999999</v>
      </c>
      <c r="F780" s="271">
        <f>F776*E780</f>
        <v>3.4499999999999997</v>
      </c>
      <c r="G780" s="699"/>
      <c r="H780" s="662"/>
      <c r="I780" s="662"/>
      <c r="J780" s="662"/>
      <c r="K780" s="662"/>
      <c r="L780" s="662"/>
      <c r="M780" s="662"/>
      <c r="N780" s="607"/>
    </row>
    <row r="781" spans="1:14" s="191" customFormat="1" ht="13.5">
      <c r="A781" s="88"/>
      <c r="B781" s="122"/>
      <c r="C781" s="123" t="s">
        <v>35</v>
      </c>
      <c r="D781" s="124" t="s">
        <v>2</v>
      </c>
      <c r="E781" s="124">
        <v>0.01</v>
      </c>
      <c r="F781" s="271">
        <f>F776*E781</f>
        <v>0.03</v>
      </c>
      <c r="G781" s="663"/>
      <c r="H781" s="662"/>
      <c r="I781" s="662"/>
      <c r="J781" s="662"/>
      <c r="K781" s="662"/>
      <c r="L781" s="662"/>
      <c r="M781" s="662"/>
      <c r="N781" s="607"/>
    </row>
    <row r="782" spans="1:14" s="186" customFormat="1" ht="40.5">
      <c r="A782" s="82">
        <v>9</v>
      </c>
      <c r="B782" s="183" t="s">
        <v>479</v>
      </c>
      <c r="C782" s="137" t="s">
        <v>480</v>
      </c>
      <c r="D782" s="96" t="s">
        <v>49</v>
      </c>
      <c r="E782" s="96"/>
      <c r="F782" s="161">
        <v>15</v>
      </c>
      <c r="G782" s="661"/>
      <c r="H782" s="661"/>
      <c r="I782" s="661"/>
      <c r="J782" s="661"/>
      <c r="K782" s="661"/>
      <c r="L782" s="661"/>
      <c r="M782" s="661"/>
      <c r="N782" s="608"/>
    </row>
    <row r="783" spans="1:14" s="186" customFormat="1" ht="13.5">
      <c r="A783" s="88"/>
      <c r="B783" s="122"/>
      <c r="C783" s="123" t="s">
        <v>38</v>
      </c>
      <c r="D783" s="124" t="s">
        <v>39</v>
      </c>
      <c r="E783" s="124">
        <v>8.44</v>
      </c>
      <c r="F783" s="271">
        <f>F782*E783</f>
        <v>126.6</v>
      </c>
      <c r="G783" s="662"/>
      <c r="H783" s="662"/>
      <c r="I783" s="662"/>
      <c r="J783" s="662"/>
      <c r="K783" s="662"/>
      <c r="L783" s="662"/>
      <c r="M783" s="662"/>
      <c r="N783" s="612"/>
    </row>
    <row r="784" spans="1:14" s="186" customFormat="1" ht="13.5">
      <c r="A784" s="88"/>
      <c r="B784" s="122"/>
      <c r="C784" s="123" t="s">
        <v>33</v>
      </c>
      <c r="D784" s="124" t="s">
        <v>2</v>
      </c>
      <c r="E784" s="124">
        <v>1.1000000000000001</v>
      </c>
      <c r="F784" s="271">
        <f>F782*E784</f>
        <v>16.5</v>
      </c>
      <c r="G784" s="662"/>
      <c r="H784" s="662"/>
      <c r="I784" s="662"/>
      <c r="J784" s="662"/>
      <c r="K784" s="662"/>
      <c r="L784" s="662"/>
      <c r="M784" s="662"/>
      <c r="N784" s="612"/>
    </row>
    <row r="785" spans="1:14" s="186" customFormat="1" ht="13.5">
      <c r="A785" s="88"/>
      <c r="B785" s="122"/>
      <c r="C785" s="123" t="s">
        <v>34</v>
      </c>
      <c r="D785" s="124"/>
      <c r="E785" s="124"/>
      <c r="F785" s="271">
        <f>E785*2353</f>
        <v>0</v>
      </c>
      <c r="G785" s="662"/>
      <c r="H785" s="662"/>
      <c r="I785" s="662"/>
      <c r="J785" s="662"/>
      <c r="K785" s="662"/>
      <c r="L785" s="662"/>
      <c r="M785" s="662"/>
      <c r="N785" s="612"/>
    </row>
    <row r="786" spans="1:14" s="186" customFormat="1" ht="13.5">
      <c r="A786" s="88"/>
      <c r="B786" s="122"/>
      <c r="C786" s="90" t="s">
        <v>481</v>
      </c>
      <c r="D786" s="124" t="s">
        <v>49</v>
      </c>
      <c r="E786" s="124">
        <v>1.0149999999999999</v>
      </c>
      <c r="F786" s="271">
        <f>F782*E786</f>
        <v>15.224999999999998</v>
      </c>
      <c r="G786" s="699"/>
      <c r="H786" s="662"/>
      <c r="I786" s="662"/>
      <c r="J786" s="662"/>
      <c r="K786" s="662"/>
      <c r="L786" s="662"/>
      <c r="M786" s="662"/>
      <c r="N786" s="612"/>
    </row>
    <row r="787" spans="1:14" s="186" customFormat="1" ht="13.5">
      <c r="A787" s="88"/>
      <c r="B787" s="122"/>
      <c r="C787" s="123" t="s">
        <v>482</v>
      </c>
      <c r="D787" s="124" t="s">
        <v>74</v>
      </c>
      <c r="E787" s="124">
        <v>1.84</v>
      </c>
      <c r="F787" s="271">
        <f>F782*E787</f>
        <v>27.6</v>
      </c>
      <c r="G787" s="662"/>
      <c r="H787" s="662"/>
      <c r="I787" s="662"/>
      <c r="J787" s="662"/>
      <c r="K787" s="662"/>
      <c r="L787" s="662"/>
      <c r="M787" s="662"/>
      <c r="N787" s="612"/>
    </row>
    <row r="788" spans="1:14" s="186" customFormat="1" ht="13.5">
      <c r="A788" s="88"/>
      <c r="B788" s="122"/>
      <c r="C788" s="123" t="s">
        <v>77</v>
      </c>
      <c r="D788" s="124" t="s">
        <v>49</v>
      </c>
      <c r="E788" s="124">
        <v>3.3999999999999998E-3</v>
      </c>
      <c r="F788" s="271">
        <f>F782*E788</f>
        <v>5.0999999999999997E-2</v>
      </c>
      <c r="G788" s="699"/>
      <c r="H788" s="662"/>
      <c r="I788" s="662"/>
      <c r="J788" s="662"/>
      <c r="K788" s="662"/>
      <c r="L788" s="662"/>
      <c r="M788" s="662"/>
      <c r="N788" s="612"/>
    </row>
    <row r="789" spans="1:14" s="186" customFormat="1" ht="13.5">
      <c r="A789" s="88"/>
      <c r="B789" s="122"/>
      <c r="C789" s="123" t="s">
        <v>483</v>
      </c>
      <c r="D789" s="124" t="s">
        <v>49</v>
      </c>
      <c r="E789" s="124">
        <v>3.9100000000000003E-2</v>
      </c>
      <c r="F789" s="271">
        <f>F782*E789</f>
        <v>0.58650000000000002</v>
      </c>
      <c r="G789" s="699"/>
      <c r="H789" s="662"/>
      <c r="I789" s="662"/>
      <c r="J789" s="662"/>
      <c r="K789" s="662"/>
      <c r="L789" s="662"/>
      <c r="M789" s="662"/>
      <c r="N789" s="612"/>
    </row>
    <row r="790" spans="1:14" s="186" customFormat="1" ht="13.5">
      <c r="A790" s="88"/>
      <c r="B790" s="122"/>
      <c r="C790" s="123" t="s">
        <v>484</v>
      </c>
      <c r="D790" s="124" t="s">
        <v>70</v>
      </c>
      <c r="E790" s="124">
        <v>2.2000000000000002</v>
      </c>
      <c r="F790" s="271">
        <f>F782*E790</f>
        <v>33</v>
      </c>
      <c r="G790" s="662"/>
      <c r="H790" s="662"/>
      <c r="I790" s="662"/>
      <c r="J790" s="662"/>
      <c r="K790" s="662"/>
      <c r="L790" s="662"/>
      <c r="M790" s="662"/>
      <c r="N790" s="612"/>
    </row>
    <row r="791" spans="1:14" s="186" customFormat="1" ht="13.5">
      <c r="A791" s="88"/>
      <c r="B791" s="122"/>
      <c r="C791" s="123" t="s">
        <v>485</v>
      </c>
      <c r="D791" s="124" t="s">
        <v>70</v>
      </c>
      <c r="E791" s="124">
        <v>1</v>
      </c>
      <c r="F791" s="271">
        <f>F782*E791</f>
        <v>15</v>
      </c>
      <c r="G791" s="699"/>
      <c r="H791" s="662"/>
      <c r="I791" s="662"/>
      <c r="J791" s="662"/>
      <c r="K791" s="662"/>
      <c r="L791" s="662"/>
      <c r="M791" s="662"/>
      <c r="N791" s="612"/>
    </row>
    <row r="792" spans="1:14" s="186" customFormat="1" ht="13.5">
      <c r="A792" s="88"/>
      <c r="B792" s="122"/>
      <c r="C792" s="123" t="s">
        <v>35</v>
      </c>
      <c r="D792" s="124" t="s">
        <v>2</v>
      </c>
      <c r="E792" s="124">
        <v>0.46</v>
      </c>
      <c r="F792" s="271">
        <f>F782*E792</f>
        <v>6.9</v>
      </c>
      <c r="G792" s="663"/>
      <c r="H792" s="662"/>
      <c r="I792" s="662"/>
      <c r="J792" s="662"/>
      <c r="K792" s="662"/>
      <c r="L792" s="662"/>
      <c r="M792" s="662"/>
      <c r="N792" s="612"/>
    </row>
    <row r="793" spans="1:14" s="120" customFormat="1" ht="14.25">
      <c r="A793" s="231">
        <v>10</v>
      </c>
      <c r="B793" s="609"/>
      <c r="C793" s="412" t="s">
        <v>486</v>
      </c>
      <c r="D793" s="359" t="s">
        <v>73</v>
      </c>
      <c r="E793" s="359"/>
      <c r="F793" s="616">
        <f>101.28/1000</f>
        <v>0.10128</v>
      </c>
      <c r="G793" s="703"/>
      <c r="H793" s="704"/>
      <c r="I793" s="704"/>
      <c r="J793" s="704"/>
      <c r="K793" s="704"/>
      <c r="L793" s="704"/>
      <c r="M793" s="704"/>
      <c r="N793" s="608"/>
    </row>
    <row r="794" spans="1:14" s="120" customFormat="1" ht="14.25">
      <c r="A794" s="231">
        <v>11</v>
      </c>
      <c r="B794" s="609"/>
      <c r="C794" s="412" t="s">
        <v>487</v>
      </c>
      <c r="D794" s="359" t="s">
        <v>73</v>
      </c>
      <c r="E794" s="359"/>
      <c r="F794" s="616">
        <v>1.8360000000000001</v>
      </c>
      <c r="G794" s="703"/>
      <c r="H794" s="704"/>
      <c r="I794" s="704"/>
      <c r="J794" s="704"/>
      <c r="K794" s="704"/>
      <c r="L794" s="704"/>
      <c r="M794" s="704"/>
      <c r="N794" s="608"/>
    </row>
    <row r="795" spans="1:14" s="191" customFormat="1" ht="14.25">
      <c r="A795" s="82">
        <v>12</v>
      </c>
      <c r="B795" s="183" t="s">
        <v>117</v>
      </c>
      <c r="C795" s="84" t="s">
        <v>118</v>
      </c>
      <c r="D795" s="82" t="s">
        <v>74</v>
      </c>
      <c r="E795" s="82"/>
      <c r="F795" s="606">
        <v>6</v>
      </c>
      <c r="G795" s="661"/>
      <c r="H795" s="661"/>
      <c r="I795" s="661"/>
      <c r="J795" s="661"/>
      <c r="K795" s="661"/>
      <c r="L795" s="661"/>
      <c r="M795" s="661"/>
      <c r="N795" s="607"/>
    </row>
    <row r="796" spans="1:14" s="191" customFormat="1" ht="13.5">
      <c r="A796" s="88"/>
      <c r="B796" s="122"/>
      <c r="C796" s="123" t="s">
        <v>38</v>
      </c>
      <c r="D796" s="124" t="s">
        <v>39</v>
      </c>
      <c r="E796" s="124">
        <v>0.33600000000000002</v>
      </c>
      <c r="F796" s="271">
        <f>F795*E796</f>
        <v>2.016</v>
      </c>
      <c r="G796" s="662"/>
      <c r="H796" s="662"/>
      <c r="I796" s="699"/>
      <c r="J796" s="662"/>
      <c r="K796" s="662"/>
      <c r="L796" s="662"/>
      <c r="M796" s="662"/>
      <c r="N796" s="607"/>
    </row>
    <row r="797" spans="1:14" s="191" customFormat="1" ht="13.5">
      <c r="A797" s="88"/>
      <c r="B797" s="122"/>
      <c r="C797" s="123" t="s">
        <v>33</v>
      </c>
      <c r="D797" s="124" t="s">
        <v>2</v>
      </c>
      <c r="E797" s="124">
        <v>1.4999999999999999E-2</v>
      </c>
      <c r="F797" s="271">
        <f>F795*E797</f>
        <v>0.09</v>
      </c>
      <c r="G797" s="662"/>
      <c r="H797" s="662"/>
      <c r="I797" s="662"/>
      <c r="J797" s="662"/>
      <c r="K797" s="662"/>
      <c r="L797" s="662"/>
      <c r="M797" s="662"/>
      <c r="N797" s="607"/>
    </row>
    <row r="798" spans="1:14" s="191" customFormat="1" ht="13.5">
      <c r="A798" s="88"/>
      <c r="B798" s="122"/>
      <c r="C798" s="123" t="s">
        <v>34</v>
      </c>
      <c r="D798" s="124"/>
      <c r="E798" s="124"/>
      <c r="F798" s="271">
        <f>E798*2353</f>
        <v>0</v>
      </c>
      <c r="G798" s="662"/>
      <c r="H798" s="662"/>
      <c r="I798" s="662"/>
      <c r="J798" s="662"/>
      <c r="K798" s="662"/>
      <c r="L798" s="662"/>
      <c r="M798" s="662"/>
      <c r="N798" s="607"/>
    </row>
    <row r="799" spans="1:14" s="191" customFormat="1" ht="13.5">
      <c r="A799" s="88"/>
      <c r="B799" s="122"/>
      <c r="C799" s="123" t="s">
        <v>119</v>
      </c>
      <c r="D799" s="124" t="s">
        <v>70</v>
      </c>
      <c r="E799" s="124">
        <v>2.4</v>
      </c>
      <c r="F799" s="271">
        <f>F795*E799</f>
        <v>14.399999999999999</v>
      </c>
      <c r="G799" s="791"/>
      <c r="H799" s="662"/>
      <c r="I799" s="662"/>
      <c r="J799" s="662"/>
      <c r="K799" s="662"/>
      <c r="L799" s="662"/>
      <c r="M799" s="662"/>
      <c r="N799" s="607"/>
    </row>
    <row r="800" spans="1:14" s="191" customFormat="1" ht="13.5">
      <c r="A800" s="93"/>
      <c r="B800" s="125"/>
      <c r="C800" s="126" t="s">
        <v>35</v>
      </c>
      <c r="D800" s="127" t="s">
        <v>2</v>
      </c>
      <c r="E800" s="127">
        <v>2.2800000000000001E-2</v>
      </c>
      <c r="F800" s="617">
        <f>F795*E800</f>
        <v>0.1368</v>
      </c>
      <c r="G800" s="663"/>
      <c r="H800" s="663"/>
      <c r="I800" s="663"/>
      <c r="J800" s="663"/>
      <c r="K800" s="663"/>
      <c r="L800" s="663"/>
      <c r="M800" s="663"/>
      <c r="N800" s="607"/>
    </row>
    <row r="801" spans="1:14" s="191" customFormat="1" ht="28.5">
      <c r="A801" s="124">
        <v>13</v>
      </c>
      <c r="B801" s="122" t="s">
        <v>488</v>
      </c>
      <c r="C801" s="328" t="s">
        <v>489</v>
      </c>
      <c r="D801" s="88" t="s">
        <v>49</v>
      </c>
      <c r="E801" s="88"/>
      <c r="F801" s="618">
        <v>6</v>
      </c>
      <c r="G801" s="664"/>
      <c r="H801" s="665"/>
      <c r="I801" s="666"/>
      <c r="J801" s="665"/>
      <c r="K801" s="666"/>
      <c r="L801" s="665"/>
      <c r="M801" s="665"/>
      <c r="N801" s="608"/>
    </row>
    <row r="802" spans="1:14" s="191" customFormat="1" ht="13.5">
      <c r="A802" s="124"/>
      <c r="B802" s="122"/>
      <c r="C802" s="123" t="s">
        <v>38</v>
      </c>
      <c r="D802" s="124" t="s">
        <v>39</v>
      </c>
      <c r="E802" s="124">
        <v>8.4</v>
      </c>
      <c r="F802" s="117">
        <f>F801*E802</f>
        <v>50.400000000000006</v>
      </c>
      <c r="G802" s="664"/>
      <c r="H802" s="665"/>
      <c r="I802" s="687"/>
      <c r="J802" s="665"/>
      <c r="K802" s="666"/>
      <c r="L802" s="665"/>
      <c r="M802" s="665"/>
      <c r="N802" s="119"/>
    </row>
    <row r="803" spans="1:14" s="191" customFormat="1" ht="13.5">
      <c r="A803" s="124"/>
      <c r="B803" s="122"/>
      <c r="C803" s="123" t="s">
        <v>33</v>
      </c>
      <c r="D803" s="124" t="s">
        <v>2</v>
      </c>
      <c r="E803" s="124">
        <v>0.81</v>
      </c>
      <c r="F803" s="117">
        <f>F801*E803</f>
        <v>4.8600000000000003</v>
      </c>
      <c r="G803" s="664"/>
      <c r="H803" s="665"/>
      <c r="I803" s="666"/>
      <c r="J803" s="665"/>
      <c r="K803" s="662"/>
      <c r="L803" s="665"/>
      <c r="M803" s="665"/>
      <c r="N803" s="119"/>
    </row>
    <row r="804" spans="1:14" s="191" customFormat="1" ht="13.5">
      <c r="A804" s="124"/>
      <c r="B804" s="122"/>
      <c r="C804" s="123" t="s">
        <v>34</v>
      </c>
      <c r="D804" s="124"/>
      <c r="E804" s="124"/>
      <c r="F804" s="117">
        <f>E804*2353</f>
        <v>0</v>
      </c>
      <c r="G804" s="664"/>
      <c r="H804" s="665"/>
      <c r="I804" s="666"/>
      <c r="J804" s="665"/>
      <c r="K804" s="666"/>
      <c r="L804" s="665"/>
      <c r="M804" s="665"/>
      <c r="N804" s="119"/>
    </row>
    <row r="805" spans="1:14" s="191" customFormat="1" ht="13.5">
      <c r="A805" s="124"/>
      <c r="B805" s="122"/>
      <c r="C805" s="90" t="s">
        <v>481</v>
      </c>
      <c r="D805" s="124" t="s">
        <v>49</v>
      </c>
      <c r="E805" s="124">
        <v>1.0149999999999999</v>
      </c>
      <c r="F805" s="117">
        <f>F801*E805</f>
        <v>6.09</v>
      </c>
      <c r="G805" s="699"/>
      <c r="H805" s="665"/>
      <c r="I805" s="666"/>
      <c r="J805" s="665"/>
      <c r="K805" s="666"/>
      <c r="L805" s="665"/>
      <c r="M805" s="665"/>
      <c r="N805" s="119"/>
    </row>
    <row r="806" spans="1:14" s="191" customFormat="1" ht="13.5">
      <c r="A806" s="124"/>
      <c r="B806" s="122"/>
      <c r="C806" s="123" t="s">
        <v>482</v>
      </c>
      <c r="D806" s="124" t="s">
        <v>74</v>
      </c>
      <c r="E806" s="124">
        <v>1.37</v>
      </c>
      <c r="F806" s="117">
        <f>F801*E806</f>
        <v>8.2200000000000006</v>
      </c>
      <c r="G806" s="664"/>
      <c r="H806" s="665"/>
      <c r="I806" s="666"/>
      <c r="J806" s="665"/>
      <c r="K806" s="666"/>
      <c r="L806" s="665"/>
      <c r="M806" s="665"/>
      <c r="N806" s="119"/>
    </row>
    <row r="807" spans="1:14" s="191" customFormat="1" ht="13.5">
      <c r="A807" s="124"/>
      <c r="B807" s="122"/>
      <c r="C807" s="123" t="s">
        <v>490</v>
      </c>
      <c r="D807" s="124" t="s">
        <v>49</v>
      </c>
      <c r="E807" s="124">
        <v>8.3999999999999995E-3</v>
      </c>
      <c r="F807" s="117">
        <f>F801*E807</f>
        <v>5.04E-2</v>
      </c>
      <c r="G807" s="664"/>
      <c r="H807" s="665"/>
      <c r="I807" s="666"/>
      <c r="J807" s="665"/>
      <c r="K807" s="666"/>
      <c r="L807" s="665"/>
      <c r="M807" s="665"/>
      <c r="N807" s="119"/>
    </row>
    <row r="808" spans="1:14" s="191" customFormat="1" ht="13.5">
      <c r="A808" s="124"/>
      <c r="B808" s="122"/>
      <c r="C808" s="123" t="s">
        <v>491</v>
      </c>
      <c r="D808" s="124" t="s">
        <v>49</v>
      </c>
      <c r="E808" s="124">
        <v>2.5600000000000001E-2</v>
      </c>
      <c r="F808" s="117">
        <f>F801*E808</f>
        <v>0.15360000000000001</v>
      </c>
      <c r="G808" s="664"/>
      <c r="H808" s="665"/>
      <c r="I808" s="666"/>
      <c r="J808" s="665"/>
      <c r="K808" s="666"/>
      <c r="L808" s="665"/>
      <c r="M808" s="665"/>
      <c r="N808" s="119"/>
    </row>
    <row r="809" spans="1:14" s="191" customFormat="1" ht="13.5">
      <c r="A809" s="124"/>
      <c r="B809" s="122"/>
      <c r="C809" s="123" t="s">
        <v>483</v>
      </c>
      <c r="D809" s="124" t="s">
        <v>49</v>
      </c>
      <c r="E809" s="124">
        <v>2.5999999999999999E-3</v>
      </c>
      <c r="F809" s="117">
        <f>F801*E809</f>
        <v>1.5599999999999999E-2</v>
      </c>
      <c r="G809" s="664"/>
      <c r="H809" s="665"/>
      <c r="I809" s="666"/>
      <c r="J809" s="665"/>
      <c r="K809" s="666"/>
      <c r="L809" s="665"/>
      <c r="M809" s="665"/>
      <c r="N809" s="119"/>
    </row>
    <row r="810" spans="1:14" s="191" customFormat="1" ht="14.25">
      <c r="A810" s="124"/>
      <c r="B810" s="122"/>
      <c r="C810" s="619" t="s">
        <v>492</v>
      </c>
      <c r="D810" s="124" t="s">
        <v>493</v>
      </c>
      <c r="E810" s="124"/>
      <c r="F810" s="620">
        <f>82.87/1000</f>
        <v>8.2869999999999999E-2</v>
      </c>
      <c r="G810" s="703"/>
      <c r="H810" s="665"/>
      <c r="I810" s="666"/>
      <c r="J810" s="665"/>
      <c r="K810" s="666"/>
      <c r="L810" s="665"/>
      <c r="M810" s="665"/>
      <c r="N810" s="119"/>
    </row>
    <row r="811" spans="1:14" s="191" customFormat="1" ht="14.25">
      <c r="A811" s="124"/>
      <c r="B811" s="122"/>
      <c r="C811" s="619" t="s">
        <v>494</v>
      </c>
      <c r="D811" s="124" t="s">
        <v>493</v>
      </c>
      <c r="E811" s="124"/>
      <c r="F811" s="620">
        <f>903.76/1000</f>
        <v>0.90376000000000001</v>
      </c>
      <c r="G811" s="703"/>
      <c r="H811" s="665"/>
      <c r="I811" s="666"/>
      <c r="J811" s="665"/>
      <c r="K811" s="666"/>
      <c r="L811" s="665"/>
      <c r="M811" s="665"/>
      <c r="N811" s="119"/>
    </row>
    <row r="812" spans="1:14" s="191" customFormat="1" ht="13.5">
      <c r="A812" s="127"/>
      <c r="B812" s="125"/>
      <c r="C812" s="126" t="s">
        <v>35</v>
      </c>
      <c r="D812" s="127" t="s">
        <v>2</v>
      </c>
      <c r="E812" s="127">
        <v>0.39</v>
      </c>
      <c r="F812" s="128">
        <f>F801*E812</f>
        <v>2.34</v>
      </c>
      <c r="G812" s="663"/>
      <c r="H812" s="667"/>
      <c r="I812" s="668"/>
      <c r="J812" s="667"/>
      <c r="K812" s="668"/>
      <c r="L812" s="667"/>
      <c r="M812" s="667"/>
      <c r="N812" s="119"/>
    </row>
    <row r="813" spans="1:14" s="276" customFormat="1" ht="14.25">
      <c r="A813" s="124">
        <v>14</v>
      </c>
      <c r="B813" s="621" t="s">
        <v>495</v>
      </c>
      <c r="C813" s="328" t="s">
        <v>496</v>
      </c>
      <c r="D813" s="124" t="s">
        <v>120</v>
      </c>
      <c r="E813" s="88"/>
      <c r="F813" s="622">
        <v>1</v>
      </c>
      <c r="G813" s="792"/>
      <c r="H813" s="793"/>
      <c r="I813" s="666"/>
      <c r="J813" s="665"/>
      <c r="K813" s="666"/>
      <c r="L813" s="665"/>
      <c r="M813" s="665"/>
      <c r="N813" s="275"/>
    </row>
    <row r="814" spans="1:14" s="276" customFormat="1" ht="13.5">
      <c r="A814" s="124"/>
      <c r="B814" s="621"/>
      <c r="C814" s="195" t="s">
        <v>38</v>
      </c>
      <c r="D814" s="623" t="s">
        <v>39</v>
      </c>
      <c r="E814" s="102">
        <v>1.54</v>
      </c>
      <c r="F814" s="102">
        <f>F813*E814</f>
        <v>1.54</v>
      </c>
      <c r="G814" s="794"/>
      <c r="H814" s="795"/>
      <c r="I814" s="666"/>
      <c r="J814" s="665"/>
      <c r="K814" s="666"/>
      <c r="L814" s="665"/>
      <c r="M814" s="665"/>
      <c r="N814" s="275"/>
    </row>
    <row r="815" spans="1:14" s="276" customFormat="1" ht="14.25">
      <c r="A815" s="124"/>
      <c r="B815" s="624"/>
      <c r="C815" s="195" t="s">
        <v>40</v>
      </c>
      <c r="D815" s="623" t="s">
        <v>2</v>
      </c>
      <c r="E815" s="268">
        <v>0.09</v>
      </c>
      <c r="F815" s="102">
        <f>F813*E815</f>
        <v>0.09</v>
      </c>
      <c r="G815" s="792"/>
      <c r="H815" s="665"/>
      <c r="I815" s="666"/>
      <c r="J815" s="665"/>
      <c r="K815" s="662"/>
      <c r="L815" s="665"/>
      <c r="M815" s="665"/>
      <c r="N815" s="275"/>
    </row>
    <row r="816" spans="1:14" s="276" customFormat="1" ht="14.25">
      <c r="A816" s="124"/>
      <c r="B816" s="624"/>
      <c r="C816" s="195" t="s">
        <v>34</v>
      </c>
      <c r="D816" s="623"/>
      <c r="E816" s="268"/>
      <c r="F816" s="102"/>
      <c r="G816" s="792"/>
      <c r="H816" s="665"/>
      <c r="I816" s="666"/>
      <c r="J816" s="665"/>
      <c r="K816" s="666"/>
      <c r="L816" s="665"/>
      <c r="M816" s="665"/>
      <c r="N816" s="275"/>
    </row>
    <row r="817" spans="1:14" s="276" customFormat="1" ht="14.25">
      <c r="A817" s="124"/>
      <c r="B817" s="624"/>
      <c r="C817" s="195" t="s">
        <v>497</v>
      </c>
      <c r="D817" s="124" t="s">
        <v>120</v>
      </c>
      <c r="E817" s="268">
        <v>1</v>
      </c>
      <c r="F817" s="102">
        <f>F813*E817</f>
        <v>1</v>
      </c>
      <c r="G817" s="664"/>
      <c r="H817" s="665"/>
      <c r="I817" s="666"/>
      <c r="J817" s="665"/>
      <c r="K817" s="666"/>
      <c r="L817" s="665"/>
      <c r="M817" s="665"/>
      <c r="N817" s="275"/>
    </row>
    <row r="818" spans="1:14" s="276" customFormat="1" ht="14.25">
      <c r="A818" s="127"/>
      <c r="B818" s="625"/>
      <c r="C818" s="198" t="s">
        <v>498</v>
      </c>
      <c r="D818" s="626" t="s">
        <v>49</v>
      </c>
      <c r="E818" s="489">
        <v>1.4E-2</v>
      </c>
      <c r="F818" s="107">
        <f>F813*E818</f>
        <v>1.4E-2</v>
      </c>
      <c r="G818" s="672"/>
      <c r="H818" s="667"/>
      <c r="I818" s="668"/>
      <c r="J818" s="667"/>
      <c r="K818" s="668"/>
      <c r="L818" s="667"/>
      <c r="M818" s="667"/>
      <c r="N818" s="275"/>
    </row>
    <row r="819" spans="1:14" s="348" customFormat="1" ht="14.25">
      <c r="A819" s="627"/>
      <c r="B819" s="628"/>
      <c r="C819" s="629" t="s">
        <v>499</v>
      </c>
      <c r="D819" s="627"/>
      <c r="E819" s="627"/>
      <c r="F819" s="630"/>
      <c r="G819" s="796"/>
      <c r="H819" s="797"/>
      <c r="I819" s="797"/>
      <c r="J819" s="797"/>
      <c r="K819" s="797"/>
      <c r="L819" s="797"/>
      <c r="M819" s="797"/>
      <c r="N819" s="631"/>
    </row>
    <row r="820" spans="1:14">
      <c r="A820" s="231"/>
      <c r="B820" s="632"/>
      <c r="C820" s="596" t="s">
        <v>500</v>
      </c>
      <c r="D820" s="418"/>
      <c r="E820" s="633"/>
      <c r="F820" s="634"/>
      <c r="G820" s="798"/>
      <c r="H820" s="799"/>
      <c r="I820" s="799"/>
      <c r="J820" s="799"/>
      <c r="K820" s="799"/>
      <c r="L820" s="799"/>
      <c r="M820" s="799"/>
      <c r="N820" s="555"/>
    </row>
    <row r="821" spans="1:14" s="17" customFormat="1" ht="14.25">
      <c r="A821" s="408"/>
      <c r="B821" s="408"/>
      <c r="C821" s="635" t="s">
        <v>55</v>
      </c>
      <c r="D821" s="801" t="s">
        <v>537</v>
      </c>
      <c r="E821" s="802"/>
      <c r="F821" s="755"/>
      <c r="G821" s="800"/>
      <c r="H821" s="656"/>
      <c r="I821" s="656"/>
      <c r="J821" s="656"/>
      <c r="K821" s="656"/>
      <c r="L821" s="656"/>
      <c r="M821" s="656"/>
    </row>
    <row r="822" spans="1:14" s="17" customFormat="1" ht="14.25">
      <c r="A822" s="408"/>
      <c r="B822" s="408"/>
      <c r="C822" s="636" t="s">
        <v>11</v>
      </c>
      <c r="D822" s="803"/>
      <c r="E822" s="802"/>
      <c r="F822" s="755"/>
      <c r="G822" s="800"/>
      <c r="H822" s="656"/>
      <c r="I822" s="656"/>
      <c r="J822" s="656"/>
      <c r="K822" s="656"/>
      <c r="L822" s="656"/>
      <c r="M822" s="656"/>
    </row>
    <row r="823" spans="1:14" s="17" customFormat="1" ht="14.25">
      <c r="A823" s="408"/>
      <c r="B823" s="408"/>
      <c r="C823" s="635" t="s">
        <v>56</v>
      </c>
      <c r="D823" s="173">
        <v>0.05</v>
      </c>
      <c r="E823" s="77"/>
      <c r="F823" s="468"/>
      <c r="G823" s="800"/>
      <c r="H823" s="656"/>
      <c r="I823" s="656"/>
      <c r="J823" s="656"/>
      <c r="K823" s="656"/>
      <c r="L823" s="656"/>
      <c r="M823" s="656"/>
      <c r="N823" s="28"/>
    </row>
    <row r="824" spans="1:14" s="17" customFormat="1" ht="14.25">
      <c r="A824" s="408"/>
      <c r="B824" s="408"/>
      <c r="C824" s="636" t="s">
        <v>11</v>
      </c>
      <c r="D824" s="637"/>
      <c r="E824" s="77"/>
      <c r="F824" s="468"/>
      <c r="G824" s="800"/>
      <c r="H824" s="656"/>
      <c r="I824" s="656"/>
      <c r="J824" s="656"/>
      <c r="K824" s="656"/>
      <c r="L824" s="656"/>
      <c r="M824" s="656"/>
    </row>
    <row r="825" spans="1:14" s="17" customFormat="1" ht="14.25">
      <c r="A825" s="408"/>
      <c r="B825" s="408"/>
      <c r="C825" s="635" t="s">
        <v>57</v>
      </c>
      <c r="D825" s="173">
        <v>0.18</v>
      </c>
      <c r="E825" s="77"/>
      <c r="F825" s="468"/>
      <c r="G825" s="800"/>
      <c r="H825" s="656"/>
      <c r="I825" s="656"/>
      <c r="J825" s="656"/>
      <c r="K825" s="656"/>
      <c r="L825" s="656"/>
      <c r="M825" s="656"/>
    </row>
    <row r="826" spans="1:14" s="17" customFormat="1" ht="14.25">
      <c r="A826" s="408"/>
      <c r="B826" s="408"/>
      <c r="C826" s="638" t="s">
        <v>11</v>
      </c>
      <c r="D826" s="637"/>
      <c r="E826" s="77"/>
      <c r="F826" s="468"/>
      <c r="G826" s="800"/>
      <c r="H826" s="656"/>
      <c r="I826" s="656"/>
      <c r="J826" s="656"/>
      <c r="K826" s="656"/>
      <c r="L826" s="656"/>
      <c r="M826" s="656"/>
      <c r="N826" s="28"/>
    </row>
  </sheetData>
  <autoFilter ref="A9:XFD826"/>
  <mergeCells count="62">
    <mergeCell ref="B219:B226"/>
    <mergeCell ref="B361:B366"/>
    <mergeCell ref="B387:B392"/>
    <mergeCell ref="B393:B398"/>
    <mergeCell ref="B430:B435"/>
    <mergeCell ref="B351:B360"/>
    <mergeCell ref="B367:B372"/>
    <mergeCell ref="B14:B16"/>
    <mergeCell ref="B11:B13"/>
    <mergeCell ref="B120:B124"/>
    <mergeCell ref="B125:B130"/>
    <mergeCell ref="B203:B206"/>
    <mergeCell ref="B23:B25"/>
    <mergeCell ref="B26:B28"/>
    <mergeCell ref="B29:B31"/>
    <mergeCell ref="B32:B34"/>
    <mergeCell ref="B41:B43"/>
    <mergeCell ref="B44:B46"/>
    <mergeCell ref="B47:B48"/>
    <mergeCell ref="B35:B37"/>
    <mergeCell ref="B38:B40"/>
    <mergeCell ref="N5:P5"/>
    <mergeCell ref="E6:F6"/>
    <mergeCell ref="K6:L6"/>
    <mergeCell ref="E7:E8"/>
    <mergeCell ref="F7:F8"/>
    <mergeCell ref="H7:H8"/>
    <mergeCell ref="J7:J8"/>
    <mergeCell ref="L7:L8"/>
    <mergeCell ref="M5:M8"/>
    <mergeCell ref="D1:K1"/>
    <mergeCell ref="H3:K3"/>
    <mergeCell ref="I4:K4"/>
    <mergeCell ref="I5:J6"/>
    <mergeCell ref="K5:L5"/>
    <mergeCell ref="A5:A8"/>
    <mergeCell ref="B5:B8"/>
    <mergeCell ref="D5:D8"/>
    <mergeCell ref="E5:F5"/>
    <mergeCell ref="G5:H6"/>
    <mergeCell ref="A50:A54"/>
    <mergeCell ref="B50:B54"/>
    <mergeCell ref="B187:B195"/>
    <mergeCell ref="B196:B201"/>
    <mergeCell ref="B208:B218"/>
    <mergeCell ref="B81:B87"/>
    <mergeCell ref="B142:B147"/>
    <mergeCell ref="B175:B178"/>
    <mergeCell ref="B179:B182"/>
    <mergeCell ref="B183:B186"/>
    <mergeCell ref="A315:A321"/>
    <mergeCell ref="B315:B321"/>
    <mergeCell ref="B227:B233"/>
    <mergeCell ref="B234:B241"/>
    <mergeCell ref="B242:B246"/>
    <mergeCell ref="B247:B253"/>
    <mergeCell ref="B279:B286"/>
    <mergeCell ref="B688:B693"/>
    <mergeCell ref="B294:B302"/>
    <mergeCell ref="B303:B308"/>
    <mergeCell ref="B309:B314"/>
    <mergeCell ref="B373:B378"/>
  </mergeCells>
  <pageMargins left="0" right="0" top="0.5" bottom="0.5" header="0.3" footer="0.3"/>
  <pageSetup paperSize="9" scale="86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Лист1</vt:lpstr>
      <vt:lpstr>Лист1!Print_Area</vt:lpstr>
      <vt:lpstr>Лист1!Print_Titles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2020-05-25T10:57:34Z</dcterms:modified>
</cp:coreProperties>
</file>