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58" activeTab="12"/>
  </bookViews>
  <sheets>
    <sheet name="ნაკრები" sheetId="1" r:id="rId1"/>
    <sheet name="კონსტრ" sheetId="2" r:id="rId2"/>
    <sheet name="არქიტ" sheetId="3" r:id="rId3"/>
    <sheet name="წყალ–კანალ." sheetId="4" r:id="rId4"/>
    <sheet name="გათბ." sheetId="5" r:id="rId5"/>
    <sheet name="საქვ" sheetId="6" r:id="rId6"/>
    <sheet name="ვენტ" sheetId="7" r:id="rId7"/>
    <sheet name="სუსტი დენი." sheetId="8" r:id="rId8"/>
    <sheet name="ელექტრო." sheetId="9" r:id="rId9"/>
    <sheet name="ელ.ქსელ" sheetId="10" r:id="rId10"/>
    <sheet name="გარ.წყალ." sheetId="11" r:id="rId11"/>
    <sheet name="გარ.კან" sheetId="12" r:id="rId12"/>
    <sheet name="თბოქს." sheetId="13" r:id="rId13"/>
  </sheets>
  <definedNames>
    <definedName name="_xlnm.Print_Titles" localSheetId="4">'გათბ.'!$8:$8</definedName>
    <definedName name="_xlnm.Print_Titles" localSheetId="11">'გარ.კან'!$9:$9</definedName>
    <definedName name="_xlnm.Print_Titles" localSheetId="10">'გარ.წყალ.'!$9:$9</definedName>
    <definedName name="_xlnm.Print_Titles" localSheetId="9">'ელ.ქსელ'!$8:$8</definedName>
    <definedName name="_xlnm.Print_Titles" localSheetId="8">'ელექტრო.'!$9:$9</definedName>
    <definedName name="_xlnm.Print_Titles" localSheetId="6">'ვენტ'!$9:$9</definedName>
    <definedName name="_xlnm.Print_Titles" localSheetId="12">'თბოქს.'!$9:$9</definedName>
    <definedName name="_xlnm.Print_Titles" localSheetId="7">'სუსტი დენი.'!$9:$9</definedName>
    <definedName name="_xlnm.Print_Titles" localSheetId="3">'წყალ–კანალ.'!$9:$9</definedName>
  </definedNames>
  <calcPr fullCalcOnLoad="1"/>
</workbook>
</file>

<file path=xl/comments4.xml><?xml version="1.0" encoding="utf-8"?>
<comments xmlns="http://schemas.openxmlformats.org/spreadsheetml/2006/main">
  <authors>
    <author>Zeinabi</author>
  </authors>
  <commentList>
    <comment ref="C59" authorId="0">
      <text>
        <r>
          <rPr>
            <b/>
            <sz val="8"/>
            <rFont val="Tahoma"/>
            <family val="2"/>
          </rPr>
          <t>Zeinabi: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<sst xmlns="http://schemas.openxmlformats.org/spreadsheetml/2006/main" count="3290" uniqueCount="864">
  <si>
    <t>xelfasi</t>
  </si>
  <si>
    <t>samuSaoebis da danaxarjebis dasaxeleba, mowyobilobis daxasiaTeba</t>
  </si>
  <si>
    <t>ganzomilebis erTeuli</t>
  </si>
  <si>
    <t>raodenoba</t>
  </si>
  <si>
    <t>masala</t>
  </si>
  <si>
    <t>jami</t>
  </si>
  <si>
    <t>sul</t>
  </si>
  <si>
    <t>erTeu- lis fasi</t>
  </si>
  <si>
    <t>lari</t>
  </si>
  <si>
    <t>manqanebi</t>
  </si>
  <si>
    <t>kac.sT.</t>
  </si>
  <si>
    <t xml:space="preserve">Sromis danaxarjebi </t>
  </si>
  <si>
    <t>sxva masala</t>
  </si>
  <si>
    <t>cali</t>
  </si>
  <si>
    <t>m</t>
  </si>
  <si>
    <t>sabazro</t>
  </si>
  <si>
    <t>10-39-3</t>
  </si>
  <si>
    <r>
      <rPr>
        <sz val="10"/>
        <color indexed="8"/>
        <rFont val="Arial"/>
        <family val="2"/>
      </rPr>
      <t>RJ</t>
    </r>
    <r>
      <rPr>
        <sz val="10"/>
        <color indexed="8"/>
        <rFont val="AcadNusx"/>
        <family val="0"/>
      </rPr>
      <t>-45 kompiuteruli rozeti</t>
    </r>
  </si>
  <si>
    <t>8-121-7</t>
  </si>
  <si>
    <t>Sromis danaxarjebi</t>
  </si>
  <si>
    <t>Rirebuleba:</t>
  </si>
  <si>
    <t>aTasi lari</t>
  </si>
  <si>
    <t># rigze</t>
  </si>
  <si>
    <t>maT Soris: mowyobiloba</t>
  </si>
  <si>
    <t>zednadebi xarjebi  -  xelfasidan</t>
  </si>
  <si>
    <t>Seadgina:</t>
  </si>
  <si>
    <t>z.stefaniSvili</t>
  </si>
  <si>
    <t>8-591-8</t>
  </si>
  <si>
    <t>c</t>
  </si>
  <si>
    <t>kac/sT</t>
  </si>
  <si>
    <t xml:space="preserve">sxva manqana </t>
  </si>
  <si>
    <t>masala:</t>
  </si>
  <si>
    <t>kompl.</t>
  </si>
  <si>
    <t>kamerebis montaJi</t>
  </si>
  <si>
    <t>10-743-12</t>
  </si>
  <si>
    <t>10-744-5</t>
  </si>
  <si>
    <t xml:space="preserve"> 10-54-7</t>
  </si>
  <si>
    <t>10-54-7</t>
  </si>
  <si>
    <t xml:space="preserve">sxva manqana  </t>
  </si>
  <si>
    <t>dagrovebiTi sapensio gadasaxadi (xelfasidan)</t>
  </si>
  <si>
    <t xml:space="preserve">jami </t>
  </si>
  <si>
    <t>8-90-1</t>
  </si>
  <si>
    <t>sxva manqana</t>
  </si>
  <si>
    <r>
      <t xml:space="preserve">paCkordi </t>
    </r>
    <r>
      <rPr>
        <sz val="10"/>
        <color indexed="8"/>
        <rFont val="Arial"/>
        <family val="2"/>
      </rPr>
      <t>UTP cat. 5e  0,3m</t>
    </r>
  </si>
  <si>
    <t>10-51-2</t>
  </si>
  <si>
    <t xml:space="preserve"> 8-418-3</t>
  </si>
  <si>
    <t>8-604-4</t>
  </si>
  <si>
    <t>saevakucio  maCvenebeli kvebis blokiTa da akumulatoriT</t>
  </si>
  <si>
    <t>saevakucio  maCvenebeli kvebis blokiTa da akumulatoriT (eqsiTi)</t>
  </si>
  <si>
    <t>masalebis transportirebis xarji</t>
  </si>
  <si>
    <t xml:space="preserve">mogeba  </t>
  </si>
  <si>
    <t>8-599-1</t>
  </si>
  <si>
    <t xml:space="preserve">Sromis danaxarjebi  </t>
  </si>
  <si>
    <r>
      <t>Suqdioduri avariuli ganaTebis sanaTi integrirebuli akumuliatoriT (1sT) saevakukuacio niSniT</t>
    </r>
    <r>
      <rPr>
        <sz val="10"/>
        <rFont val="Arial"/>
        <family val="2"/>
      </rPr>
      <t xml:space="preserve"> </t>
    </r>
  </si>
  <si>
    <t>8-591-3</t>
  </si>
  <si>
    <t>gamanawilebeli kolofi</t>
  </si>
  <si>
    <t>8-471-1</t>
  </si>
  <si>
    <t>8-472-3</t>
  </si>
  <si>
    <t xml:space="preserve">Semyvan-gamanawilebeli fari </t>
  </si>
  <si>
    <t>8-604-1</t>
  </si>
  <si>
    <t>bra erTnaTuriani</t>
  </si>
  <si>
    <t>spilenZis ormagizolaciani  kabeli kveTiT 3X1,5mm2</t>
  </si>
  <si>
    <t xml:space="preserve">zolovani foladii  40X4mm </t>
  </si>
  <si>
    <t xml:space="preserve">kuTxovana 50X50X5mm </t>
  </si>
  <si>
    <t>kuTxovana 50X50X5mm</t>
  </si>
  <si>
    <r>
      <t>Suqdioduri avariuli ganaTebis sanaTi integrirebuli akumuliatoriT (1sT saevakukuacio niSniT</t>
    </r>
    <r>
      <rPr>
        <sz val="10"/>
        <rFont val="Arial"/>
        <family val="2"/>
      </rPr>
      <t xml:space="preserve"> )</t>
    </r>
  </si>
  <si>
    <t>8-612-7</t>
  </si>
  <si>
    <t>8-612-6</t>
  </si>
  <si>
    <t>manqana-meqanizmebi da transporti</t>
  </si>
  <si>
    <t>normativiT erTeulze</t>
  </si>
  <si>
    <t>1</t>
  </si>
  <si>
    <t>7</t>
  </si>
  <si>
    <t>komp</t>
  </si>
  <si>
    <t xml:space="preserve">Sromis danaxarjebi       </t>
  </si>
  <si>
    <t>18-8-1</t>
  </si>
  <si>
    <t>18-6-1</t>
  </si>
  <si>
    <t>foladis miltuCi</t>
  </si>
  <si>
    <t>WanWiki qanCiT</t>
  </si>
  <si>
    <t>kg</t>
  </si>
  <si>
    <t>16-12-2</t>
  </si>
  <si>
    <t>16-12-1</t>
  </si>
  <si>
    <t>Termometri</t>
  </si>
  <si>
    <t>18-15-3</t>
  </si>
  <si>
    <t>manometri</t>
  </si>
  <si>
    <t>9-24-1</t>
  </si>
  <si>
    <t>tn</t>
  </si>
  <si>
    <t xml:space="preserve">muxluxa amwe 25t </t>
  </si>
  <si>
    <t>manq/sT</t>
  </si>
  <si>
    <t>grZ.m</t>
  </si>
  <si>
    <t>eleqtrodi</t>
  </si>
  <si>
    <t>WanWiki</t>
  </si>
  <si>
    <t xml:space="preserve">Sromis danaxarjebi    </t>
  </si>
  <si>
    <t>ventili d=25mm</t>
  </si>
  <si>
    <t>ventili d=32mm</t>
  </si>
  <si>
    <t>ventili d=50mm</t>
  </si>
  <si>
    <t>m3</t>
  </si>
  <si>
    <t xml:space="preserve">Sromis danaxarjebi   </t>
  </si>
  <si>
    <t>santeqnikuri samuSaoebi</t>
  </si>
  <si>
    <t>samontaJo samuSaoebi</t>
  </si>
  <si>
    <t>samSeneblo samuSaoebi</t>
  </si>
  <si>
    <t>xarjTaRricxva #</t>
  </si>
  <si>
    <t xml:space="preserve">safarToebeli avzi V=215l </t>
  </si>
  <si>
    <t>16-13-1</t>
  </si>
  <si>
    <t>man.</t>
  </si>
  <si>
    <t xml:space="preserve">liT konstruqcia sak.milis samagrad </t>
  </si>
  <si>
    <t>20-12-1</t>
  </si>
  <si>
    <t>18-15-5</t>
  </si>
  <si>
    <t>16-24-2</t>
  </si>
  <si>
    <t>16-24-4</t>
  </si>
  <si>
    <t>16-24-5</t>
  </si>
  <si>
    <t>ventilebi</t>
  </si>
  <si>
    <r>
      <t xml:space="preserve">boileri moculobiTi  300l </t>
    </r>
  </si>
  <si>
    <t>18-10-1</t>
  </si>
  <si>
    <t>koleqtori d=100mm 1m</t>
  </si>
  <si>
    <r>
      <t xml:space="preserve">sacirkulacio tumbo warmadobiT </t>
    </r>
    <r>
      <rPr>
        <sz val="10"/>
        <rFont val="Arial"/>
        <family val="2"/>
      </rPr>
      <t>Q=</t>
    </r>
    <r>
      <rPr>
        <sz val="10"/>
        <rFont val="AcadNusx"/>
        <family val="0"/>
      </rPr>
      <t xml:space="preserve">3.2m3/sT, </t>
    </r>
    <r>
      <rPr>
        <sz val="10"/>
        <rFont val="Arial"/>
        <family val="2"/>
      </rPr>
      <t>H</t>
    </r>
    <r>
      <rPr>
        <sz val="10"/>
        <rFont val="AcadNusx"/>
        <family val="0"/>
      </rPr>
      <t>=6m</t>
    </r>
  </si>
  <si>
    <r>
      <t xml:space="preserve">sacirkulacio tumbo warmadobiT </t>
    </r>
    <r>
      <rPr>
        <sz val="10"/>
        <rFont val="Arial"/>
        <family val="2"/>
      </rPr>
      <t>Q=</t>
    </r>
    <r>
      <rPr>
        <sz val="10"/>
        <rFont val="AcadNusx"/>
        <family val="0"/>
      </rPr>
      <t xml:space="preserve">2m3/sT, </t>
    </r>
    <r>
      <rPr>
        <sz val="10"/>
        <rFont val="Arial"/>
        <family val="2"/>
      </rPr>
      <t>H</t>
    </r>
    <r>
      <rPr>
        <sz val="10"/>
        <rFont val="AcadNusx"/>
        <family val="0"/>
      </rPr>
      <t>=6m</t>
    </r>
  </si>
  <si>
    <r>
      <t xml:space="preserve">sacirkulacio tumbo warmadobiT </t>
    </r>
    <r>
      <rPr>
        <sz val="10"/>
        <rFont val="Arial"/>
        <family val="2"/>
      </rPr>
      <t>Q=</t>
    </r>
    <r>
      <rPr>
        <sz val="10"/>
        <rFont val="AcadNusx"/>
        <family val="0"/>
      </rPr>
      <t xml:space="preserve">0,6m3/sT, </t>
    </r>
    <r>
      <rPr>
        <sz val="10"/>
        <rFont val="Arial"/>
        <family val="2"/>
      </rPr>
      <t>H</t>
    </r>
    <r>
      <rPr>
        <sz val="10"/>
        <rFont val="AcadNusx"/>
        <family val="0"/>
      </rPr>
      <t>=3m</t>
    </r>
  </si>
  <si>
    <t xml:space="preserve">membranuli safarToebeli avzi V=100l  </t>
  </si>
  <si>
    <t>haergamSvebi d=15mm</t>
  </si>
  <si>
    <t xml:space="preserve">haergamSvebi </t>
  </si>
  <si>
    <t>Sromis danaxarjebi 3,03X1,15</t>
  </si>
  <si>
    <t>sxva manqana 0,2X1,25</t>
  </si>
  <si>
    <r>
      <t>damcavi sarqveli 6</t>
    </r>
    <r>
      <rPr>
        <sz val="10"/>
        <rFont val="Arial"/>
        <family val="2"/>
      </rPr>
      <t>bar</t>
    </r>
  </si>
  <si>
    <t xml:space="preserve">foladis sakvamle mili  d=180mm s=10m </t>
  </si>
  <si>
    <r>
      <t>defleqtori</t>
    </r>
    <r>
      <rPr>
        <sz val="10"/>
        <rFont val="AcadNusx"/>
        <family val="0"/>
      </rPr>
      <t xml:space="preserve"> d=200mm</t>
    </r>
  </si>
  <si>
    <t xml:space="preserve">sxva manqana    </t>
  </si>
  <si>
    <t>20-7-1</t>
  </si>
  <si>
    <t>uZravi cxauri 400X400</t>
  </si>
  <si>
    <t xml:space="preserve">ventili d=63mm  </t>
  </si>
  <si>
    <t>ukusarqvelebi</t>
  </si>
  <si>
    <t>ukusarqveli d=25mm</t>
  </si>
  <si>
    <t>ukusarqveli d=32mm</t>
  </si>
  <si>
    <t xml:space="preserve">ukusarqveli d=63mm  </t>
  </si>
  <si>
    <t>paneluri radiatoris 22.600/1200</t>
  </si>
  <si>
    <t>paneluri radiatoris 22.600/900</t>
  </si>
  <si>
    <t>paneluri radiatoris 22.600/800</t>
  </si>
  <si>
    <t>paneluri radiatoris 22.600/700</t>
  </si>
  <si>
    <t>paneluri radiatoris 22.600/500</t>
  </si>
  <si>
    <t>saSrobi 5/7</t>
  </si>
  <si>
    <t>radiatorebis ventilebi</t>
  </si>
  <si>
    <t>17-3-2</t>
  </si>
  <si>
    <t>radiatorebis ventili uku</t>
  </si>
  <si>
    <t>radiatorebis ventili miwodeba</t>
  </si>
  <si>
    <t>16-24-3</t>
  </si>
  <si>
    <t>plastmasi mili  d=40mm</t>
  </si>
  <si>
    <t>fasonuri nawilebi</t>
  </si>
  <si>
    <t>16-24-6</t>
  </si>
  <si>
    <t xml:space="preserve">Camosacmeli Tboizolacia </t>
  </si>
  <si>
    <t>mili mina boWkovani SriT d=20mm</t>
  </si>
  <si>
    <t>mili mina boWkovani SriT d=25mm</t>
  </si>
  <si>
    <t>mili mina boWkovani SriT d=32mm</t>
  </si>
  <si>
    <t>mili mina boWkovani SriT d=40mm</t>
  </si>
  <si>
    <t>mili mina boWkovani SriT d=50mm</t>
  </si>
  <si>
    <t>mili mina boWkovani SriT d=63mm</t>
  </si>
  <si>
    <t>Satilis sajaro skola</t>
  </si>
  <si>
    <t>Sedgenilia 2019 wlis IV kvartlis sabazro resursul fasebSi</t>
  </si>
  <si>
    <t>normativis nomeri</t>
  </si>
  <si>
    <t>gaTboba</t>
  </si>
  <si>
    <t xml:space="preserve">sakvamle mili  d=180mm s=10m </t>
  </si>
  <si>
    <t>Tboizolacia - 20mm</t>
  </si>
  <si>
    <t>Tboizolacia - 25mm</t>
  </si>
  <si>
    <t>Tboizolacia - 32mm</t>
  </si>
  <si>
    <t>Tboizolacia - 40mm</t>
  </si>
  <si>
    <t>Tboizolacia - 50mm</t>
  </si>
  <si>
    <t>Tboizolaciaa - 63mm</t>
  </si>
  <si>
    <t xml:space="preserve">myar sawvavze momuSave wyalmmTbobi qvabi avtomatikiT 100kvt. </t>
  </si>
  <si>
    <t xml:space="preserve">myar sawvavze momuSave wyalmTbobi qvabi avtomatikiT 100kvt. </t>
  </si>
  <si>
    <t>zednadebi xarjebi samontaJo samuSaoebze -  xelfasidan</t>
  </si>
  <si>
    <t>zednadebi xarjebi samSeneblo samuSaoebze</t>
  </si>
  <si>
    <t>zednadebi xarjebi santeqnikur samuSaoebze</t>
  </si>
  <si>
    <t xml:space="preserve">ventilacia </t>
  </si>
  <si>
    <t>20-1-1</t>
  </si>
  <si>
    <t>haersatari d=200mm</t>
  </si>
  <si>
    <t>danadgarebis da  mowyobilobis samontaJo samuSaoebi</t>
  </si>
  <si>
    <t>zednadebi xarjebi samontaJo samuSaoebze - 68% xelfasidan</t>
  </si>
  <si>
    <t>zednadebi xarjebi Siga santeqnikur samuSaoebze - 12%</t>
  </si>
  <si>
    <r>
      <t>mrgvali arxuli ventilatori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 xml:space="preserve">  </t>
    </r>
    <r>
      <rPr>
        <sz val="10"/>
        <rFont val="Arial"/>
        <family val="2"/>
      </rPr>
      <t>750</t>
    </r>
    <r>
      <rPr>
        <sz val="10"/>
        <rFont val="AcadNusx"/>
        <family val="0"/>
      </rPr>
      <t>m3/sT 100პა</t>
    </r>
  </si>
  <si>
    <t>rbili gadasvla 200mm</t>
  </si>
  <si>
    <t>regulatoro</t>
  </si>
  <si>
    <t>mrgvali cxauri (cx.100)</t>
  </si>
  <si>
    <t>haersatarebi</t>
  </si>
  <si>
    <t>haersatari d=100mm</t>
  </si>
  <si>
    <t>haersatari d=150mm</t>
  </si>
  <si>
    <t>mogeba danadgarebis da mowyobilobebis Rirebulebis gamoklebiT</t>
  </si>
  <si>
    <t>18 portaliani marTvadi kompiuteri</t>
  </si>
  <si>
    <t>sakomunikacio paneli</t>
  </si>
  <si>
    <r>
      <t>kompiuteruli rozeti</t>
    </r>
    <r>
      <rPr>
        <sz val="10"/>
        <color indexed="8"/>
        <rFont val="Arial"/>
        <family val="2"/>
      </rPr>
      <t xml:space="preserve"> RJ</t>
    </r>
    <r>
      <rPr>
        <sz val="10"/>
        <color indexed="8"/>
        <rFont val="AcadNusx"/>
        <family val="0"/>
      </rPr>
      <t xml:space="preserve">-45 </t>
    </r>
  </si>
  <si>
    <r>
      <t xml:space="preserve">paCkordi </t>
    </r>
    <r>
      <rPr>
        <sz val="10"/>
        <color indexed="8"/>
        <rFont val="Arial"/>
        <family val="2"/>
      </rPr>
      <t>UTP cat. 5e  0,6m</t>
    </r>
  </si>
  <si>
    <r>
      <t xml:space="preserve">rekSi Casamontajebeli uwyveti kvebis  wyaro    </t>
    </r>
    <r>
      <rPr>
        <sz val="10"/>
        <color indexed="8"/>
        <rFont val="Arial"/>
        <family val="2"/>
      </rPr>
      <t xml:space="preserve">UPS </t>
    </r>
    <r>
      <rPr>
        <sz val="10"/>
        <color indexed="8"/>
        <rFont val="AcadNusx"/>
        <family val="0"/>
      </rPr>
      <t>1,5kvt</t>
    </r>
    <r>
      <rPr>
        <sz val="10"/>
        <color indexed="8"/>
        <rFont val="Arial"/>
        <family val="2"/>
      </rPr>
      <t xml:space="preserve">   </t>
    </r>
  </si>
  <si>
    <r>
      <t xml:space="preserve">qselis kabeli </t>
    </r>
    <r>
      <rPr>
        <sz val="10"/>
        <color indexed="8"/>
        <rFont val="Arial"/>
        <family val="2"/>
      </rPr>
      <t>UTP</t>
    </r>
    <r>
      <rPr>
        <sz val="10"/>
        <color indexed="8"/>
        <rFont val="AcadNusx"/>
        <family val="0"/>
      </rPr>
      <t xml:space="preserve"> </t>
    </r>
    <r>
      <rPr>
        <sz val="10"/>
        <color indexed="8"/>
        <rFont val="Arial"/>
        <family val="2"/>
      </rPr>
      <t>cat</t>
    </r>
    <r>
      <rPr>
        <sz val="10"/>
        <color indexed="8"/>
        <rFont val="AcadNusx"/>
        <family val="0"/>
      </rPr>
      <t>.</t>
    </r>
    <r>
      <rPr>
        <sz val="10"/>
        <color indexed="8"/>
        <rFont val="Arial"/>
        <family val="2"/>
      </rPr>
      <t xml:space="preserve"> 5e</t>
    </r>
  </si>
  <si>
    <r>
      <t xml:space="preserve">kabeli </t>
    </r>
    <r>
      <rPr>
        <sz val="10"/>
        <color indexed="8"/>
        <rFont val="Arial"/>
        <family val="2"/>
      </rPr>
      <t>UTP</t>
    </r>
    <r>
      <rPr>
        <sz val="10"/>
        <color indexed="8"/>
        <rFont val="AcadNusx"/>
        <family val="0"/>
      </rPr>
      <t xml:space="preserve"> </t>
    </r>
    <r>
      <rPr>
        <sz val="10"/>
        <color indexed="8"/>
        <rFont val="Arial"/>
        <family val="2"/>
      </rPr>
      <t>cat</t>
    </r>
    <r>
      <rPr>
        <sz val="10"/>
        <color indexed="8"/>
        <rFont val="AcadNusx"/>
        <family val="0"/>
      </rPr>
      <t>.</t>
    </r>
    <r>
      <rPr>
        <sz val="10"/>
        <color indexed="8"/>
        <rFont val="Arial"/>
        <family val="2"/>
      </rPr>
      <t xml:space="preserve"> 5e</t>
    </r>
  </si>
  <si>
    <t>arxdamWerebi</t>
  </si>
  <si>
    <t xml:space="preserve">sakabelo arxi  40/40 </t>
  </si>
  <si>
    <t>videomeTvalyureobis sistema</t>
  </si>
  <si>
    <t>kompiuteruli qseli</t>
  </si>
  <si>
    <r>
      <t xml:space="preserve">qseluri videoCamweri </t>
    </r>
    <r>
      <rPr>
        <sz val="10"/>
        <rFont val="Arial"/>
        <family val="2"/>
      </rPr>
      <t>(NVR)</t>
    </r>
    <r>
      <rPr>
        <sz val="10"/>
        <rFont val="AcadNusx"/>
        <family val="0"/>
      </rPr>
      <t xml:space="preserve"> 16 arxze  </t>
    </r>
  </si>
  <si>
    <r>
      <t xml:space="preserve">videokamera 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 xml:space="preserve">gare gamoyenebis </t>
    </r>
    <r>
      <rPr>
        <sz val="10"/>
        <rFont val="Arial"/>
        <family val="2"/>
      </rPr>
      <t>AND BULET</t>
    </r>
    <r>
      <rPr>
        <sz val="10"/>
        <rFont val="AcadNusx"/>
        <family val="0"/>
      </rPr>
      <t xml:space="preserve"> tipis</t>
    </r>
  </si>
  <si>
    <r>
      <t xml:space="preserve">videokamera 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 xml:space="preserve">Siga gamoyenebis </t>
    </r>
    <r>
      <rPr>
        <sz val="10"/>
        <rFont val="Arial"/>
        <family val="2"/>
      </rPr>
      <t>AND</t>
    </r>
    <r>
      <rPr>
        <sz val="10"/>
        <rFont val="AcadNusx"/>
        <family val="0"/>
      </rPr>
      <t xml:space="preserve"> tipis</t>
    </r>
  </si>
  <si>
    <r>
      <t>kvebis bloki   120/240v gamavali 123-153-15amp</t>
    </r>
    <r>
      <rPr>
        <sz val="10"/>
        <color indexed="8"/>
        <rFont val="Arial"/>
        <family val="2"/>
      </rPr>
      <t>C</t>
    </r>
  </si>
  <si>
    <t>kvebis bloki Semavali Zabva  120/240v gamavali 12--15v 15amp</t>
  </si>
  <si>
    <r>
      <t>paCpaneli</t>
    </r>
    <r>
      <rPr>
        <sz val="10"/>
        <rFont val="Arial"/>
        <family val="2"/>
      </rPr>
      <t xml:space="preserve"> 8X45FTP</t>
    </r>
  </si>
  <si>
    <t>TermoyuTi videokamerebisTvis</t>
  </si>
  <si>
    <r>
      <t xml:space="preserve">kabeli miTikuaqsiali 2/22 </t>
    </r>
  </si>
  <si>
    <t>10-743-1</t>
  </si>
  <si>
    <t>magidis signalizatori</t>
  </si>
  <si>
    <t>10-757-1</t>
  </si>
  <si>
    <t xml:space="preserve">sakabelo arxi </t>
  </si>
  <si>
    <t>eleqtro zaris sistema</t>
  </si>
  <si>
    <t xml:space="preserve">gamoZaxebis Rilaki </t>
  </si>
  <si>
    <t xml:space="preserve">eleqtro Rilaki </t>
  </si>
  <si>
    <t>10-744-4</t>
  </si>
  <si>
    <t>eleqtro zari</t>
  </si>
  <si>
    <t xml:space="preserve">sakabelo arxi  </t>
  </si>
  <si>
    <t>10-742-1</t>
  </si>
  <si>
    <t xml:space="preserve">  10-757-1</t>
  </si>
  <si>
    <t>cecxlmaqri Camosakidi dafiT</t>
  </si>
  <si>
    <t>saxanZro signalizacia</t>
  </si>
  <si>
    <r>
      <t>saxanZro signalizaciis paneli erT zonaze</t>
    </r>
    <r>
      <rPr>
        <sz val="10"/>
        <color indexed="8"/>
        <rFont val="AcadNusx"/>
        <family val="0"/>
      </rPr>
      <t xml:space="preserve">  </t>
    </r>
  </si>
  <si>
    <t xml:space="preserve">optikuri kvamlmauwyebeli </t>
  </si>
  <si>
    <t>sagangaSo Rilaki / xelis mauwyebeli /</t>
  </si>
  <si>
    <t>optikuri- akustikuri signalizatori</t>
  </si>
  <si>
    <t>saevakucio  maCvenebeli kvebis blokiTa da akumulatoriT (gasasvleli)</t>
  </si>
  <si>
    <t>saevakucio  maCvenebeli kvebis blokiTa da akumulatoriT (Casasvlei)</t>
  </si>
  <si>
    <t>gamtari 2X1,5mm</t>
  </si>
  <si>
    <t xml:space="preserve">gamtari 2X1,2mm </t>
  </si>
  <si>
    <t xml:space="preserve"> gamoZaxebis sasignalo sistema</t>
  </si>
  <si>
    <t>saxanZro sainventaro dafa cecxlmaqri saSualebebi</t>
  </si>
  <si>
    <t>1-80-3</t>
  </si>
  <si>
    <t>22-8-1</t>
  </si>
  <si>
    <t>Sromis danaxarji</t>
  </si>
  <si>
    <t>sxvadasxva manqana</t>
  </si>
  <si>
    <t>sxvadasxva masala</t>
  </si>
  <si>
    <t>mogeba - 8%</t>
  </si>
  <si>
    <t>kompiuteruli, videomeTvalyureobis  Sida qselebi, gamoZaxebebis, zaris sistemebi da saxanZro signalizacia</t>
  </si>
  <si>
    <r>
      <t xml:space="preserve"> sakomunikაcio  karada </t>
    </r>
    <r>
      <rPr>
        <sz val="10"/>
        <rFont val="Arial"/>
        <family val="2"/>
      </rPr>
      <t xml:space="preserve"> 19 "4U</t>
    </r>
  </si>
  <si>
    <r>
      <t xml:space="preserve"> sakomonikაcio  karada </t>
    </r>
    <r>
      <rPr>
        <sz val="10"/>
        <rFont val="Arial"/>
        <family val="2"/>
      </rPr>
      <t xml:space="preserve"> 19 "4U</t>
    </r>
  </si>
  <si>
    <t>16 portaliani marTvadi kompiuteri</t>
  </si>
  <si>
    <t>saxanZro  kabeli 2X2X0.8</t>
  </si>
  <si>
    <t>saevakucio  maCvenebeli kvebis blokiTa da akumulatoriT (Casasvleli)</t>
  </si>
  <si>
    <t>Tboqseli</t>
  </si>
  <si>
    <t>1-81-2</t>
  </si>
  <si>
    <t xml:space="preserve">mogeba </t>
  </si>
  <si>
    <t xml:space="preserve"> Sedgenilia 2019 wlis IV kvartlis sabazro resursul fasebSi</t>
  </si>
  <si>
    <t>saqvabis fari.  Semyvanze 3-faza avtomaturi gamomrTveliT 25a-ze,   jgufebSi samfaza avtomaturi gamomrTveliT 16a-2c da erTfaza avtomaturi gamomrTveliT  10a-1</t>
  </si>
  <si>
    <t>saqvabis fari</t>
  </si>
  <si>
    <t>8-601-3</t>
  </si>
  <si>
    <t xml:space="preserve">sanaTi mrgvali hermetuli, simZlavriT 36vt </t>
  </si>
  <si>
    <t xml:space="preserve">sanaTi mrgvali hermetuli, simZlavriT 9vt </t>
  </si>
  <si>
    <t xml:space="preserve">bra erTnaTuriani </t>
  </si>
  <si>
    <t>8-594-1</t>
  </si>
  <si>
    <t>dafis sanaTi</t>
  </si>
  <si>
    <t xml:space="preserve">rozeti 1 budiani mesame damamiwebeli kontaqtiT </t>
  </si>
  <si>
    <t xml:space="preserve">rozeti 2 budiani mesame damamiwebeli kontaqtiT </t>
  </si>
  <si>
    <t xml:space="preserve">erTklaviSiani erTpolusiani gamomrTveli  </t>
  </si>
  <si>
    <t xml:space="preserve">orklaviSiani erTpolusiani gamomrTveli </t>
  </si>
  <si>
    <t>8-149-1</t>
  </si>
  <si>
    <t>spilenZis kabelebis gatareba gofrirebul milSi</t>
  </si>
  <si>
    <t>spilenZis  ormagizolaciani kabeli NkveTiT 3X2,5mm2</t>
  </si>
  <si>
    <t xml:space="preserve">8-418-2 </t>
  </si>
  <si>
    <t>gofrirebuli mili  d=40mm</t>
  </si>
  <si>
    <t xml:space="preserve"> 8-418-3 misadageb.</t>
  </si>
  <si>
    <t>grZ.m.</t>
  </si>
  <si>
    <t>kabelarxi</t>
  </si>
  <si>
    <t>Txrilis gaTxra xeliT</t>
  </si>
  <si>
    <t>gruntis ukuCayra xeliT</t>
  </si>
  <si>
    <t>1. samSeneblo samuSaoebi</t>
  </si>
  <si>
    <t>1-81-3</t>
  </si>
  <si>
    <t>III kat.gruntis ukuCayra xeliT</t>
  </si>
  <si>
    <t>34-103-1</t>
  </si>
  <si>
    <t>plastmasis gofrirebuli mili d=40mm (damcavi)</t>
  </si>
  <si>
    <t>jami 1</t>
  </si>
  <si>
    <t>zednadebi xarjebi  -10%</t>
  </si>
  <si>
    <t>2. samontaJo samuSaoebi</t>
  </si>
  <si>
    <t>8-149-2</t>
  </si>
  <si>
    <t>kabelis gatareba plastmasis milSi</t>
  </si>
  <si>
    <t>jami 2</t>
  </si>
  <si>
    <t>zednadebi xarjebi  - 65% xelfasidan</t>
  </si>
  <si>
    <t>jami 1+2</t>
  </si>
  <si>
    <t>maT Soris:samSeneblo samuSaoebi</t>
  </si>
  <si>
    <t xml:space="preserve">jami 2 </t>
  </si>
  <si>
    <t xml:space="preserve">dabali Zabvis qseli kvebis wyarodan Senobis Semyvan-gamanawilebel faramde </t>
  </si>
  <si>
    <t xml:space="preserve">sakabelo sasignalo lenta </t>
  </si>
  <si>
    <t>Sedgenilia 2019 wlis IV  kvartlis sabazro resursul fasebSi</t>
  </si>
  <si>
    <t>gruntis damuSaveba xeliT</t>
  </si>
  <si>
    <t>kanalizacia</t>
  </si>
  <si>
    <t>16-6-1</t>
  </si>
  <si>
    <t>kanalizaciis plastmasis mili d=50mm</t>
  </si>
  <si>
    <t>mili d=50mm</t>
  </si>
  <si>
    <t>samagri</t>
  </si>
  <si>
    <t>16-6-2</t>
  </si>
  <si>
    <t>kanalizaciis plastmasis mili d=100mm</t>
  </si>
  <si>
    <t>mili d=100mm</t>
  </si>
  <si>
    <t>zednadebi xarjebi santeqnikuri samuSaoebze</t>
  </si>
  <si>
    <r>
      <t xml:space="preserve">wyaslsadenis polipropelinis  mili </t>
    </r>
    <r>
      <rPr>
        <sz val="10"/>
        <rFont val="Arial"/>
        <family val="2"/>
      </rPr>
      <t xml:space="preserve">PP20PN </t>
    </r>
    <r>
      <rPr>
        <sz val="10"/>
        <rFont val="AcadNusx"/>
        <family val="0"/>
      </rPr>
      <t>d=20mm</t>
    </r>
  </si>
  <si>
    <t>civi wyalsadeni</t>
  </si>
  <si>
    <r>
      <t xml:space="preserve">wyaslsadenis polipropelinis  mili </t>
    </r>
    <r>
      <rPr>
        <sz val="10"/>
        <rFont val="Arial"/>
        <family val="2"/>
      </rPr>
      <t xml:space="preserve">PP20PN </t>
    </r>
    <r>
      <rPr>
        <sz val="10"/>
        <rFont val="AcadNusx"/>
        <family val="0"/>
      </rPr>
      <t>d=25mm</t>
    </r>
  </si>
  <si>
    <r>
      <t xml:space="preserve">wyaslsadenis polipropelinis  mili </t>
    </r>
    <r>
      <rPr>
        <sz val="10"/>
        <rFont val="Arial"/>
        <family val="2"/>
      </rPr>
      <t xml:space="preserve">PP20PN </t>
    </r>
    <r>
      <rPr>
        <sz val="10"/>
        <rFont val="AcadNusx"/>
        <family val="0"/>
      </rPr>
      <t>d=32mm</t>
    </r>
  </si>
  <si>
    <t>cxeli wyalsadeni</t>
  </si>
  <si>
    <t xml:space="preserve">plastmasis muxli d=50mm </t>
  </si>
  <si>
    <t xml:space="preserve">revizia </t>
  </si>
  <si>
    <t>samkapi plastmasis 90 (sxvadasxva)</t>
  </si>
  <si>
    <t>quro plastmasis (sxvadasxva  zomis)</t>
  </si>
  <si>
    <t>plastmasis muxli (sxvadasxva zomis)</t>
  </si>
  <si>
    <t>gadamyvani plastmasis 100/50</t>
  </si>
  <si>
    <t>plastmasis samkapi (sxvadasxva zomis)</t>
  </si>
  <si>
    <t>plastmasis gadamyvani (sxvadasxvazomis)</t>
  </si>
  <si>
    <t>plastmasis ventilebi  d=20mm</t>
  </si>
  <si>
    <t>plastmasis ventili  d=20mm</t>
  </si>
  <si>
    <t>plastmasis ventili  d=25mm</t>
  </si>
  <si>
    <t>plastmasis ventili  d=32mm</t>
  </si>
  <si>
    <t>kuTxis ventilebi  d=20mm</t>
  </si>
  <si>
    <t>plastmasis quro  (sxvadasxva  zomis)</t>
  </si>
  <si>
    <t>milebis izolacia bubki</t>
  </si>
  <si>
    <t>17-1-9</t>
  </si>
  <si>
    <t>17-1-5</t>
  </si>
  <si>
    <t>17-4-1</t>
  </si>
  <si>
    <t>unitazi Camrecxi avziT</t>
  </si>
  <si>
    <t>xelsabani SemreviTa da boTliseburi sifoniTa</t>
  </si>
  <si>
    <t>xelsabani SemreviTa da boTliseburi sifoniTa S.S.p.</t>
  </si>
  <si>
    <t>xelsabani SemreviTa da boTliseburi sifoniTa SezRuduli SesaZleblobis pirTaTvis</t>
  </si>
  <si>
    <t xml:space="preserve">trapi </t>
  </si>
  <si>
    <t>abazanis onkani  d=20mm</t>
  </si>
  <si>
    <t xml:space="preserve"> Sedgenilia 2019 wlis IV  kvartlis sabazro resursul fasebSi</t>
  </si>
  <si>
    <t xml:space="preserve">plastmasis muxli d=100mm </t>
  </si>
  <si>
    <t>izolacia - 20mm</t>
  </si>
  <si>
    <t>izolacia - 25mm</t>
  </si>
  <si>
    <t>izolacia - 32mm</t>
  </si>
  <si>
    <t xml:space="preserve">gare wyalsadeni </t>
  </si>
  <si>
    <t>#</t>
  </si>
  <si>
    <t>Sifri, normativis nomeri,resursebis kodi</t>
  </si>
  <si>
    <t xml:space="preserve">samuSaoebisa da xarjebis dasaxeleba </t>
  </si>
  <si>
    <t>ganz.</t>
  </si>
  <si>
    <t>erT. fasi</t>
  </si>
  <si>
    <t>2</t>
  </si>
  <si>
    <t>3</t>
  </si>
  <si>
    <t>4</t>
  </si>
  <si>
    <t>5</t>
  </si>
  <si>
    <t>6</t>
  </si>
  <si>
    <t>8</t>
  </si>
  <si>
    <t>9</t>
  </si>
  <si>
    <t>10</t>
  </si>
  <si>
    <t>12</t>
  </si>
  <si>
    <t>13</t>
  </si>
  <si>
    <t>22-30-1</t>
  </si>
  <si>
    <t>anakrebi rk/betonis rgoli d=1,0m</t>
  </si>
  <si>
    <t>anakrebi rk/betonis rgoli d=0,7m</t>
  </si>
  <si>
    <t>gadaxurvis mrgvali fila</t>
  </si>
  <si>
    <t>betoni m100</t>
  </si>
  <si>
    <t>armatura</t>
  </si>
  <si>
    <t>Tujis xufi</t>
  </si>
  <si>
    <t>16-18-1</t>
  </si>
  <si>
    <t>22-24-1</t>
  </si>
  <si>
    <t>22-27-1</t>
  </si>
  <si>
    <t>foladis mili</t>
  </si>
  <si>
    <t>wyalsadenis plastmasis  mili  d=50mm</t>
  </si>
  <si>
    <t>plastmasis mili  d=50mm</t>
  </si>
  <si>
    <t xml:space="preserve">wyalmzomis kvanZi </t>
  </si>
  <si>
    <t>18-14-1</t>
  </si>
  <si>
    <t>filtri 3/4"</t>
  </si>
  <si>
    <t xml:space="preserve">sxva manqana   </t>
  </si>
  <si>
    <t xml:space="preserve">filtri </t>
  </si>
  <si>
    <t>gruntis datvirTva xeliT</t>
  </si>
  <si>
    <t>srf.gany.14p6</t>
  </si>
  <si>
    <t>t</t>
  </si>
  <si>
    <t>1-25-2</t>
  </si>
  <si>
    <t>muSaoba nayarSi</t>
  </si>
  <si>
    <t>buldozeri 108cx.Z.</t>
  </si>
  <si>
    <t>RorRi m800 fr. 20-40mm</t>
  </si>
  <si>
    <t>Sromis danaxarjebi 6,4X1,9=</t>
  </si>
  <si>
    <t xml:space="preserve">zedmeti gruntis gatana 1km-ze </t>
  </si>
  <si>
    <t>milebis izolacia folgiani bubki</t>
  </si>
  <si>
    <r>
      <t xml:space="preserve">wyalsadenis Wa d=1000mm </t>
    </r>
    <r>
      <rPr>
        <sz val="10"/>
        <rFont val="Arial"/>
        <family val="2"/>
      </rPr>
      <t>H</t>
    </r>
    <r>
      <rPr>
        <sz val="10"/>
        <rFont val="AcadNusx"/>
        <family val="0"/>
      </rPr>
      <t>=1,0m  Tujis xufiT (1cali)</t>
    </r>
  </si>
  <si>
    <t xml:space="preserve">zednadebi xarjebi </t>
  </si>
  <si>
    <t xml:space="preserve">  gare   kanalizacia </t>
  </si>
  <si>
    <t>22-8-3</t>
  </si>
  <si>
    <t>23-12-1</t>
  </si>
  <si>
    <t>betoni m200</t>
  </si>
  <si>
    <t>23-22-1</t>
  </si>
  <si>
    <t>beton marki m100</t>
  </si>
  <si>
    <t>qviSa bunebrivi</t>
  </si>
  <si>
    <t>izolacia folgiani bubkა</t>
  </si>
  <si>
    <t xml:space="preserve">23-1-1  </t>
  </si>
  <si>
    <t>qviSa</t>
  </si>
  <si>
    <t xml:space="preserve">qviSis sagebi milis qveS </t>
  </si>
  <si>
    <t xml:space="preserve">kanalizaciis plastmasis  mili  d=100mm </t>
  </si>
  <si>
    <t>22-8-5</t>
  </si>
  <si>
    <t>grZ. m</t>
  </si>
  <si>
    <t xml:space="preserve">kanalizaciis plastmasis  mili  d=150mm </t>
  </si>
  <si>
    <r>
      <t xml:space="preserve">kanalizaciis Wa d=1000mm Tujis xufiT </t>
    </r>
    <r>
      <rPr>
        <sz val="10"/>
        <rFont val="Arial"/>
        <family val="2"/>
      </rPr>
      <t>H=</t>
    </r>
    <r>
      <rPr>
        <sz val="10"/>
        <rFont val="AcadNusx"/>
        <family val="0"/>
      </rPr>
      <t>1,0m  (2c)</t>
    </r>
  </si>
  <si>
    <t xml:space="preserve">SeWra აarsebul qselSi </t>
  </si>
  <si>
    <t>#2 gamanawilebeli fari.</t>
  </si>
  <si>
    <t>Semyvan-gamanawilebeli fari.   Semyvanze samfaza avtomaturi gamomrTveliT 50 amperze. jgufebSi samfaza avtomaturi gamomrTveliT 20a-1c, 16a-1c, 10a-1c,   mricxveliT</t>
  </si>
  <si>
    <t>#2 gamanawilebeli fari. Semyvanze 3-faza avtomaturi gamomrTveliT 20a, jgufebSi erTfaza avtomaturi gamomrTveliT    16a-2c, 10a-4c</t>
  </si>
  <si>
    <t>#1 gamanawilebeli fari. Semyvanze 3-faza avtomaturi gamomrTveliT 20a, jgufebSi erTfaza avtomaturi gamomrTveliT   16a-3c, 10-3c</t>
  </si>
  <si>
    <t>#1 gamanawilebeli fari.</t>
  </si>
  <si>
    <t xml:space="preserve">           Siga civi - cxeli wyalsadeni da kanalizacia</t>
  </si>
  <si>
    <r>
      <t xml:space="preserve">wyaslsadenis polipropelinis  mili </t>
    </r>
    <r>
      <rPr>
        <sz val="10"/>
        <rFont val="Arial"/>
        <family val="2"/>
      </rPr>
      <t xml:space="preserve">PPR PN10 </t>
    </r>
    <r>
      <rPr>
        <sz val="10"/>
        <rFont val="AcadNusx"/>
        <family val="0"/>
      </rPr>
      <t>d=20mm</t>
    </r>
  </si>
  <si>
    <r>
      <t xml:space="preserve">wyaslsadenis polipropelinis  mili </t>
    </r>
    <r>
      <rPr>
        <sz val="10"/>
        <rFont val="Arial"/>
        <family val="2"/>
      </rPr>
      <t xml:space="preserve">PPR PN10 </t>
    </r>
    <r>
      <rPr>
        <sz val="10"/>
        <rFont val="AcadNusx"/>
        <family val="0"/>
      </rPr>
      <t>d=25mm</t>
    </r>
  </si>
  <si>
    <t>aluminis ormagizolirebuli kabeli, kveTiT 3X10+1X6mm2</t>
  </si>
  <si>
    <t>Sromis danaxarjebi 8X1,9=</t>
  </si>
  <si>
    <t>დუშეთის მინიციპალიტეტი სოფელ შატილში სკოლის შენობის მშენებლობა</t>
  </si>
  <si>
    <t>ლოკალური  ხარჯთაღრიცხვა№2</t>
  </si>
  <si>
    <t>არქიტექტურა</t>
  </si>
  <si>
    <t>ნორმატივის ნომერი და შიფრი</t>
  </si>
  <si>
    <t>სამუშაოების და დანახარჯების დასახელება,  მოწყობილობის დახასიათება</t>
  </si>
  <si>
    <t>განზ. ერთ.</t>
  </si>
  <si>
    <t>რაოდენობა</t>
  </si>
  <si>
    <t>მასალა</t>
  </si>
  <si>
    <t>ხელფასი</t>
  </si>
  <si>
    <t>მექანიზმები და ტრანსპორტი</t>
  </si>
  <si>
    <t>ჯამი</t>
  </si>
  <si>
    <t>ნორმ.  ერთ.</t>
  </si>
  <si>
    <t>სულ</t>
  </si>
  <si>
    <t>ერთ. ფასი</t>
  </si>
  <si>
    <t>10-45</t>
  </si>
  <si>
    <t>მ2</t>
  </si>
  <si>
    <t>შრომითი დანახარჯი</t>
  </si>
  <si>
    <t>კაც/სთ</t>
  </si>
  <si>
    <t>საიზოლაციო ხსნარით გაჯერებული ქსოვილი</t>
  </si>
  <si>
    <t>კგ.</t>
  </si>
  <si>
    <t>ხის ძელი</t>
  </si>
  <si>
    <t>მ3</t>
  </si>
  <si>
    <t>სხვა მასალა</t>
  </si>
  <si>
    <t>ლარი</t>
  </si>
  <si>
    <t>10-38-3,</t>
  </si>
  <si>
    <t>კედლების ხის ელემენტების დაფარვა ანტისეპტიკური  ხსნარით</t>
  </si>
  <si>
    <t>შრომითი რესურსი</t>
  </si>
  <si>
    <t>მანქანები</t>
  </si>
  <si>
    <t>ანტისეპტიკური  ხსნარი</t>
  </si>
  <si>
    <t>კგ</t>
  </si>
  <si>
    <t>10-37-3,</t>
  </si>
  <si>
    <t>სახურავის ხის ელემენტების დაფარვა ცეცხლსაწინაამღდეგო ხსნარით</t>
  </si>
  <si>
    <t>ცეცხლსაწინაამღდეგო ხსნარი</t>
  </si>
  <si>
    <t>10-11</t>
  </si>
  <si>
    <t xml:space="preserve">შრომითი დანახარჯი  </t>
  </si>
  <si>
    <t>კ/სთ</t>
  </si>
  <si>
    <t>გვ.47 პ8</t>
  </si>
  <si>
    <t>ხის მასალა</t>
  </si>
  <si>
    <t>გვ.35 პ.365</t>
  </si>
  <si>
    <t>ტოლი</t>
  </si>
  <si>
    <t>გვ.9 პ2</t>
  </si>
  <si>
    <t xml:space="preserve">სამშენებლო ლურსმანი </t>
  </si>
  <si>
    <t>გვ.9 პ16</t>
  </si>
  <si>
    <t>ქანჩი-ჭანჭიკი</t>
  </si>
  <si>
    <t>პროექტით</t>
  </si>
  <si>
    <t>გვ1 პ33</t>
  </si>
  <si>
    <t xml:space="preserve">გლინულა </t>
  </si>
  <si>
    <t>გვ.9 პ71</t>
  </si>
  <si>
    <t>კაუჭი (სკოპები)</t>
  </si>
  <si>
    <t>მანქანა</t>
  </si>
  <si>
    <t>სახურავის ხის ელემენტების დაფარვა ანტისეპტიკური  ხსნარით</t>
  </si>
  <si>
    <t xml:space="preserve"> 11-9-3; 11-27-2</t>
  </si>
  <si>
    <t>8 მმ სისქის ფანერის  საფარის მოწყობა შინდლის სახურავისათვის</t>
  </si>
  <si>
    <t>ლურსმანი</t>
  </si>
  <si>
    <t>გვ.48 პ.47</t>
  </si>
  <si>
    <t>ფანერა საფარის ქვეშ 8 მმ</t>
  </si>
  <si>
    <t>12-6-4</t>
  </si>
  <si>
    <t>სახურავის ბურულის მოწყობა  ე.წ. შინდლის საფარისაგან</t>
  </si>
  <si>
    <t>საბაზრო</t>
  </si>
  <si>
    <t>თბო და ჰიდრო-საიზოლაციო საფენი</t>
  </si>
  <si>
    <t>შინდლის გადახურვის საფარი</t>
  </si>
  <si>
    <t>12-9-1.2</t>
  </si>
  <si>
    <t>ჭერის დათბუნებზ მინაბამბით</t>
  </si>
  <si>
    <t>100 მ2</t>
  </si>
  <si>
    <t>მინაბამბა 5ფოლგიანი 50 მმ სისქით</t>
  </si>
  <si>
    <t>12-8-3</t>
  </si>
  <si>
    <t xml:space="preserve">წყალჩამომშვები დ-100მმ მილების მოწყობა </t>
  </si>
  <si>
    <t>100გ/მ</t>
  </si>
  <si>
    <t>შრომის დანახარჯი</t>
  </si>
  <si>
    <t xml:space="preserve">ჟოლობის სამაგრი </t>
  </si>
  <si>
    <t>ც</t>
  </si>
  <si>
    <t xml:space="preserve">შეღებილი ბრტყელი მეტალოკრამიტის
 მილი </t>
  </si>
  <si>
    <t>გ/მ</t>
  </si>
  <si>
    <t>დ-100მმ წყალჩამომშვები ძაბრი  ბრტყელი
 მეტალოკრამიტის</t>
  </si>
  <si>
    <t>მეტალოკრამიტის  მუხლი დ-100მმ</t>
  </si>
  <si>
    <t>ვიტრაჟები, ფანჯრები და კარებები:</t>
  </si>
  <si>
    <t xml:space="preserve"> 9-14-5</t>
  </si>
  <si>
    <t>ყავის ფერის ლითონპლასტიკის  ფანჯრის ბლოკები</t>
  </si>
  <si>
    <t>ყავისფერი ლითონპლასტიკის  ფანჯრის ბლოკები მინაპაკეტით</t>
  </si>
  <si>
    <t>ლითონპლასტიკის ფანჯრის რაფა</t>
  </si>
  <si>
    <t>გ.მ</t>
  </si>
  <si>
    <t>10-20-1</t>
  </si>
  <si>
    <t xml:space="preserve">ყავის ფერის ლითონპლასტიკის  კარის ბლოკები </t>
  </si>
  <si>
    <t>9-5-1.</t>
  </si>
  <si>
    <t>კვ/მ</t>
  </si>
  <si>
    <t>შრომის რესურსები</t>
  </si>
  <si>
    <t>1.9 p.63</t>
  </si>
  <si>
    <t>კარის ღირებულება აქსესუარებით</t>
  </si>
  <si>
    <t>ჭერის მოწყობის სამუშაოები</t>
  </si>
  <si>
    <t>10-36-4</t>
  </si>
  <si>
    <t>ჭერის შეფიცვრა  მოწყობა 17 მმ სისქის ფიცარით</t>
  </si>
  <si>
    <t xml:space="preserve">შრომის დანახარჯები </t>
  </si>
  <si>
    <t>სხვა მანქანა</t>
  </si>
  <si>
    <t>გვ.48 პ.36</t>
  </si>
  <si>
    <t>ხის ფიცარი ჭერის მშრალი შიპებით სისქით 17 მმ</t>
  </si>
  <si>
    <t>ჭერის ხის ელემენტების დაფარვა ანტისეპტიკური  ხსნარით</t>
  </si>
  <si>
    <t>ჭერის ხის ელემენტების დაფარვა ცეცხლსაწინაამღდეგო ხსნარით</t>
  </si>
  <si>
    <t>15-159-3 მისადაგებით</t>
  </si>
  <si>
    <t>ჭერის მოხვეწა და ლაქით დაფარვა</t>
  </si>
  <si>
    <t>გვ.39 პ16</t>
  </si>
  <si>
    <t>ოლიფა</t>
  </si>
  <si>
    <t>გვ.40 პ1</t>
  </si>
  <si>
    <t>ლაქი ხის სამუშაოებისათვის</t>
  </si>
  <si>
    <t>იატაკების მოწყობის სამუშაოები</t>
  </si>
  <si>
    <t xml:space="preserve"> 11-8-1.2</t>
  </si>
  <si>
    <t xml:space="preserve"> ქვიშა-ცემენტის ხსნარის მოჭიმვის მოწყობა 6სმ  სისქით</t>
  </si>
  <si>
    <t>ქვიშა-ცემენტის ხსნარი</t>
  </si>
  <si>
    <t xml:space="preserve"> 6-40-18</t>
  </si>
  <si>
    <t>ქვიშა-ცემენტის ხსნარის დამზადება</t>
  </si>
  <si>
    <t>ბეტონის შემრევი</t>
  </si>
  <si>
    <t>მან/სთ</t>
  </si>
  <si>
    <t>ქვიშა</t>
  </si>
  <si>
    <t>ცემენტი მ-400</t>
  </si>
  <si>
    <t>ტ</t>
  </si>
  <si>
    <t>წყალი</t>
  </si>
  <si>
    <t xml:space="preserve"> 11-30-6</t>
  </si>
  <si>
    <t>მეტლახის ფილების დაგება (ფერი შეთანხმდეს დამკვეთთან)</t>
  </si>
  <si>
    <t>მეტლახის ფილა</t>
  </si>
  <si>
    <t>წებო-ცემენტი</t>
  </si>
  <si>
    <t>ხის იატაკის საფარის მოწყობა ლაგებით</t>
  </si>
  <si>
    <t>იატაკის ხის ფიცარი დახვეწილი, შიპით სისქით 36მმ</t>
  </si>
  <si>
    <t>ხის ლაგები მშრალი მასალისაგან</t>
  </si>
  <si>
    <t>პლინტუსი ხის</t>
  </si>
  <si>
    <t>იატაკის ხის ელემენტების დაფარვა ანტისეპტიკური  ხსნარით</t>
  </si>
  <si>
    <t>იატაკის ხის ელემენტების დაფარვა ცეცხლსაწინაამღდეგო ხსნარით</t>
  </si>
  <si>
    <t>ხის იატაკის მოხვეწა და ლაქით დაფარვა</t>
  </si>
  <si>
    <t>სრინელი პანდუსი</t>
  </si>
  <si>
    <t>1-78-3</t>
  </si>
  <si>
    <t xml:space="preserve">მიწის დამატებითი დამუშავება ხელით </t>
  </si>
  <si>
    <t>შრომითი რესურსები</t>
  </si>
  <si>
    <t>15-5</t>
  </si>
  <si>
    <t>მიწის გატანა 5 კმ მანძილზე</t>
  </si>
  <si>
    <t>11-1-9</t>
  </si>
  <si>
    <t>ღორღი</t>
  </si>
  <si>
    <t>ბეტონის სარინელის მოწყობა 10 სმ სისქით</t>
  </si>
  <si>
    <t>ბეტონი მ-100</t>
  </si>
  <si>
    <t>6-38-11</t>
  </si>
  <si>
    <t>ბეტონის ხსნარის დამზადება</t>
  </si>
  <si>
    <t>საყალიბე ფარი</t>
  </si>
  <si>
    <t>საყალიბე ხის მასალა</t>
  </si>
  <si>
    <t>27-19-2</t>
  </si>
  <si>
    <t>ბეტონის ბორდიულის ქვების მოწყობა ბეტონის საფუძველზე ზომით 15*30 სმ</t>
  </si>
  <si>
    <t>100 გ.მ</t>
  </si>
  <si>
    <t>სხვა მანქანები</t>
  </si>
  <si>
    <t>4.1 პ.176</t>
  </si>
  <si>
    <t>ბეტონის ბორდიურის ქვა</t>
  </si>
  <si>
    <t>4.1 პ.344</t>
  </si>
  <si>
    <t>ბეტონი მ-200</t>
  </si>
  <si>
    <t>4.1 პ.373</t>
  </si>
  <si>
    <t xml:space="preserve"> 6-40-17</t>
  </si>
  <si>
    <t>ცემენტი მ-300</t>
  </si>
  <si>
    <t>სხვა მასალები</t>
  </si>
  <si>
    <t>6-16-8</t>
  </si>
  <si>
    <t xml:space="preserve"> მონოლითური ბეტონით პანდუსის მოწყობა</t>
  </si>
  <si>
    <t>100მ3</t>
  </si>
  <si>
    <t>შრომის დანახარჯები</t>
  </si>
  <si>
    <t>მასალები:</t>
  </si>
  <si>
    <t>4-343.</t>
  </si>
  <si>
    <t>ბეტონი მ300</t>
  </si>
  <si>
    <t>5-1-138.</t>
  </si>
  <si>
    <t>ყალიბის შიტი</t>
  </si>
  <si>
    <t>5-1-18.</t>
  </si>
  <si>
    <t>ჩამოგანული ფიცარი</t>
  </si>
  <si>
    <t>ელექტროდი</t>
  </si>
  <si>
    <t>9-7-1.</t>
  </si>
  <si>
    <t>პანდუსის ლითონის მოაჯირის მოწყობა</t>
  </si>
  <si>
    <t>ლითონის კონსტრუქცია:</t>
  </si>
  <si>
    <t>2-2-44.</t>
  </si>
  <si>
    <t>მილკვადრატი 40*40*3მმ 28.5მ</t>
  </si>
  <si>
    <t>პროექ</t>
  </si>
  <si>
    <t>2-2-19.</t>
  </si>
  <si>
    <t>მილკვადრატი 20*40*2მმ 25.8მ</t>
  </si>
  <si>
    <t>13-15-9</t>
  </si>
  <si>
    <t>ლითონის მოაჯირის დამუშავება და დაგრუნტვა</t>
  </si>
  <si>
    <t>4-2-31.</t>
  </si>
  <si>
    <t>EP-057</t>
  </si>
  <si>
    <t>4-2-129</t>
  </si>
  <si>
    <t>საღებავის გამხსნელი</t>
  </si>
  <si>
    <t>13-18-8</t>
  </si>
  <si>
    <t>ლითონის მოაჯირის შეღებვა ზეთოვანი საღებავით</t>
  </si>
  <si>
    <t xml:space="preserve">საღებავი ლითონის </t>
  </si>
  <si>
    <t>კიბეები, მოაჯირეები</t>
  </si>
  <si>
    <t xml:space="preserve">ლითონის კიბის მოსაწყობად III კატეგორიის გრუნტის დამუშავება ხელით </t>
  </si>
  <si>
    <r>
      <t>მ</t>
    </r>
    <r>
      <rPr>
        <b/>
        <vertAlign val="superscript"/>
        <sz val="10"/>
        <rFont val="Sylfaen"/>
        <family val="1"/>
      </rPr>
      <t>3</t>
    </r>
  </si>
  <si>
    <t>Е1-22-a-2</t>
  </si>
  <si>
    <t>გრუნტისა და სამშენებლო ნაგავის დატვირთვა ავტოთვითმცლელზე ხელით</t>
  </si>
  <si>
    <t>ტონა</t>
  </si>
  <si>
    <t>გრუნტისა და სამშენებლო ნაგავის გატანა 10კმ მანძილზე</t>
  </si>
  <si>
    <t>6-1-21.</t>
  </si>
  <si>
    <t>ლითონის კიბის ბეტონის საძირკვლისა და ზეძირკვლის მოწყობა</t>
  </si>
  <si>
    <r>
      <t>100მ</t>
    </r>
    <r>
      <rPr>
        <b/>
        <vertAlign val="superscript"/>
        <sz val="10"/>
        <rFont val="Sylfaen"/>
        <family val="1"/>
      </rPr>
      <t>3</t>
    </r>
  </si>
  <si>
    <t>მ/სთ</t>
  </si>
  <si>
    <t>სრფ 4-1-341</t>
  </si>
  <si>
    <t>ბეტონი მ200</t>
  </si>
  <si>
    <r>
      <t>მ</t>
    </r>
    <r>
      <rPr>
        <vertAlign val="superscript"/>
        <sz val="10"/>
        <rFont val="Sylfaen"/>
        <family val="1"/>
      </rPr>
      <t>3</t>
    </r>
  </si>
  <si>
    <t>1-1-24.</t>
  </si>
  <si>
    <t>არმატურა  აIII დ14</t>
  </si>
  <si>
    <t>მ</t>
  </si>
  <si>
    <t>პროექტი</t>
  </si>
  <si>
    <r>
      <t>მ</t>
    </r>
    <r>
      <rPr>
        <vertAlign val="superscript"/>
        <sz val="10"/>
        <rFont val="Sylfaen"/>
        <family val="1"/>
      </rPr>
      <t>2</t>
    </r>
  </si>
  <si>
    <t>5-1-37.</t>
  </si>
  <si>
    <t>ხის ბალკა</t>
  </si>
  <si>
    <t>1-9-28.</t>
  </si>
  <si>
    <t>სამშენებლო ბოლტი</t>
  </si>
  <si>
    <t>გარედან მეორე სართულზე ასასვლელი ლითონის კიბის მოწყობა (სახანრო უსაფრთხოების კიბე)</t>
  </si>
  <si>
    <t>14-44.</t>
  </si>
  <si>
    <t>კრანი  10ტ-მდე</t>
  </si>
  <si>
    <t>ლითონის კონსტრუქცია</t>
  </si>
  <si>
    <t>2-1-61.</t>
  </si>
  <si>
    <t>ლითონის დ102*4მმ მილი 0.106ტ</t>
  </si>
  <si>
    <t>1-4-5.</t>
  </si>
  <si>
    <t>ორტესებრი ძელი N16  0.267ტ</t>
  </si>
  <si>
    <t>2-2-50.</t>
  </si>
  <si>
    <t>მილკვადრატი 40*60*3მმ 0.064ტ</t>
  </si>
  <si>
    <t>მილკვადრატი 40*40*3მმ 0.108ტ</t>
  </si>
  <si>
    <t>მილკვადრატი 20*40*2მმ 0.034ტ</t>
  </si>
  <si>
    <t>1-5-46.</t>
  </si>
  <si>
    <t>ლითონის ფურცელი ხაოიანი  5მმ სისქის 0.336ტ</t>
  </si>
  <si>
    <t>სამონტაჟო ლითონის კონსტრუქცია</t>
  </si>
  <si>
    <t>1-9-14.</t>
  </si>
  <si>
    <t>ლითონის კიბის დამუშავება და დაგრუნტვა</t>
  </si>
  <si>
    <t>ლითონის კიბის შეღებვა ზეთოვანი საღებავით</t>
  </si>
  <si>
    <t>2,4-34.</t>
  </si>
  <si>
    <t xml:space="preserve">მოაჯირი </t>
  </si>
  <si>
    <t>10-52-3</t>
  </si>
  <si>
    <t>ხის სახელურის მოწყობა აივნისათვის</t>
  </si>
  <si>
    <t>გრძ.მ</t>
  </si>
  <si>
    <t xml:space="preserve">შრომითი დანახარჯი </t>
  </si>
  <si>
    <t>სახელური მოაჯირის წიწვოვანი ჯიშის</t>
  </si>
  <si>
    <t>მოაჯირქვეშა თამასა</t>
  </si>
  <si>
    <t xml:space="preserve">მოაჯირის გაშალაშინებული ფიცარი </t>
  </si>
  <si>
    <r>
      <t>პ</t>
    </r>
    <r>
      <rPr>
        <sz val="8"/>
        <rFont val="Sylfaen"/>
        <family val="1"/>
      </rPr>
      <t>როექტით</t>
    </r>
  </si>
  <si>
    <t>მანქ/სთ</t>
  </si>
  <si>
    <t xml:space="preserve"> 16-7-3</t>
  </si>
  <si>
    <t>15-5-13</t>
  </si>
  <si>
    <t>წებო-ცემენტი ყინვაგამძლე</t>
  </si>
  <si>
    <t>ფიკალის ფილები</t>
  </si>
  <si>
    <t xml:space="preserve">სულ </t>
  </si>
  <si>
    <t>ხელფასი მაღალმთიანი რაიონებზე კ-1.15</t>
  </si>
  <si>
    <t>მასალების ტრანსპორტირების ხარჯები</t>
  </si>
  <si>
    <t>ზედნადები ხარჯები</t>
  </si>
  <si>
    <t>გეგმიური დაგროვება</t>
  </si>
  <si>
    <t>დაგროვებითი საპენსიო გადასახადი ხელფასიდან</t>
  </si>
  <si>
    <t>კონსტრუქციული ნაწილი</t>
  </si>
  <si>
    <t>განზ.  ერთ.</t>
  </si>
  <si>
    <t>ნორმ. ერთ.</t>
  </si>
  <si>
    <t>მიწის დამუშავება ექსკავატორით  საძირკვლის მოსაწყობადად</t>
  </si>
  <si>
    <t xml:space="preserve">ექსკავატორი მუხლუხა სვლაზე  ჩამჩით 0.65 მ3 </t>
  </si>
  <si>
    <t>8-3-2</t>
  </si>
  <si>
    <t>ბალასტის საფუძვლის მოწყობა ფუნდამენტის ქვეშ</t>
  </si>
  <si>
    <t>ბალასტი</t>
  </si>
  <si>
    <t xml:space="preserve"> 6-1-22</t>
  </si>
  <si>
    <t xml:space="preserve"> 6-38-11</t>
  </si>
  <si>
    <t xml:space="preserve"> 8-3-2</t>
  </si>
  <si>
    <t>ბალასტის საფუძვლის მოწყობა იატაკების ქვეშ ქვეშ</t>
  </si>
  <si>
    <t>ბალასტის ტრანსპორტირება 150 კმ-ზე</t>
  </si>
  <si>
    <t>ტნ</t>
  </si>
  <si>
    <t>6-1-17</t>
  </si>
  <si>
    <t>გვ.2 პ3</t>
  </si>
  <si>
    <t>მინაპლასტიკური არმატურა დ-8 მმ</t>
  </si>
  <si>
    <t>პროექ.</t>
  </si>
  <si>
    <t>ინერტული მასალების ტრანსპორტირება 150 კმ-ზე</t>
  </si>
  <si>
    <t>ინერტული მასალები</t>
  </si>
  <si>
    <t>მასალების ტრანსპორტირების ხარჯები (ინერტული მასალების გარდა)</t>
  </si>
  <si>
    <t>სრული სახარჯთაღრიცხვო ღირებულება:</t>
  </si>
  <si>
    <t>ათ.ლარი</t>
  </si>
  <si>
    <t>დუშეთის მინიციპალიტეტი სოფელ შატილში სკოლის შენობის მშენებლობის</t>
  </si>
  <si>
    <t xml:space="preserve"> ნაკრები სახარჯთაღრიცხვო ანგარიში</t>
  </si>
  <si>
    <t>შედგენილია 2019 წ. IV კვარტლის ფასებში</t>
  </si>
  <si>
    <t>ხარჯთაღრიცხვის №</t>
  </si>
  <si>
    <t>სამუშაოების და ხარჯების დასახელება</t>
  </si>
  <si>
    <t>სახარჯთაღრიცხვო ღირებულება ათ.ლარი</t>
  </si>
  <si>
    <t>სამშენებლო სამუშაოებზე</t>
  </si>
  <si>
    <t>სამონტაჟო სამუშაოებზე</t>
  </si>
  <si>
    <t>სხვადასხვა ხარჯები</t>
  </si>
  <si>
    <t>ლოკალური ხარჯთაღრიცხვა № 1</t>
  </si>
  <si>
    <t xml:space="preserve">დუშეთის მინიციპალიტეტი სოფელ შატილში სკოლის  შენობის მშენებლობა
 (კონსტრუქციული ნაწილი)                                                                                                                                                                                   </t>
  </si>
  <si>
    <t>ლოკალური ხარჯთაღრიცხვა № 2</t>
  </si>
  <si>
    <t>ლოკალური ხარჯთაღრიცხვა № 3</t>
  </si>
  <si>
    <t>ლოკალური ხარჯთაღრიცხვა № 4</t>
  </si>
  <si>
    <t>ლოკალური ხარჯთაღრიცხვა № 5</t>
  </si>
  <si>
    <t>სულ:</t>
  </si>
  <si>
    <t>დ.ღ.გ. 18%</t>
  </si>
  <si>
    <t>მთლიანი ჯამი</t>
  </si>
  <si>
    <t>xarjTaRricxva #3</t>
  </si>
  <si>
    <t>xarjTaRricxva #4</t>
  </si>
  <si>
    <t>საქვაბე და გათბობა</t>
  </si>
  <si>
    <t>№</t>
  </si>
  <si>
    <t>შიფრი</t>
  </si>
  <si>
    <t>სამუშაოს დასახელება</t>
  </si>
  <si>
    <t>განზ.</t>
  </si>
  <si>
    <t>მანქანა-მექანიზმები</t>
  </si>
  <si>
    <t xml:space="preserve"> ჯამი  (ლარი)</t>
  </si>
  <si>
    <t>ნორმ. ერთეულზე</t>
  </si>
  <si>
    <t>ერთ ფასი</t>
  </si>
  <si>
    <t>1. სამშენებლო სამუშაოები</t>
  </si>
  <si>
    <t>1-80-2</t>
  </si>
  <si>
    <t>II კატეგორიის გრუნტის დამუშავება ხელით და დატვირთვა ა/თვითმცლელზე</t>
  </si>
  <si>
    <t>ენ და გ 1-22-1</t>
  </si>
  <si>
    <t>დამუშავებული გრუნტის დატვირთვა ა/თვითმცლელზე ხელით და გატანა ნაყარში</t>
  </si>
  <si>
    <t>ზედმეტი მიწის გატანა 3 კმ-მდე</t>
  </si>
  <si>
    <t>11-1-5</t>
  </si>
  <si>
    <t>ღორღის საფენის მოწყობა</t>
  </si>
  <si>
    <t>6-1-5</t>
  </si>
  <si>
    <t xml:space="preserve">რკ/ბეტონის  მ300   ფუნდამენტის და ზეძირკვლის  მოწყობა </t>
  </si>
  <si>
    <t xml:space="preserve">ბეტონი მ300 </t>
  </si>
  <si>
    <t>არმატურა d-14  A-III</t>
  </si>
  <si>
    <t>არმატურა d-6  A-I</t>
  </si>
  <si>
    <t xml:space="preserve">ფარი ყალიბის </t>
  </si>
  <si>
    <t xml:space="preserve">სხვა მასალა </t>
  </si>
  <si>
    <t>6-12-4</t>
  </si>
  <si>
    <t xml:space="preserve">რკ/ბეტონის  მ300 კოლონის და სარტყელის  მოწყობა </t>
  </si>
  <si>
    <t>არმატურა d-12  A-III</t>
  </si>
  <si>
    <t>8-5-2</t>
  </si>
  <si>
    <t>კედლების მოწყობა მცირე ზომის ბეტონის ბლოკებისაგან ფრონტონის შემოშენების მოცულობის  ჩათვლით</t>
  </si>
  <si>
    <t xml:space="preserve">ქვიშა-ცემენტის ხსნარი </t>
  </si>
  <si>
    <t>მცირე ზომის ბეტონის ბლოკები 20*20*40</t>
  </si>
  <si>
    <t>სახურავის ხის კონსტრუქციის მოწყობა</t>
  </si>
  <si>
    <t>ხის ფიცარი 2ხ.40მმ-ზე მეტი</t>
  </si>
  <si>
    <t>სამშენებლო ლურსმანი</t>
  </si>
  <si>
    <t>მავთული გლინულა</t>
  </si>
  <si>
    <t>ფიცრებით მოლარტყვა სისქით  40მმ</t>
  </si>
  <si>
    <t xml:space="preserve">ხის ფიცარი </t>
  </si>
  <si>
    <t>სახურავის ბურულის მოწყობა ფერადი პროფნასტილისაგან 0,45მმ სისქით</t>
  </si>
  <si>
    <t>გვ.4 პ36</t>
  </si>
  <si>
    <t>პროფნასტილი სისქით  0,45 მმ</t>
  </si>
  <si>
    <t xml:space="preserve">სჭვალი </t>
  </si>
  <si>
    <t>ცალი</t>
  </si>
  <si>
    <t>გვ.4 პ38</t>
  </si>
  <si>
    <t xml:space="preserve">სახურავის  კეხი </t>
  </si>
  <si>
    <t xml:space="preserve">ჭერის შეფიცვრა სისქით 30მმ გარანდული ფიცარით და შეღებვა </t>
  </si>
  <si>
    <t>ხის ფიცარი გაშალაშინებული</t>
  </si>
  <si>
    <t>12-9-1+2</t>
  </si>
  <si>
    <t xml:space="preserve">ჭერის დათბუნება  ფოლგიანი მინა-ბამბით ორ ფენად, თითოეული სისქით 5 სმ </t>
  </si>
  <si>
    <t>მინა-ბამბა, ფოლგიანი 5 სმ სისქით</t>
  </si>
  <si>
    <t>9-17-1</t>
  </si>
  <si>
    <t>ლითონის დათბუნებული კარების შეძენა-მონტაჟი</t>
  </si>
  <si>
    <t xml:space="preserve">ლითონის კარები, დათბუნებით </t>
  </si>
  <si>
    <t>ლით.სამონტაჟო დეტალები</t>
  </si>
  <si>
    <t>15-164-8</t>
  </si>
  <si>
    <t xml:space="preserve">ლითონის კარების  შეღებვა ზეთოვანი საღებავით </t>
  </si>
  <si>
    <t>ზეთოვანი საღებავი</t>
  </si>
  <si>
    <t>9-14-5</t>
  </si>
  <si>
    <t xml:space="preserve">მეტალოპლასტმასის  ფანჯრის ბლოკის შეძენა-მონტაჟი </t>
  </si>
  <si>
    <t>თ9,3პ3</t>
  </si>
  <si>
    <t>მეტალოპლასტმასის ფანჯრის ბლოკი</t>
  </si>
  <si>
    <t>ღორღის საფუძველის მოწყობა იატაკისათვის  დატკეპნით</t>
  </si>
  <si>
    <t>ქვიშა-ხრეში</t>
  </si>
  <si>
    <t>ბეტონის იატაკის მოწყობა მ200 ბეტონისაგან სისქით 10 სმ</t>
  </si>
  <si>
    <t>15-55-9</t>
  </si>
  <si>
    <t>შიდა და გარე  კედლების, აგრეთვე ფანჯრისა და კარის გვერდულების   ლესვა ცემენტის ხსნარით</t>
  </si>
  <si>
    <t>ხსნარის ტუმბო</t>
  </si>
  <si>
    <t xml:space="preserve">ქვიშა-ცემენტის  ხსნარი </t>
  </si>
  <si>
    <t>15-168-7</t>
  </si>
  <si>
    <t>შიდა კედლების, აგრეთვე ფანჯრისა და კარის გვერდულების   დამუშავება ფითხით  და შეღებვა წყალ-ემულსიის საღებავით</t>
  </si>
  <si>
    <t>საღებავი</t>
  </si>
  <si>
    <t>საფითხნი</t>
  </si>
  <si>
    <t>15-54-1</t>
  </si>
  <si>
    <t>ფასადის დამუშავება დეკორატიული ნაშხეფით (ბრიზგით)</t>
  </si>
  <si>
    <t>საღებავი წყალემულსიური, ფასადის, მაღალხარისხიანი</t>
  </si>
  <si>
    <t>საკვამლე მილისათვის საძირკვლის მოწყობა მონოლითური ბეტონით მ-250</t>
  </si>
  <si>
    <t xml:space="preserve">შრომის ხარჯი </t>
  </si>
  <si>
    <t xml:space="preserve">მანქანები  </t>
  </si>
  <si>
    <t>არმატურა</t>
  </si>
  <si>
    <t>ბეტონი  მ-250</t>
  </si>
  <si>
    <t>ხის ფარი</t>
  </si>
  <si>
    <t xml:space="preserve">ჩამოგანული ფიცარი </t>
  </si>
  <si>
    <t xml:space="preserve">სხვა მასალები  </t>
  </si>
  <si>
    <t>რკ/ბეტონის  მ300   ფუნდამენტის   მოწყობა (დამჭიმის მოსაწყობად)</t>
  </si>
  <si>
    <t>ლითონის მილი დ114*4მმ</t>
  </si>
  <si>
    <t>ტრანსპორტირების ხარჯები მასალების ღირებულებიდან</t>
  </si>
  <si>
    <t>ზედნადები ხარჯები 10%</t>
  </si>
  <si>
    <t>გეგმიური დაგროვება 8%</t>
  </si>
  <si>
    <t xml:space="preserve">სულ ჯამი </t>
  </si>
  <si>
    <t>მთლიანი  ჯამი</t>
  </si>
  <si>
    <t xml:space="preserve">დუშეთის მინიციპალიტეტი სოფელ შატილში პანსიონატის სასადილოს შენობის მშენებლობა
 (ვენტილაცია)                                                                                                                                                                                   </t>
  </si>
  <si>
    <t>ლოკალური ხარჯთაღრიცხვა № 6</t>
  </si>
  <si>
    <t>ლოკალურ-რესურსული ხარჯთაღრიცხვა #5</t>
  </si>
  <si>
    <t>xarjTaRricxva #6</t>
  </si>
  <si>
    <t>ლოკალური ხარჯთაღრიცხვა № 7</t>
  </si>
  <si>
    <t>xarjTaRricxva #7</t>
  </si>
  <si>
    <t>ლოკალური ხარჯთაღრიცხვა № 8</t>
  </si>
  <si>
    <t>ლოკალური ხარჯთაღრიცხვა №9</t>
  </si>
  <si>
    <t xml:space="preserve">       xarjTaRricxva #9</t>
  </si>
  <si>
    <t>xarjTaRricxva #10</t>
  </si>
  <si>
    <t>ლოკალური ხარჯთაღრიცხვა № 10</t>
  </si>
  <si>
    <t>დუშეთის მინიციპალიტეტი სოფელ შატილში სკოლის შენობის მშენებლობა
გარე წყალსადენი</t>
  </si>
  <si>
    <t>დუშეთის მინიციპალიტეტი სოფელ შატილში სკოლის შენობის მშენებლობა
  ელექტრო ქსელის მოწყობის სამუშაოები</t>
  </si>
  <si>
    <t>ლოკალური ხარჯთაღრიცხვა № 11</t>
  </si>
  <si>
    <t xml:space="preserve">  xarjTaRricxva #11</t>
  </si>
  <si>
    <t>ლითონის ორფრთიანი კარების მოწყობა</t>
  </si>
  <si>
    <t>არმატურა AIII დ-14</t>
  </si>
  <si>
    <t>არმატურა AIდ-8</t>
  </si>
  <si>
    <t>მონოლითური რკინა-ბეტონის ფილის  კონსტრუქციის მოწყობა 10სმ სისქის (გარე იატაკების ჩათვლით)</t>
  </si>
  <si>
    <t>შეღებილი ბრტყელი მეტალოკრამიტის
ღარი</t>
  </si>
  <si>
    <t>10-55-5</t>
  </si>
  <si>
    <t>მ²</t>
  </si>
  <si>
    <t>პროფილი ც/დ 60/27</t>
  </si>
  <si>
    <t>პროფილი უ/დ 28/27</t>
  </si>
  <si>
    <t>გამჭედი დუბელი კ 6/35</t>
  </si>
  <si>
    <t>შურუფი ლნ 9</t>
  </si>
  <si>
    <t>შურუფი ტნ 25</t>
  </si>
  <si>
    <t>პენოპლასტი სისქით 5 სმ</t>
  </si>
  <si>
    <t>ნესტგამძლე თაბაშირ მუყაოს ტიხრების მოწყობა ლითონის კარკასზე  ხმა და თბო იზოლაციის გათვალისწინებით</t>
  </si>
  <si>
    <t>თაბაშირ მუყაოს ფილა ცეცხლგამძლე</t>
  </si>
  <si>
    <t>OSB  ნესტგამძლე (დაპრესილი ხის ნათალი)ფილა 12მმ სისქის</t>
  </si>
  <si>
    <t>ჭერის დათბუნება მინაბამბით</t>
  </si>
  <si>
    <t>თ4,2პ80</t>
  </si>
  <si>
    <t>კედლების,  დამუშავება ფითხით  და შეღებვა წყალ-ემულსიის საღებავით</t>
  </si>
  <si>
    <t xml:space="preserve">საღებავი წყალემულსიური, მაღალი ხარისხის </t>
  </si>
  <si>
    <r>
      <t>თ4,2პ</t>
    </r>
    <r>
      <rPr>
        <sz val="11"/>
        <rFont val="Sylfaen"/>
        <family val="1"/>
      </rPr>
      <t>25</t>
    </r>
  </si>
  <si>
    <t>15-14-1</t>
  </si>
  <si>
    <t>კერამიკული ფილების მოწყობა (11-9-16) ოთახების კედლებზე 2მ სიმაღლეზე</t>
  </si>
  <si>
    <t>თ4,1პ338</t>
  </si>
  <si>
    <t>თ4,3პ17</t>
  </si>
  <si>
    <t>კერამიკული ფილები</t>
  </si>
  <si>
    <t>ღორღის საფუძვლის მოწყობა სარინელის ქვეშ 10 სმ სისქით</t>
  </si>
  <si>
    <t>10.52-(2-3).</t>
  </si>
  <si>
    <t>შიდა ხის კიბეების მოწყობა მოაჯირით</t>
  </si>
  <si>
    <t>ხის კიბეები</t>
  </si>
  <si>
    <t>სახელური</t>
  </si>
  <si>
    <t>5-141</t>
  </si>
  <si>
    <t>5-133,135</t>
  </si>
  <si>
    <t>მოჯირეების კარკასის დამზადება ხისაგან</t>
  </si>
  <si>
    <t>ხის კონსტრუქცია</t>
  </si>
  <si>
    <t xml:space="preserve">კედლის  და ტიხრების აწყობა ხის  ძელებისაგან </t>
  </si>
  <si>
    <t>ხის მასალის (მრგვალი მორის)  ტრანსპორტირება რუსეთიდან  (თანახმად ინვოისის)</t>
  </si>
  <si>
    <t>სამშენებლო მასალების ტრანსპორტირება 150 კმ</t>
  </si>
  <si>
    <t>სრომის დანახარჯი</t>
  </si>
  <si>
    <t>სამშენებლო მასალების გადატვირთვა სხვა ტრანსორტზე (სოფ ბარისახოში)</t>
  </si>
  <si>
    <t>ლოკალური ხარჯთაღრიცხვა № 12</t>
  </si>
  <si>
    <t>თბოქსელი</t>
  </si>
  <si>
    <t>ბეტონი  B-15</t>
  </si>
  <si>
    <t>ბეტონი  B-22,5</t>
  </si>
  <si>
    <t>მონოლითური რკინა-ბეტონის საძირკვლის და ზეძირკვლის კედლის კონსტრუქციის მოწყობა B-15</t>
  </si>
  <si>
    <t>უნიტაზი SemreviTa da boTliseburi sifoniTa SezRuduli SesaZleblobis pirTaTvis ხელჩასავლები აქსესუარებით</t>
  </si>
  <si>
    <t xml:space="preserve">დუშეთის მინიციპალიტეტი სოფელ შატილში სკოლის  შენობის მშენებლობა
 (არქიტექტურული ნაწილი)                                                                                                                                                                                   </t>
  </si>
  <si>
    <t xml:space="preserve">დუშეთის მინიციპალიტეტი სოფელ შატილში სკოლის შენობის მშენებლობა
 (წყალ-კანალიზაციის ნაწილი)                                                                                                                                                                                   </t>
  </si>
  <si>
    <t xml:space="preserve">დუშეთის მინიციპალიტეტი სოფელ შატილში სკოლის შენობის მშენებლობა
 (გათბობის  ნაწილი)                                                                                                                                                                                   </t>
  </si>
  <si>
    <t xml:space="preserve">დუშეთის მინიციპალიტეტი სოფელ შატილში სკოლის შენობის მშენებლობა
 (საქვაბე)                                                                                                                                                                                   </t>
  </si>
  <si>
    <t xml:space="preserve">დუშეთის მინიციპალიტეტი სოფელ შატილში სკოლის შენობის მშენებლობა
 (სუსტი დენები)                                                                                                                                                                                   </t>
  </si>
  <si>
    <t xml:space="preserve">დუშეთის მინიციპალიტეტი სოფელ შატილში სკოლის შენობის მშენებლობა
 (ელექტრო სამონტაჟო სამუშაოები)                                                                                                                                                                                   </t>
  </si>
  <si>
    <t>დუშეთის მინიციპალიტეტი სოფელ შატილში სკოლის შენობის მშენებლობა
გარე კანალიზაცია</t>
  </si>
  <si>
    <t>შედგენილია: 2019 წლის IV კვარტლის ფასებში</t>
  </si>
  <si>
    <t>semrevi</t>
  </si>
  <si>
    <t>სახურავის ხის ელემენტების გაჟღენთვა ცეცხლსაწინაამღდეგო ხსნარით</t>
  </si>
  <si>
    <t>ხის ელემენტების  ლაქით დაფარვა</t>
  </si>
  <si>
    <t>კარების და ფანჯრების ბლოკის ნალეჩნიკების მოწყობა</t>
  </si>
  <si>
    <t>კარების და ფანჯრების ნაგვერდულების მოჩარჩოება</t>
  </si>
  <si>
    <t>ფიცარი გაშალაშინებული 16მმ სისქის</t>
  </si>
  <si>
    <t>ნაგვერდულების  ხის ელემენტების გაჟღენთვა ცეცხლსაწინაამღდეგო ხსნარით</t>
  </si>
  <si>
    <t>ნაგვერდულების ხის ელემენტების გაჟღენთვა ცეცხლსაწინაამღდეგო ხსნარით</t>
  </si>
  <si>
    <t>ნაგვერდულების მოხვეწა და ლაქით დაფარვა</t>
  </si>
  <si>
    <t>ჭერის  ხის ელემენტების გაჟღენთვა ცეცხლსაწინაამღდეგო ხსნარით</t>
  </si>
  <si>
    <t>ჭერის ხის ელემენტების გაჟღენთვა ცეცხლსაწინაამღდეგო ხსნარით</t>
  </si>
  <si>
    <t>ხის სახელურის მოხვეწა და ლაქით დაფარვა</t>
  </si>
  <si>
    <t xml:space="preserve"> ცოკოლის მოპირკეთება ბუნებრივი ფლეთილი ფილებით</t>
  </si>
  <si>
    <t>ხის ძელი (მშრალი მრგვალი მორი რუსეთის ფიჭვი) 0,2*1,08</t>
  </si>
  <si>
    <t>გადახურვის ხის კონსტრუქციის ელემენტების   მოწყობა (რუსეთის ფიჭვი)</t>
  </si>
  <si>
    <t>xarjTaRricxva #8</t>
  </si>
  <si>
    <t>Zalovani eleqtromowyobiloba da el.ganaTeba N</t>
  </si>
  <si>
    <t>N</t>
  </si>
  <si>
    <t xml:space="preserve">გაუთვალისწინებული ხარჯები </t>
  </si>
  <si>
    <t xml:space="preserve">დროებითი შენობა-ნაგებობები 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</si>
</sst>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* #,##0_-;\-* #,##0_-;_-* &quot;-&quot;_-;_-@_-"/>
    <numFmt numFmtId="194" formatCode="_-&quot;€&quot;\ * #,##0.00_-;\-&quot;€&quot;\ * #,##0.00_-;_-&quot;€&quot;\ * &quot;-&quot;??_-;_-@_-"/>
    <numFmt numFmtId="195" formatCode="_-* #,##0.00_-;\-* #,##0.00_-;_-* &quot;-&quot;??_-;_-@_-"/>
    <numFmt numFmtId="196" formatCode="0.000"/>
    <numFmt numFmtId="197" formatCode="0.0000"/>
    <numFmt numFmtId="198" formatCode="0.000000"/>
    <numFmt numFmtId="199" formatCode="0.00000"/>
    <numFmt numFmtId="200" formatCode="0.0"/>
    <numFmt numFmtId="201" formatCode="0.0000000"/>
    <numFmt numFmtId="202" formatCode="0.00000000"/>
    <numFmt numFmtId="203" formatCode="0.00;[Red]0.00"/>
    <numFmt numFmtId="204" formatCode="0.000000000"/>
    <numFmt numFmtId="205" formatCode="0.0;[Red]0.0"/>
    <numFmt numFmtId="206" formatCode="0.000;[Red]0.000"/>
    <numFmt numFmtId="207" formatCode="0.0000;[Red]0.0000"/>
    <numFmt numFmtId="208" formatCode="_-* #,##0.000_р_._-;\-* #,##0.000_р_._-;_-* &quot;-&quot;??_р_._-;_-@_-"/>
    <numFmt numFmtId="209" formatCode="0.0%"/>
    <numFmt numFmtId="210" formatCode="#,##0.0000"/>
    <numFmt numFmtId="211" formatCode="#,##0.000"/>
    <numFmt numFmtId="212" formatCode="#,##0.00000"/>
    <numFmt numFmtId="213" formatCode="###0;###0"/>
    <numFmt numFmtId="214" formatCode="#,##0_);\-#,##0"/>
    <numFmt numFmtId="215" formatCode="#,##0.00;[Red]#,##0.00"/>
    <numFmt numFmtId="216" formatCode="#,##0.000;[Red]#,##0.000"/>
    <numFmt numFmtId="217" formatCode="#,##0.0000;[Red]#,##0.0000"/>
    <numFmt numFmtId="218" formatCode="#,##0.00000;[Red]#,##0.00000"/>
    <numFmt numFmtId="219" formatCode="#,##0;[Red]#,##0"/>
  </numFmts>
  <fonts count="110">
    <font>
      <sz val="10"/>
      <name val="Arial Cyr"/>
      <family val="0"/>
    </font>
    <font>
      <b/>
      <sz val="11"/>
      <name val="AcadNusx"/>
      <family val="0"/>
    </font>
    <font>
      <sz val="10"/>
      <name val="AcadNusx"/>
      <family val="0"/>
    </font>
    <font>
      <b/>
      <sz val="12"/>
      <name val="AcadNusx"/>
      <family val="0"/>
    </font>
    <font>
      <b/>
      <sz val="10"/>
      <name val="AcadNusx"/>
      <family val="0"/>
    </font>
    <font>
      <sz val="11"/>
      <name val="AcadNusx"/>
      <family val="0"/>
    </font>
    <font>
      <sz val="10"/>
      <name val="Arial"/>
      <family val="2"/>
    </font>
    <font>
      <sz val="12"/>
      <name val="AcadNusx"/>
      <family val="0"/>
    </font>
    <font>
      <sz val="10"/>
      <color indexed="8"/>
      <name val="AcadNusx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sz val="10"/>
      <name val="AcadNusx"/>
      <family val="0"/>
    </font>
    <font>
      <sz val="11"/>
      <name val="Arial"/>
      <family val="2"/>
    </font>
    <font>
      <sz val="9"/>
      <name val="AcadNusx"/>
      <family val="0"/>
    </font>
    <font>
      <b/>
      <sz val="9"/>
      <name val="AcadNusx"/>
      <family val="0"/>
    </font>
    <font>
      <u val="single"/>
      <sz val="10"/>
      <color indexed="12"/>
      <name val="Arial Cyr"/>
      <family val="2"/>
    </font>
    <font>
      <sz val="10"/>
      <name val="Grigolia"/>
      <family val="0"/>
    </font>
    <font>
      <sz val="10"/>
      <name val="AcadMtavr"/>
      <family val="0"/>
    </font>
    <font>
      <b/>
      <sz val="8"/>
      <name val="Tahoma"/>
      <family val="2"/>
    </font>
    <font>
      <sz val="8"/>
      <name val="Tahoma"/>
      <family val="2"/>
    </font>
    <font>
      <sz val="11"/>
      <name val="Arial Cyr"/>
      <family val="2"/>
    </font>
    <font>
      <sz val="10"/>
      <name val="Sylfaen"/>
      <family val="1"/>
    </font>
    <font>
      <sz val="8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9"/>
      <name val="Arial"/>
      <family val="2"/>
    </font>
    <font>
      <b/>
      <sz val="9"/>
      <name val="Sylfaen"/>
      <family val="1"/>
    </font>
    <font>
      <b/>
      <sz val="11"/>
      <name val="Sylfaen"/>
      <family val="1"/>
    </font>
    <font>
      <b/>
      <vertAlign val="superscript"/>
      <sz val="10"/>
      <name val="Sylfaen"/>
      <family val="1"/>
    </font>
    <font>
      <vertAlign val="superscript"/>
      <sz val="10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sz val="9"/>
      <color indexed="8"/>
      <name val="AcadNusx"/>
      <family val="0"/>
    </font>
    <font>
      <sz val="12"/>
      <color indexed="8"/>
      <name val="AcadNusx"/>
      <family val="0"/>
    </font>
    <font>
      <sz val="8"/>
      <color indexed="8"/>
      <name val="Sylfaen"/>
      <family val="1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b/>
      <sz val="10"/>
      <name val="Cambria"/>
      <family val="1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i/>
      <sz val="11"/>
      <color indexed="8"/>
      <name val="Sylfaen"/>
      <family val="1"/>
    </font>
    <font>
      <sz val="9"/>
      <name val="Calibri"/>
      <family val="1"/>
    </font>
    <font>
      <sz val="10"/>
      <name val="Cambria"/>
      <family val="1"/>
    </font>
    <font>
      <sz val="12"/>
      <color indexed="8"/>
      <name val="Sylfaen"/>
      <family val="1"/>
    </font>
    <font>
      <b/>
      <sz val="12"/>
      <color indexed="8"/>
      <name val="AcadNusx"/>
      <family val="0"/>
    </font>
    <font>
      <b/>
      <sz val="8"/>
      <name val="Cambria"/>
      <family val="1"/>
    </font>
    <font>
      <sz val="8"/>
      <name val="Cambria"/>
      <family val="1"/>
    </font>
    <font>
      <b/>
      <i/>
      <sz val="10"/>
      <color indexed="8"/>
      <name val="Sylfaen"/>
      <family val="1"/>
    </font>
    <font>
      <b/>
      <sz val="12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1"/>
      <color theme="1"/>
      <name val="AcadNusx"/>
      <family val="0"/>
    </font>
    <font>
      <sz val="9"/>
      <color theme="1"/>
      <name val="AcadNusx"/>
      <family val="0"/>
    </font>
    <font>
      <sz val="12"/>
      <color theme="1"/>
      <name val="AcadNusx"/>
      <family val="0"/>
    </font>
    <font>
      <sz val="8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color rgb="FF000000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i/>
      <sz val="11"/>
      <color theme="1"/>
      <name val="Sylfaen"/>
      <family val="1"/>
    </font>
    <font>
      <b/>
      <sz val="10"/>
      <color rgb="FF000000"/>
      <name val="Sylfaen"/>
      <family val="1"/>
    </font>
    <font>
      <sz val="12"/>
      <color theme="1"/>
      <name val="Sylfaen"/>
      <family val="1"/>
    </font>
    <font>
      <b/>
      <sz val="12"/>
      <color theme="1"/>
      <name val="AcadNusx"/>
      <family val="0"/>
    </font>
    <font>
      <b/>
      <i/>
      <sz val="10"/>
      <color theme="1"/>
      <name val="Sylfaen"/>
      <family val="1"/>
    </font>
    <font>
      <b/>
      <sz val="12"/>
      <color theme="1"/>
      <name val="Sylfae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6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1" fillId="0" borderId="0">
      <alignment/>
      <protection/>
    </xf>
    <xf numFmtId="0" fontId="6" fillId="0" borderId="0">
      <alignment/>
      <protection/>
    </xf>
  </cellStyleXfs>
  <cellXfs count="8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197" fontId="2" fillId="33" borderId="10" xfId="0" applyNumberFormat="1" applyFont="1" applyFill="1" applyBorder="1" applyAlignment="1">
      <alignment horizontal="center" vertical="center" wrapText="1"/>
    </xf>
    <xf numFmtId="0" fontId="92" fillId="33" borderId="10" xfId="0" applyFont="1" applyFill="1" applyBorder="1" applyAlignment="1">
      <alignment horizontal="center" vertical="center"/>
    </xf>
    <xf numFmtId="0" fontId="9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0" fontId="93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4" fillId="0" borderId="11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9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2" fontId="92" fillId="0" borderId="10" xfId="0" applyNumberFormat="1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2" fontId="9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92" fillId="33" borderId="10" xfId="0" applyNumberFormat="1" applyFont="1" applyFill="1" applyBorder="1" applyAlignment="1">
      <alignment horizontal="center" vertical="center" wrapText="1"/>
    </xf>
    <xf numFmtId="2" fontId="9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 quotePrefix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196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200" fontId="2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2" fillId="33" borderId="10" xfId="0" applyFont="1" applyFill="1" applyBorder="1" applyAlignment="1">
      <alignment horizontal="left" vertical="center"/>
    </xf>
    <xf numFmtId="196" fontId="2" fillId="0" borderId="10" xfId="59" applyNumberFormat="1" applyFont="1" applyFill="1" applyBorder="1" applyAlignment="1">
      <alignment horizontal="center" vertical="center" wrapText="1"/>
      <protection/>
    </xf>
    <xf numFmtId="197" fontId="2" fillId="0" borderId="10" xfId="59" applyNumberFormat="1" applyFont="1" applyFill="1" applyBorder="1" applyAlignment="1">
      <alignment horizontal="center" vertical="center" wrapText="1"/>
      <protection/>
    </xf>
    <xf numFmtId="0" fontId="92" fillId="0" borderId="10" xfId="59" applyNumberFormat="1" applyFont="1" applyFill="1" applyBorder="1" applyAlignment="1">
      <alignment horizontal="center" vertical="center" wrapText="1"/>
      <protection/>
    </xf>
    <xf numFmtId="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 quotePrefix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1" fillId="0" borderId="13" xfId="0" applyFont="1" applyBorder="1" applyAlignment="1" quotePrefix="1">
      <alignment horizontal="center" vertical="top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200" fontId="2" fillId="0" borderId="10" xfId="59" applyNumberFormat="1" applyFont="1" applyFill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2" fillId="0" borderId="10" xfId="0" applyNumberFormat="1" applyFont="1" applyFill="1" applyBorder="1" applyAlignment="1">
      <alignment horizontal="center" vertical="center"/>
    </xf>
    <xf numFmtId="0" fontId="94" fillId="0" borderId="10" xfId="0" applyNumberFormat="1" applyFont="1" applyFill="1" applyBorder="1" applyAlignment="1">
      <alignment horizontal="center" vertical="center"/>
    </xf>
    <xf numFmtId="1" fontId="92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top" wrapText="1"/>
    </xf>
    <xf numFmtId="0" fontId="2" fillId="0" borderId="10" xfId="59" applyFont="1" applyFill="1" applyBorder="1" applyAlignment="1">
      <alignment horizontal="center" vertical="top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1" fontId="2" fillId="0" borderId="10" xfId="59" applyNumberFormat="1" applyFont="1" applyFill="1" applyBorder="1" applyAlignment="1">
      <alignment horizontal="center" vertical="top" wrapText="1"/>
      <protection/>
    </xf>
    <xf numFmtId="0" fontId="2" fillId="0" borderId="0" xfId="59" applyFont="1" applyBorder="1">
      <alignment/>
      <protection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Border="1" applyAlignment="1" quotePrefix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196" fontId="2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96" fontId="6" fillId="33" borderId="10" xfId="0" applyNumberFormat="1" applyFont="1" applyFill="1" applyBorder="1" applyAlignment="1">
      <alignment horizontal="center" vertical="center" wrapText="1"/>
    </xf>
    <xf numFmtId="197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96" fontId="6" fillId="33" borderId="10" xfId="0" applyNumberFormat="1" applyFont="1" applyFill="1" applyBorder="1" applyAlignment="1">
      <alignment horizontal="center" vertical="center" wrapText="1"/>
    </xf>
    <xf numFmtId="196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 quotePrefix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" fontId="11" fillId="0" borderId="10" xfId="0" applyNumberFormat="1" applyFont="1" applyBorder="1" applyAlignment="1" quotePrefix="1">
      <alignment horizontal="center" vertical="top" wrapText="1"/>
    </xf>
    <xf numFmtId="0" fontId="1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00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 quotePrefix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13" xfId="0" applyFont="1" applyBorder="1" applyAlignment="1" quotePrefix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 quotePrefix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 vertical="top" wrapText="1"/>
    </xf>
    <xf numFmtId="0" fontId="2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0" fontId="9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200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200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4" fillId="0" borderId="10" xfId="0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196" fontId="2" fillId="0" borderId="10" xfId="0" applyNumberFormat="1" applyFont="1" applyFill="1" applyBorder="1" applyAlignment="1">
      <alignment horizontal="center" vertical="top" wrapText="1"/>
    </xf>
    <xf numFmtId="196" fontId="2" fillId="0" borderId="10" xfId="0" applyNumberFormat="1" applyFont="1" applyFill="1" applyBorder="1" applyAlignment="1">
      <alignment horizontal="center" vertical="center" wrapText="1"/>
    </xf>
    <xf numFmtId="20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14" fontId="11" fillId="0" borderId="10" xfId="0" applyNumberFormat="1" applyFont="1" applyBorder="1" applyAlignment="1" quotePrefix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196" fontId="2" fillId="0" borderId="10" xfId="0" applyNumberFormat="1" applyFont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6" fillId="0" borderId="1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/>
    </xf>
    <xf numFmtId="9" fontId="2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14" fillId="0" borderId="10" xfId="0" applyFont="1" applyFill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1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 vertical="top"/>
    </xf>
    <xf numFmtId="0" fontId="10" fillId="0" borderId="0" xfId="0" applyFont="1" applyAlignment="1">
      <alignment vertical="top"/>
    </xf>
    <xf numFmtId="0" fontId="11" fillId="0" borderId="13" xfId="0" applyFont="1" applyBorder="1" applyAlignment="1">
      <alignment horizontal="center" vertical="top"/>
    </xf>
    <xf numFmtId="0" fontId="95" fillId="33" borderId="10" xfId="0" applyNumberFormat="1" applyFont="1" applyFill="1" applyBorder="1" applyAlignment="1">
      <alignment horizontal="center" vertical="center" wrapText="1"/>
    </xf>
    <xf numFmtId="196" fontId="95" fillId="33" borderId="10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49" fontId="92" fillId="0" borderId="10" xfId="0" applyNumberFormat="1" applyFont="1" applyBorder="1" applyAlignment="1">
      <alignment vertical="center" wrapText="1"/>
    </xf>
    <xf numFmtId="0" fontId="2" fillId="0" borderId="10" xfId="59" applyFont="1" applyBorder="1" applyAlignment="1">
      <alignment horizontal="center" vertical="top" wrapText="1"/>
      <protection/>
    </xf>
    <xf numFmtId="200" fontId="92" fillId="33" borderId="10" xfId="0" applyNumberFormat="1" applyFont="1" applyFill="1" applyBorder="1" applyAlignment="1">
      <alignment horizontal="center" vertical="center"/>
    </xf>
    <xf numFmtId="200" fontId="2" fillId="0" borderId="10" xfId="59" applyNumberFormat="1" applyFont="1" applyFill="1" applyBorder="1" applyAlignment="1">
      <alignment horizontal="center" vertical="center" wrapText="1"/>
      <protection/>
    </xf>
    <xf numFmtId="2" fontId="9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196" fontId="95" fillId="33" borderId="10" xfId="0" applyNumberFormat="1" applyFont="1" applyFill="1" applyBorder="1" applyAlignment="1">
      <alignment horizontal="center" vertical="center"/>
    </xf>
    <xf numFmtId="2" fontId="17" fillId="33" borderId="10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/>
    </xf>
    <xf numFmtId="196" fontId="16" fillId="33" borderId="10" xfId="0" applyNumberFormat="1" applyFont="1" applyFill="1" applyBorder="1" applyAlignment="1">
      <alignment horizontal="center" vertical="center" wrapText="1"/>
    </xf>
    <xf numFmtId="0" fontId="94" fillId="33" borderId="10" xfId="0" applyFont="1" applyFill="1" applyBorder="1" applyAlignment="1">
      <alignment horizontal="left" vertical="center" wrapText="1"/>
    </xf>
    <xf numFmtId="2" fontId="9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196" fontId="92" fillId="33" borderId="10" xfId="0" applyNumberFormat="1" applyFont="1" applyFill="1" applyBorder="1" applyAlignment="1">
      <alignment horizontal="center" vertical="center" wrapText="1"/>
    </xf>
    <xf numFmtId="0" fontId="2" fillId="33" borderId="10" xfId="59" applyFont="1" applyFill="1" applyBorder="1" applyAlignment="1">
      <alignment vertical="center" wrapText="1"/>
      <protection/>
    </xf>
    <xf numFmtId="0" fontId="8" fillId="0" borderId="10" xfId="59" applyFont="1" applyBorder="1" applyAlignment="1">
      <alignment horizontal="center" vertical="top" wrapText="1"/>
      <protection/>
    </xf>
    <xf numFmtId="0" fontId="8" fillId="0" borderId="10" xfId="59" applyFont="1" applyBorder="1" applyAlignment="1">
      <alignment horizontal="center" wrapText="1"/>
      <protection/>
    </xf>
    <xf numFmtId="0" fontId="2" fillId="0" borderId="10" xfId="59" applyNumberFormat="1" applyFont="1" applyFill="1" applyBorder="1" applyAlignment="1">
      <alignment horizontal="center" vertical="top" wrapText="1"/>
      <protection/>
    </xf>
    <xf numFmtId="2" fontId="2" fillId="0" borderId="10" xfId="59" applyNumberFormat="1" applyFont="1" applyFill="1" applyBorder="1" applyAlignment="1">
      <alignment horizontal="center" vertical="top" wrapText="1"/>
      <protection/>
    </xf>
    <xf numFmtId="0" fontId="2" fillId="0" borderId="10" xfId="59" applyFont="1" applyBorder="1" applyAlignment="1">
      <alignment vertical="top" wrapText="1"/>
      <protection/>
    </xf>
    <xf numFmtId="0" fontId="5" fillId="0" borderId="10" xfId="0" applyFont="1" applyFill="1" applyBorder="1" applyAlignment="1">
      <alignment horizontal="center"/>
    </xf>
    <xf numFmtId="200" fontId="2" fillId="0" borderId="10" xfId="0" applyNumberFormat="1" applyFont="1" applyFill="1" applyBorder="1" applyAlignment="1" quotePrefix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96" fontId="2" fillId="0" borderId="10" xfId="59" applyNumberFormat="1" applyFont="1" applyFill="1" applyBorder="1" applyAlignment="1">
      <alignment horizontal="center" vertical="top" wrapText="1"/>
      <protection/>
    </xf>
    <xf numFmtId="200" fontId="8" fillId="0" borderId="10" xfId="53" applyNumberFormat="1" applyFont="1" applyFill="1" applyBorder="1" applyAlignment="1" applyProtection="1">
      <alignment horizontal="center" vertical="top" wrapText="1"/>
      <protection/>
    </xf>
    <xf numFmtId="14" fontId="2" fillId="0" borderId="10" xfId="0" applyNumberFormat="1" applyFont="1" applyBorder="1" applyAlignment="1" quotePrefix="1">
      <alignment horizontal="centerContinuous" vertical="top" wrapText="1"/>
    </xf>
    <xf numFmtId="0" fontId="19" fillId="0" borderId="10" xfId="0" applyFont="1" applyBorder="1" applyAlignment="1">
      <alignment horizontal="centerContinuous" vertical="top" wrapText="1"/>
    </xf>
    <xf numFmtId="0" fontId="2" fillId="0" borderId="10" xfId="0" applyFont="1" applyBorder="1" applyAlignment="1">
      <alignment horizontal="centerContinuous" vertical="top" wrapText="1"/>
    </xf>
    <xf numFmtId="0" fontId="19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200" fontId="19" fillId="0" borderId="10" xfId="0" applyNumberFormat="1" applyFont="1" applyBorder="1" applyAlignment="1">
      <alignment horizontal="center" vertical="top" wrapText="1"/>
    </xf>
    <xf numFmtId="0" fontId="96" fillId="0" borderId="10" xfId="0" applyFont="1" applyBorder="1" applyAlignment="1">
      <alignment horizontal="center" vertical="center"/>
    </xf>
    <xf numFmtId="49" fontId="96" fillId="0" borderId="10" xfId="0" applyNumberFormat="1" applyFont="1" applyBorder="1" applyAlignment="1">
      <alignment horizontal="center" vertical="center"/>
    </xf>
    <xf numFmtId="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49" fontId="92" fillId="0" borderId="10" xfId="0" applyNumberFormat="1" applyFont="1" applyBorder="1" applyAlignment="1">
      <alignment horizontal="left" vertical="center"/>
    </xf>
    <xf numFmtId="0" fontId="92" fillId="0" borderId="10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2" fontId="93" fillId="0" borderId="10" xfId="0" applyNumberFormat="1" applyFont="1" applyBorder="1" applyAlignment="1">
      <alignment horizontal="center" vertical="center"/>
    </xf>
    <xf numFmtId="200" fontId="93" fillId="0" borderId="10" xfId="0" applyNumberFormat="1" applyFont="1" applyBorder="1" applyAlignment="1">
      <alignment horizontal="center" vertical="center"/>
    </xf>
    <xf numFmtId="1" fontId="9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1" fontId="8" fillId="34" borderId="10" xfId="53" applyNumberFormat="1" applyFont="1" applyFill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5" fillId="0" borderId="10" xfId="0" applyFont="1" applyBorder="1" applyAlignment="1" quotePrefix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 quotePrefix="1">
      <alignment horizontal="center" vertical="top" wrapText="1"/>
    </xf>
    <xf numFmtId="49" fontId="5" fillId="0" borderId="10" xfId="0" applyNumberFormat="1" applyFont="1" applyBorder="1" applyAlignment="1" quotePrefix="1">
      <alignment horizontal="center" vertical="top" wrapText="1"/>
    </xf>
    <xf numFmtId="1" fontId="5" fillId="0" borderId="10" xfId="0" applyNumberFormat="1" applyFont="1" applyBorder="1" applyAlignment="1" quotePrefix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9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 horizontal="center"/>
    </xf>
    <xf numFmtId="0" fontId="92" fillId="0" borderId="10" xfId="0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16" fontId="4" fillId="0" borderId="10" xfId="0" applyNumberFormat="1" applyFont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7" fontId="2" fillId="0" borderId="10" xfId="0" applyNumberFormat="1" applyFont="1" applyBorder="1" applyAlignment="1">
      <alignment horizontal="center" vertical="center" wrapText="1"/>
    </xf>
    <xf numFmtId="20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97" fontId="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" fillId="0" borderId="1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2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5" fillId="0" borderId="0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15" fillId="0" borderId="13" xfId="0" applyFont="1" applyBorder="1" applyAlignment="1">
      <alignment vertical="top"/>
    </xf>
    <xf numFmtId="197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/>
    </xf>
    <xf numFmtId="196" fontId="1" fillId="0" borderId="0" xfId="0" applyNumberFormat="1" applyFont="1" applyBorder="1" applyAlignment="1">
      <alignment horizontal="center"/>
    </xf>
    <xf numFmtId="49" fontId="97" fillId="0" borderId="0" xfId="0" applyNumberFormat="1" applyFont="1" applyFill="1" applyAlignment="1">
      <alignment horizontal="center" vertical="center" wrapText="1"/>
    </xf>
    <xf numFmtId="0" fontId="98" fillId="0" borderId="0" xfId="0" applyFont="1" applyFill="1" applyAlignment="1">
      <alignment horizontal="center" vertical="center" wrapText="1"/>
    </xf>
    <xf numFmtId="0" fontId="99" fillId="0" borderId="0" xfId="0" applyFont="1" applyFill="1" applyAlignment="1">
      <alignment vertical="center"/>
    </xf>
    <xf numFmtId="0" fontId="24" fillId="0" borderId="17" xfId="7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100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9" fontId="25" fillId="0" borderId="10" xfId="57" applyNumberFormat="1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vertical="center" wrapText="1"/>
      <protection/>
    </xf>
    <xf numFmtId="0" fontId="24" fillId="0" borderId="10" xfId="60" applyFont="1" applyFill="1" applyBorder="1" applyAlignment="1">
      <alignment horizontal="center" vertical="top" wrapText="1"/>
      <protection/>
    </xf>
    <xf numFmtId="4" fontId="99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4" fillId="0" borderId="10" xfId="74" applyFont="1" applyFill="1" applyBorder="1" applyAlignment="1">
      <alignment horizontal="left" vertical="top" wrapText="1"/>
      <protection/>
    </xf>
    <xf numFmtId="210" fontId="24" fillId="0" borderId="10" xfId="0" applyNumberFormat="1" applyFont="1" applyFill="1" applyBorder="1" applyAlignment="1">
      <alignment horizontal="center" vertical="center" wrapText="1"/>
    </xf>
    <xf numFmtId="4" fontId="24" fillId="0" borderId="10" xfId="74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wrapText="1"/>
    </xf>
    <xf numFmtId="210" fontId="25" fillId="0" borderId="10" xfId="0" applyNumberFormat="1" applyFont="1" applyFill="1" applyBorder="1" applyAlignment="1">
      <alignment horizontal="center" vertical="center" wrapText="1"/>
    </xf>
    <xf numFmtId="211" fontId="24" fillId="0" borderId="10" xfId="0" applyNumberFormat="1" applyFont="1" applyFill="1" applyBorder="1" applyAlignment="1">
      <alignment horizontal="center" vertical="center" wrapText="1"/>
    </xf>
    <xf numFmtId="4" fontId="24" fillId="0" borderId="10" xfId="57" applyNumberFormat="1" applyFont="1" applyFill="1" applyBorder="1" applyAlignment="1">
      <alignment horizontal="center" vertical="center" wrapText="1"/>
      <protection/>
    </xf>
    <xf numFmtId="212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62" fillId="33" borderId="10" xfId="63" applyFont="1" applyFill="1" applyBorder="1" applyAlignment="1">
      <alignment horizontal="left" vertical="center" wrapText="1"/>
      <protection/>
    </xf>
    <xf numFmtId="49" fontId="25" fillId="0" borderId="10" xfId="0" applyNumberFormat="1" applyFont="1" applyFill="1" applyBorder="1" applyAlignment="1" quotePrefix="1">
      <alignment vertical="center" wrapText="1"/>
    </xf>
    <xf numFmtId="0" fontId="24" fillId="0" borderId="10" xfId="0" applyFont="1" applyFill="1" applyBorder="1" applyAlignment="1">
      <alignment vertical="top" wrapText="1"/>
    </xf>
    <xf numFmtId="215" fontId="24" fillId="0" borderId="10" xfId="0" applyNumberFormat="1" applyFont="1" applyFill="1" applyBorder="1" applyAlignment="1">
      <alignment horizontal="center" vertical="center" wrapText="1"/>
    </xf>
    <xf numFmtId="49" fontId="25" fillId="0" borderId="10" xfId="74" applyNumberFormat="1" applyFont="1" applyFill="1" applyBorder="1" applyAlignment="1">
      <alignment horizontal="center" vertical="center" wrapText="1"/>
      <protection/>
    </xf>
    <xf numFmtId="0" fontId="24" fillId="0" borderId="10" xfId="74" applyFont="1" applyFill="1" applyBorder="1" applyAlignment="1">
      <alignment horizontal="center" vertical="center" wrapText="1"/>
      <protection/>
    </xf>
    <xf numFmtId="210" fontId="24" fillId="0" borderId="10" xfId="74" applyNumberFormat="1" applyFont="1" applyFill="1" applyBorder="1" applyAlignment="1">
      <alignment horizontal="center" vertical="center" wrapText="1"/>
      <protection/>
    </xf>
    <xf numFmtId="4" fontId="26" fillId="0" borderId="10" xfId="74" applyNumberFormat="1" applyFont="1" applyFill="1" applyBorder="1" applyAlignment="1">
      <alignment horizontal="center" vertical="center" wrapText="1"/>
      <protection/>
    </xf>
    <xf numFmtId="0" fontId="99" fillId="0" borderId="10" xfId="0" applyFont="1" applyFill="1" applyBorder="1" applyAlignment="1">
      <alignment vertical="center" wrapText="1"/>
    </xf>
    <xf numFmtId="210" fontId="100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98" fillId="0" borderId="10" xfId="0" applyFont="1" applyFill="1" applyBorder="1" applyAlignment="1">
      <alignment vertical="center" wrapText="1"/>
    </xf>
    <xf numFmtId="211" fontId="99" fillId="0" borderId="10" xfId="0" applyNumberFormat="1" applyFont="1" applyFill="1" applyBorder="1" applyAlignment="1">
      <alignment horizontal="center" vertical="center" wrapText="1"/>
    </xf>
    <xf numFmtId="211" fontId="24" fillId="0" borderId="10" xfId="57" applyNumberFormat="1" applyFont="1" applyFill="1" applyBorder="1" applyAlignment="1">
      <alignment horizontal="center" vertical="center" wrapText="1"/>
      <protection/>
    </xf>
    <xf numFmtId="210" fontId="24" fillId="0" borderId="10" xfId="57" applyNumberFormat="1" applyFont="1" applyFill="1" applyBorder="1" applyAlignment="1">
      <alignment horizontal="center" vertical="center" wrapText="1"/>
      <protection/>
    </xf>
    <xf numFmtId="2" fontId="24" fillId="0" borderId="10" xfId="0" applyNumberFormat="1" applyFont="1" applyFill="1" applyBorder="1" applyAlignment="1" applyProtection="1">
      <alignment horizontal="center" vertical="center" wrapText="1"/>
      <protection/>
    </xf>
    <xf numFmtId="2" fontId="26" fillId="0" borderId="10" xfId="0" applyNumberFormat="1" applyFont="1" applyFill="1" applyBorder="1" applyAlignment="1">
      <alignment horizontal="left" wrapText="1"/>
    </xf>
    <xf numFmtId="2" fontId="26" fillId="0" borderId="10" xfId="42" applyNumberFormat="1" applyFont="1" applyFill="1" applyBorder="1" applyAlignment="1">
      <alignment horizontal="center" vertical="center" wrapText="1"/>
    </xf>
    <xf numFmtId="195" fontId="24" fillId="0" borderId="10" xfId="42" applyFont="1" applyFill="1" applyBorder="1" applyAlignment="1">
      <alignment horizontal="center" vertical="center" wrapText="1"/>
    </xf>
    <xf numFmtId="2" fontId="24" fillId="0" borderId="10" xfId="42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left" vertical="top" wrapText="1"/>
      <protection/>
    </xf>
    <xf numFmtId="0" fontId="24" fillId="0" borderId="10" xfId="0" applyFont="1" applyFill="1" applyBorder="1" applyAlignment="1" applyProtection="1">
      <alignment vertical="center" wrapText="1"/>
      <protection/>
    </xf>
    <xf numFmtId="2" fontId="24" fillId="0" borderId="10" xfId="42" applyNumberFormat="1" applyFont="1" applyFill="1" applyBorder="1" applyAlignment="1" applyProtection="1">
      <alignment horizontal="center" vertical="center" wrapText="1"/>
      <protection/>
    </xf>
    <xf numFmtId="195" fontId="24" fillId="0" borderId="10" xfId="42" applyFont="1" applyFill="1" applyBorder="1" applyAlignment="1" applyProtection="1">
      <alignment horizontal="center" vertical="center" wrapText="1"/>
      <protection locked="0"/>
    </xf>
    <xf numFmtId="195" fontId="24" fillId="0" borderId="10" xfId="42" applyFont="1" applyFill="1" applyBorder="1" applyAlignment="1" applyProtection="1">
      <alignment wrapText="1"/>
      <protection locked="0"/>
    </xf>
    <xf numFmtId="2" fontId="99" fillId="0" borderId="0" xfId="0" applyNumberFormat="1" applyFont="1" applyFill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196" fontId="24" fillId="0" borderId="10" xfId="42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left" vertical="top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2" fontId="26" fillId="0" borderId="10" xfId="0" applyNumberFormat="1" applyFont="1" applyFill="1" applyBorder="1" applyAlignment="1" applyProtection="1">
      <alignment horizontal="center" vertical="center" wrapText="1"/>
      <protection/>
    </xf>
    <xf numFmtId="196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58" applyFont="1" applyFill="1" applyBorder="1" applyAlignment="1">
      <alignment horizontal="center" vertical="center" wrapText="1"/>
      <protection/>
    </xf>
    <xf numFmtId="0" fontId="26" fillId="0" borderId="10" xfId="58" applyFont="1" applyFill="1" applyBorder="1" applyAlignment="1">
      <alignment horizontal="left" vertical="top" wrapText="1"/>
      <protection/>
    </xf>
    <xf numFmtId="2" fontId="99" fillId="0" borderId="10" xfId="58" applyNumberFormat="1" applyFont="1" applyFill="1" applyBorder="1" applyAlignment="1">
      <alignment horizontal="center" vertical="center" wrapText="1"/>
      <protection/>
    </xf>
    <xf numFmtId="0" fontId="24" fillId="0" borderId="10" xfId="58" applyNumberFormat="1" applyFont="1" applyFill="1" applyBorder="1" applyAlignment="1">
      <alignment horizontal="center" vertical="center" wrapText="1"/>
      <protection/>
    </xf>
    <xf numFmtId="0" fontId="24" fillId="0" borderId="10" xfId="58" applyFont="1" applyFill="1" applyBorder="1" applyAlignment="1">
      <alignment horizontal="left" vertical="top" wrapText="1"/>
      <protection/>
    </xf>
    <xf numFmtId="0" fontId="24" fillId="0" borderId="10" xfId="58" applyFont="1" applyFill="1" applyBorder="1" applyAlignment="1">
      <alignment horizontal="center" vertical="center" wrapText="1"/>
      <protection/>
    </xf>
    <xf numFmtId="2" fontId="24" fillId="0" borderId="10" xfId="58" applyNumberFormat="1" applyFont="1" applyFill="1" applyBorder="1" applyAlignment="1">
      <alignment horizontal="center" vertical="center" wrapText="1"/>
      <protection/>
    </xf>
    <xf numFmtId="196" fontId="24" fillId="0" borderId="10" xfId="58" applyNumberFormat="1" applyFont="1" applyFill="1" applyBorder="1" applyAlignment="1">
      <alignment horizontal="center" vertical="center" wrapText="1"/>
      <protection/>
    </xf>
    <xf numFmtId="14" fontId="24" fillId="0" borderId="10" xfId="58" applyNumberFormat="1" applyFont="1" applyFill="1" applyBorder="1" applyAlignment="1">
      <alignment horizontal="center" vertical="center" wrapText="1"/>
      <protection/>
    </xf>
    <xf numFmtId="197" fontId="24" fillId="0" borderId="10" xfId="58" applyNumberFormat="1" applyFont="1" applyFill="1" applyBorder="1" applyAlignment="1">
      <alignment horizontal="center" vertical="center" wrapText="1"/>
      <protection/>
    </xf>
    <xf numFmtId="2" fontId="26" fillId="0" borderId="10" xfId="0" applyNumberFormat="1" applyFont="1" applyFill="1" applyBorder="1" applyAlignment="1" applyProtection="1">
      <alignment vertical="center" wrapText="1"/>
      <protection/>
    </xf>
    <xf numFmtId="195" fontId="24" fillId="0" borderId="10" xfId="42" applyFont="1" applyFill="1" applyBorder="1" applyAlignment="1" applyProtection="1">
      <alignment horizontal="center" vertical="center" wrapText="1"/>
      <protection/>
    </xf>
    <xf numFmtId="2" fontId="24" fillId="0" borderId="10" xfId="57" applyNumberFormat="1" applyFont="1" applyFill="1" applyBorder="1" applyAlignment="1">
      <alignment horizontal="center" vertical="center" wrapText="1"/>
      <protection/>
    </xf>
    <xf numFmtId="0" fontId="99" fillId="0" borderId="0" xfId="0" applyFont="1" applyFill="1" applyAlignment="1">
      <alignment wrapText="1"/>
    </xf>
    <xf numFmtId="195" fontId="24" fillId="0" borderId="10" xfId="42" applyFont="1" applyFill="1" applyBorder="1" applyAlignment="1" applyProtection="1">
      <alignment horizontal="left" vertical="center" wrapText="1"/>
      <protection/>
    </xf>
    <xf numFmtId="2" fontId="26" fillId="0" borderId="10" xfId="0" applyNumberFormat="1" applyFont="1" applyFill="1" applyBorder="1" applyAlignment="1">
      <alignment horizontal="left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left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horizontal="left" vertical="center" wrapText="1"/>
      <protection/>
    </xf>
    <xf numFmtId="14" fontId="24" fillId="0" borderId="10" xfId="57" applyNumberFormat="1" applyFont="1" applyFill="1" applyBorder="1" applyAlignment="1">
      <alignment vertical="center" wrapText="1"/>
      <protection/>
    </xf>
    <xf numFmtId="199" fontId="24" fillId="0" borderId="10" xfId="57" applyNumberFormat="1" applyFont="1" applyFill="1" applyBorder="1" applyAlignment="1">
      <alignment horizontal="center" vertical="center" wrapText="1"/>
      <protection/>
    </xf>
    <xf numFmtId="2" fontId="26" fillId="0" borderId="10" xfId="57" applyNumberFormat="1" applyFont="1" applyFill="1" applyBorder="1" applyAlignment="1">
      <alignment horizontal="center" vertical="center" wrapText="1"/>
      <protection/>
    </xf>
    <xf numFmtId="2" fontId="26" fillId="0" borderId="10" xfId="57" applyNumberFormat="1" applyFont="1" applyFill="1" applyBorder="1" applyAlignment="1">
      <alignment horizontal="left" vertical="center" wrapText="1"/>
      <protection/>
    </xf>
    <xf numFmtId="2" fontId="24" fillId="0" borderId="10" xfId="57" applyNumberFormat="1" applyFont="1" applyFill="1" applyBorder="1" applyAlignment="1">
      <alignment horizontal="left" vertical="center" wrapText="1"/>
      <protection/>
    </xf>
    <xf numFmtId="196" fontId="99" fillId="0" borderId="10" xfId="0" applyNumberFormat="1" applyFont="1" applyFill="1" applyBorder="1" applyAlignment="1">
      <alignment horizontal="center" vertical="center" wrapText="1"/>
    </xf>
    <xf numFmtId="196" fontId="24" fillId="0" borderId="10" xfId="57" applyNumberFormat="1" applyFont="1" applyFill="1" applyBorder="1" applyAlignment="1">
      <alignment horizontal="center" vertical="center" wrapText="1"/>
      <protection/>
    </xf>
    <xf numFmtId="49" fontId="33" fillId="0" borderId="10" xfId="74" applyNumberFormat="1" applyFont="1" applyFill="1" applyBorder="1" applyAlignment="1">
      <alignment horizontal="center" vertical="center" wrapText="1"/>
      <protection/>
    </xf>
    <xf numFmtId="0" fontId="24" fillId="0" borderId="10" xfId="74" applyFont="1" applyFill="1" applyBorder="1" applyAlignment="1">
      <alignment horizontal="left" vertical="center" wrapText="1"/>
      <protection/>
    </xf>
    <xf numFmtId="0" fontId="99" fillId="0" borderId="10" xfId="72" applyFont="1" applyFill="1" applyBorder="1" applyAlignment="1">
      <alignment horizontal="left" vertical="center" wrapText="1"/>
      <protection/>
    </xf>
    <xf numFmtId="49" fontId="97" fillId="0" borderId="0" xfId="0" applyNumberFormat="1" applyFont="1" applyFill="1" applyAlignment="1">
      <alignment horizontal="center" vertical="center"/>
    </xf>
    <xf numFmtId="0" fontId="99" fillId="0" borderId="0" xfId="0" applyFont="1" applyFill="1" applyAlignment="1">
      <alignment vertical="center" wrapText="1"/>
    </xf>
    <xf numFmtId="0" fontId="99" fillId="0" borderId="0" xfId="0" applyFont="1" applyFill="1" applyAlignment="1">
      <alignment horizontal="center" vertical="center"/>
    </xf>
    <xf numFmtId="0" fontId="98" fillId="0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24" fillId="0" borderId="18" xfId="73" applyFont="1" applyFill="1" applyBorder="1" applyAlignment="1">
      <alignment horizontal="center" vertical="center" wrapText="1"/>
      <protection/>
    </xf>
    <xf numFmtId="49" fontId="25" fillId="0" borderId="18" xfId="73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99" fillId="0" borderId="10" xfId="0" applyFont="1" applyFill="1" applyBorder="1" applyAlignment="1">
      <alignment horizontal="center" vertical="center" wrapText="1"/>
    </xf>
    <xf numFmtId="0" fontId="99" fillId="0" borderId="10" xfId="72" applyFont="1" applyFill="1" applyBorder="1" applyAlignment="1">
      <alignment horizontal="center" vertical="center" wrapText="1"/>
      <protection/>
    </xf>
    <xf numFmtId="0" fontId="99" fillId="0" borderId="0" xfId="0" applyFont="1" applyFill="1" applyAlignment="1">
      <alignment horizontal="left" vertical="center"/>
    </xf>
    <xf numFmtId="2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101" fillId="0" borderId="0" xfId="0" applyFont="1" applyFill="1" applyAlignment="1">
      <alignment/>
    </xf>
    <xf numFmtId="0" fontId="102" fillId="0" borderId="0" xfId="0" applyFont="1" applyFill="1" applyAlignment="1">
      <alignment vertical="center" wrapText="1"/>
    </xf>
    <xf numFmtId="0" fontId="10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33" fillId="0" borderId="0" xfId="74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49" fontId="33" fillId="0" borderId="0" xfId="74" applyNumberFormat="1" applyFont="1" applyFill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215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 quotePrefix="1">
      <alignment vertical="center" wrapText="1"/>
    </xf>
    <xf numFmtId="0" fontId="33" fillId="0" borderId="10" xfId="74" applyFont="1" applyFill="1" applyBorder="1" applyAlignment="1">
      <alignment horizontal="center" vertical="center" wrapText="1"/>
      <protection/>
    </xf>
    <xf numFmtId="210" fontId="33" fillId="0" borderId="10" xfId="74" applyNumberFormat="1" applyFont="1" applyFill="1" applyBorder="1" applyAlignment="1">
      <alignment horizontal="center" vertical="center" wrapText="1"/>
      <protection/>
    </xf>
    <xf numFmtId="4" fontId="33" fillId="0" borderId="10" xfId="74" applyNumberFormat="1" applyFont="1" applyFill="1" applyBorder="1" applyAlignment="1">
      <alignment horizontal="center" vertical="center" wrapText="1"/>
      <protection/>
    </xf>
    <xf numFmtId="49" fontId="33" fillId="0" borderId="10" xfId="0" applyNumberFormat="1" applyFont="1" applyFill="1" applyBorder="1" applyAlignment="1" quotePrefix="1">
      <alignment horizontal="center" vertical="center" wrapText="1"/>
    </xf>
    <xf numFmtId="216" fontId="33" fillId="0" borderId="10" xfId="0" applyNumberFormat="1" applyFont="1" applyFill="1" applyBorder="1" applyAlignment="1">
      <alignment horizontal="center" vertical="center" wrapText="1"/>
    </xf>
    <xf numFmtId="4" fontId="33" fillId="0" borderId="10" xfId="42" applyNumberFormat="1" applyFont="1" applyFill="1" applyBorder="1" applyAlignment="1">
      <alignment horizontal="center" vertical="top" wrapText="1"/>
    </xf>
    <xf numFmtId="217" fontId="33" fillId="0" borderId="10" xfId="0" applyNumberFormat="1" applyFont="1" applyFill="1" applyBorder="1" applyAlignment="1">
      <alignment horizontal="center" vertical="center" wrapText="1"/>
    </xf>
    <xf numFmtId="218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210" fontId="33" fillId="0" borderId="10" xfId="0" applyNumberFormat="1" applyFont="1" applyFill="1" applyBorder="1" applyAlignment="1">
      <alignment horizontal="center" vertical="center" wrapText="1"/>
    </xf>
    <xf numFmtId="49" fontId="33" fillId="0" borderId="10" xfId="74" applyNumberFormat="1" applyFont="1" applyFill="1" applyBorder="1" applyAlignment="1">
      <alignment vertical="center" wrapText="1"/>
      <protection/>
    </xf>
    <xf numFmtId="4" fontId="29" fillId="0" borderId="10" xfId="74" applyNumberFormat="1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196" fontId="66" fillId="0" borderId="10" xfId="0" applyNumberFormat="1" applyFont="1" applyFill="1" applyBorder="1" applyAlignment="1" applyProtection="1">
      <alignment horizontal="center" vertical="center" wrapText="1"/>
      <protection/>
    </xf>
    <xf numFmtId="2" fontId="66" fillId="0" borderId="10" xfId="42" applyNumberFormat="1" applyFont="1" applyFill="1" applyBorder="1" applyAlignment="1" applyProtection="1">
      <alignment horizontal="center" vertical="center" wrapText="1"/>
      <protection/>
    </xf>
    <xf numFmtId="4" fontId="66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197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9" fontId="33" fillId="0" borderId="10" xfId="66" applyFont="1" applyFill="1" applyBorder="1" applyAlignment="1">
      <alignment horizontal="center" vertical="center" wrapText="1"/>
    </xf>
    <xf numFmtId="210" fontId="29" fillId="0" borderId="10" xfId="74" applyNumberFormat="1" applyFont="1" applyFill="1" applyBorder="1" applyAlignment="1">
      <alignment horizontal="center" vertical="center" wrapText="1"/>
      <protection/>
    </xf>
    <xf numFmtId="0" fontId="33" fillId="33" borderId="10" xfId="0" applyFont="1" applyFill="1" applyBorder="1" applyAlignment="1">
      <alignment vertical="center" wrapText="1"/>
    </xf>
    <xf numFmtId="0" fontId="33" fillId="33" borderId="10" xfId="0" applyFont="1" applyFill="1" applyBorder="1" applyAlignment="1">
      <alignment horizontal="left" vertical="top" wrapText="1"/>
    </xf>
    <xf numFmtId="0" fontId="33" fillId="33" borderId="10" xfId="74" applyFont="1" applyFill="1" applyBorder="1" applyAlignment="1">
      <alignment horizontal="left" vertical="top" wrapText="1"/>
      <protection/>
    </xf>
    <xf numFmtId="0" fontId="33" fillId="33" borderId="10" xfId="74" applyFont="1" applyFill="1" applyBorder="1" applyAlignment="1">
      <alignment horizontal="left" vertical="center" wrapText="1"/>
      <protection/>
    </xf>
    <xf numFmtId="0" fontId="33" fillId="33" borderId="10" xfId="0" applyFont="1" applyFill="1" applyBorder="1" applyAlignment="1">
      <alignment wrapText="1"/>
    </xf>
    <xf numFmtId="0" fontId="66" fillId="33" borderId="10" xfId="0" applyFont="1" applyFill="1" applyBorder="1" applyAlignment="1" applyProtection="1">
      <alignment horizontal="left" vertical="center" wrapText="1"/>
      <protection/>
    </xf>
    <xf numFmtId="0" fontId="33" fillId="33" borderId="10" xfId="0" applyFont="1" applyFill="1" applyBorder="1" applyAlignment="1">
      <alignment horizontal="left" vertical="center"/>
    </xf>
    <xf numFmtId="0" fontId="33" fillId="33" borderId="10" xfId="74" applyFont="1" applyFill="1" applyBorder="1" applyAlignment="1">
      <alignment horizontal="left" vertical="top"/>
      <protection/>
    </xf>
    <xf numFmtId="0" fontId="29" fillId="0" borderId="10" xfId="0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9" fontId="29" fillId="0" borderId="10" xfId="66" applyFont="1" applyFill="1" applyBorder="1" applyAlignment="1">
      <alignment horizontal="center" vertical="center" wrapText="1"/>
    </xf>
    <xf numFmtId="210" fontId="29" fillId="0" borderId="10" xfId="0" applyNumberFormat="1" applyFont="1" applyFill="1" applyBorder="1" applyAlignment="1">
      <alignment horizontal="center" vertical="center" wrapText="1"/>
    </xf>
    <xf numFmtId="210" fontId="29" fillId="0" borderId="10" xfId="74" applyNumberFormat="1" applyFont="1" applyFill="1" applyBorder="1" applyAlignment="1">
      <alignment horizontal="center" vertical="center" wrapText="1"/>
      <protection/>
    </xf>
    <xf numFmtId="4" fontId="29" fillId="0" borderId="10" xfId="74" applyNumberFormat="1" applyFont="1" applyFill="1" applyBorder="1" applyAlignment="1">
      <alignment horizontal="center" vertical="center" wrapText="1"/>
      <protection/>
    </xf>
    <xf numFmtId="4" fontId="29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 wrapText="1"/>
    </xf>
    <xf numFmtId="213" fontId="100" fillId="0" borderId="10" xfId="0" applyNumberFormat="1" applyFont="1" applyFill="1" applyBorder="1" applyAlignment="1">
      <alignment horizontal="center" vertical="center" wrapText="1"/>
    </xf>
    <xf numFmtId="0" fontId="26" fillId="0" borderId="10" xfId="74" applyFont="1" applyFill="1" applyBorder="1" applyAlignment="1">
      <alignment horizontal="center" vertical="center" wrapText="1"/>
      <protection/>
    </xf>
    <xf numFmtId="210" fontId="26" fillId="0" borderId="10" xfId="74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4" fontId="104" fillId="0" borderId="10" xfId="0" applyNumberFormat="1" applyFont="1" applyFill="1" applyBorder="1" applyAlignment="1">
      <alignment horizontal="center" vertical="center" wrapText="1"/>
    </xf>
    <xf numFmtId="0" fontId="98" fillId="0" borderId="10" xfId="72" applyFont="1" applyFill="1" applyBorder="1" applyAlignment="1">
      <alignment horizontal="center" vertical="center" wrapText="1"/>
      <protection/>
    </xf>
    <xf numFmtId="0" fontId="98" fillId="0" borderId="10" xfId="72" applyFont="1" applyFill="1" applyBorder="1" applyAlignment="1">
      <alignment horizontal="left" vertical="center" wrapText="1"/>
      <protection/>
    </xf>
    <xf numFmtId="4" fontId="100" fillId="33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49" fontId="27" fillId="0" borderId="10" xfId="74" applyNumberFormat="1" applyFont="1" applyFill="1" applyBorder="1" applyAlignment="1">
      <alignment horizontal="center" vertical="center" wrapText="1"/>
      <protection/>
    </xf>
    <xf numFmtId="4" fontId="27" fillId="0" borderId="10" xfId="74" applyNumberFormat="1" applyFont="1" applyFill="1" applyBorder="1" applyAlignment="1">
      <alignment horizontal="center" vertical="center" wrapText="1"/>
      <protection/>
    </xf>
    <xf numFmtId="0" fontId="27" fillId="0" borderId="10" xfId="74" applyFont="1" applyFill="1" applyBorder="1" applyAlignment="1">
      <alignment horizontal="left" vertical="top" wrapText="1"/>
      <protection/>
    </xf>
    <xf numFmtId="0" fontId="27" fillId="0" borderId="10" xfId="74" applyFont="1" applyFill="1" applyBorder="1" applyAlignment="1">
      <alignment horizontal="center" vertical="center" wrapText="1"/>
      <protection/>
    </xf>
    <xf numFmtId="210" fontId="27" fillId="0" borderId="10" xfId="74" applyNumberFormat="1" applyFont="1" applyFill="1" applyBorder="1" applyAlignment="1">
      <alignment horizontal="center" vertical="center" wrapText="1"/>
      <protection/>
    </xf>
    <xf numFmtId="4" fontId="30" fillId="0" borderId="10" xfId="74" applyNumberFormat="1" applyFont="1" applyFill="1" applyBorder="1" applyAlignment="1">
      <alignment horizontal="center" vertical="center" wrapText="1"/>
      <protection/>
    </xf>
    <xf numFmtId="0" fontId="27" fillId="0" borderId="10" xfId="74" applyFont="1" applyFill="1" applyBorder="1" applyAlignment="1">
      <alignment horizontal="left" vertical="center" wrapText="1"/>
      <protection/>
    </xf>
    <xf numFmtId="0" fontId="99" fillId="0" borderId="0" xfId="0" applyFont="1" applyFill="1" applyBorder="1" applyAlignment="1">
      <alignment wrapText="1"/>
    </xf>
    <xf numFmtId="4" fontId="104" fillId="33" borderId="10" xfId="0" applyNumberFormat="1" applyFont="1" applyFill="1" applyBorder="1" applyAlignment="1">
      <alignment horizontal="center" vertical="center" wrapText="1"/>
    </xf>
    <xf numFmtId="4" fontId="98" fillId="33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 quotePrefix="1">
      <alignment horizontal="center" vertical="center" wrapText="1"/>
    </xf>
    <xf numFmtId="210" fontId="26" fillId="33" borderId="10" xfId="0" applyNumberFormat="1" applyFont="1" applyFill="1" applyBorder="1" applyAlignment="1">
      <alignment horizontal="center" vertical="center" wrapText="1"/>
    </xf>
    <xf numFmtId="4" fontId="26" fillId="33" borderId="10" xfId="74" applyNumberFormat="1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30" fillId="33" borderId="10" xfId="74" applyNumberFormat="1" applyFont="1" applyFill="1" applyBorder="1" applyAlignment="1">
      <alignment horizontal="center" vertical="top" wrapText="1"/>
      <protection/>
    </xf>
    <xf numFmtId="0" fontId="98" fillId="0" borderId="10" xfId="0" applyFont="1" applyFill="1" applyBorder="1" applyAlignment="1">
      <alignment horizontal="left" vertical="center" wrapText="1"/>
    </xf>
    <xf numFmtId="0" fontId="26" fillId="0" borderId="10" xfId="57" applyFont="1" applyFill="1" applyBorder="1" applyAlignment="1">
      <alignment vertical="center" wrapText="1"/>
      <protection/>
    </xf>
    <xf numFmtId="211" fontId="26" fillId="33" borderId="10" xfId="5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199" fontId="26" fillId="33" borderId="10" xfId="42" applyNumberFormat="1" applyFont="1" applyFill="1" applyBorder="1" applyAlignment="1">
      <alignment horizontal="center" vertical="center" wrapText="1"/>
    </xf>
    <xf numFmtId="196" fontId="26" fillId="33" borderId="10" xfId="42" applyNumberFormat="1" applyFont="1" applyFill="1" applyBorder="1" applyAlignment="1" applyProtection="1">
      <alignment horizontal="center" vertical="center" wrapText="1"/>
      <protection/>
    </xf>
    <xf numFmtId="196" fontId="26" fillId="33" borderId="10" xfId="58" applyNumberFormat="1" applyFont="1" applyFill="1" applyBorder="1" applyAlignment="1">
      <alignment horizontal="center" vertical="center" wrapText="1"/>
      <protection/>
    </xf>
    <xf numFmtId="196" fontId="24" fillId="33" borderId="10" xfId="58" applyNumberFormat="1" applyFont="1" applyFill="1" applyBorder="1" applyAlignment="1">
      <alignment horizontal="center" vertical="center" wrapText="1"/>
      <protection/>
    </xf>
    <xf numFmtId="196" fontId="26" fillId="33" borderId="10" xfId="57" applyNumberFormat="1" applyFont="1" applyFill="1" applyBorder="1" applyAlignment="1">
      <alignment horizontal="center" vertical="center" wrapText="1"/>
      <protection/>
    </xf>
    <xf numFmtId="196" fontId="26" fillId="33" borderId="10" xfId="0" applyNumberFormat="1" applyFont="1" applyFill="1" applyBorder="1" applyAlignment="1">
      <alignment horizontal="center" vertical="center" wrapText="1"/>
    </xf>
    <xf numFmtId="2" fontId="24" fillId="33" borderId="10" xfId="0" applyNumberFormat="1" applyFont="1" applyFill="1" applyBorder="1" applyAlignment="1">
      <alignment horizontal="center" vertical="center" wrapText="1"/>
    </xf>
    <xf numFmtId="0" fontId="26" fillId="33" borderId="10" xfId="57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4" fontId="104" fillId="0" borderId="10" xfId="0" applyNumberFormat="1" applyFont="1" applyFill="1" applyBorder="1" applyAlignment="1">
      <alignment horizontal="center" vertical="center" wrapText="1"/>
    </xf>
    <xf numFmtId="2" fontId="100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10" fontId="24" fillId="33" borderId="10" xfId="74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4" fontId="100" fillId="0" borderId="10" xfId="0" applyNumberFormat="1" applyFont="1" applyFill="1" applyBorder="1" applyAlignment="1">
      <alignment horizontal="center" vertical="center" wrapText="1"/>
    </xf>
    <xf numFmtId="196" fontId="30" fillId="0" borderId="0" xfId="0" applyNumberFormat="1" applyFont="1" applyFill="1" applyAlignment="1">
      <alignment vertical="center"/>
    </xf>
    <xf numFmtId="0" fontId="26" fillId="0" borderId="10" xfId="74" applyFont="1" applyFill="1" applyBorder="1" applyAlignment="1">
      <alignment horizontal="left" vertical="center" wrapText="1"/>
      <protection/>
    </xf>
    <xf numFmtId="0" fontId="67" fillId="33" borderId="10" xfId="63" applyFont="1" applyFill="1" applyBorder="1" applyAlignment="1">
      <alignment horizontal="left" wrapText="1"/>
      <protection/>
    </xf>
    <xf numFmtId="4" fontId="26" fillId="0" borderId="10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98" fillId="0" borderId="0" xfId="0" applyFont="1" applyFill="1" applyAlignment="1">
      <alignment horizontal="center" vertical="center" wrapText="1"/>
    </xf>
    <xf numFmtId="0" fontId="24" fillId="0" borderId="20" xfId="73" applyFont="1" applyFill="1" applyBorder="1" applyAlignment="1">
      <alignment horizontal="center" vertical="center" wrapText="1"/>
      <protection/>
    </xf>
    <xf numFmtId="0" fontId="9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9" fillId="0" borderId="10" xfId="74" applyFont="1" applyFill="1" applyBorder="1" applyAlignment="1">
      <alignment horizontal="center" vertical="center" wrapText="1"/>
      <protection/>
    </xf>
    <xf numFmtId="0" fontId="29" fillId="33" borderId="10" xfId="0" applyFont="1" applyFill="1" applyBorder="1" applyAlignment="1">
      <alignment horizontal="left" vertical="center" wrapText="1"/>
    </xf>
    <xf numFmtId="215" fontId="29" fillId="0" borderId="10" xfId="0" applyNumberFormat="1" applyFont="1" applyFill="1" applyBorder="1" applyAlignment="1">
      <alignment horizontal="center" vertical="center" wrapText="1"/>
    </xf>
    <xf numFmtId="4" fontId="29" fillId="33" borderId="10" xfId="74" applyNumberFormat="1" applyFont="1" applyFill="1" applyBorder="1" applyAlignment="1">
      <alignment horizontal="center" vertical="center" wrapText="1"/>
      <protection/>
    </xf>
    <xf numFmtId="0" fontId="33" fillId="33" borderId="10" xfId="65" applyFont="1" applyFill="1" applyBorder="1" applyAlignment="1">
      <alignment vertical="center" wrapText="1"/>
    </xf>
    <xf numFmtId="0" fontId="29" fillId="33" borderId="10" xfId="0" applyFont="1" applyFill="1" applyBorder="1" applyAlignment="1">
      <alignment horizontal="left" vertical="top" wrapText="1"/>
    </xf>
    <xf numFmtId="0" fontId="29" fillId="33" borderId="10" xfId="57" applyFont="1" applyFill="1" applyBorder="1" applyAlignment="1">
      <alignment horizontal="center" vertical="center" wrapText="1" shrinkToFit="1"/>
      <protection/>
    </xf>
    <xf numFmtId="211" fontId="29" fillId="0" borderId="10" xfId="74" applyNumberFormat="1" applyFont="1" applyFill="1" applyBorder="1" applyAlignment="1">
      <alignment horizontal="center" vertical="center" wrapText="1"/>
      <protection/>
    </xf>
    <xf numFmtId="0" fontId="29" fillId="33" borderId="10" xfId="0" applyFont="1" applyFill="1" applyBorder="1" applyAlignment="1">
      <alignment horizontal="center" vertical="center" wrapText="1"/>
    </xf>
    <xf numFmtId="4" fontId="29" fillId="33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wrapText="1"/>
    </xf>
    <xf numFmtId="0" fontId="29" fillId="33" borderId="10" xfId="74" applyFont="1" applyFill="1" applyBorder="1" applyAlignment="1">
      <alignment horizontal="center" vertical="top" wrapText="1"/>
      <protection/>
    </xf>
    <xf numFmtId="4" fontId="29" fillId="33" borderId="10" xfId="74" applyNumberFormat="1" applyFont="1" applyFill="1" applyBorder="1" applyAlignment="1">
      <alignment horizontal="center" vertical="top" wrapText="1"/>
      <protection/>
    </xf>
    <xf numFmtId="49" fontId="28" fillId="0" borderId="10" xfId="0" applyNumberFormat="1" applyFont="1" applyFill="1" applyBorder="1" applyAlignment="1">
      <alignment horizontal="center" vertical="center"/>
    </xf>
    <xf numFmtId="216" fontId="29" fillId="0" borderId="10" xfId="0" applyNumberFormat="1" applyFont="1" applyFill="1" applyBorder="1" applyAlignment="1">
      <alignment horizontal="center" vertical="center" wrapText="1"/>
    </xf>
    <xf numFmtId="4" fontId="29" fillId="33" borderId="10" xfId="74" applyNumberFormat="1" applyFont="1" applyFill="1" applyBorder="1" applyAlignment="1">
      <alignment horizontal="center" wrapText="1"/>
      <protection/>
    </xf>
    <xf numFmtId="49" fontId="33" fillId="0" borderId="10" xfId="0" applyNumberFormat="1" applyFont="1" applyFill="1" applyBorder="1" applyAlignment="1">
      <alignment horizontal="center" vertical="center"/>
    </xf>
    <xf numFmtId="0" fontId="29" fillId="0" borderId="10" xfId="74" applyFont="1" applyFill="1" applyBorder="1" applyAlignment="1">
      <alignment horizontal="left" vertical="center" wrapText="1"/>
      <protection/>
    </xf>
    <xf numFmtId="9" fontId="33" fillId="0" borderId="10" xfId="66" applyFont="1" applyFill="1" applyBorder="1" applyAlignment="1">
      <alignment horizontal="center" vertical="center" wrapText="1"/>
    </xf>
    <xf numFmtId="210" fontId="33" fillId="0" borderId="10" xfId="0" applyNumberFormat="1" applyFont="1" applyFill="1" applyBorder="1" applyAlignment="1">
      <alignment horizontal="center" vertical="center" wrapText="1"/>
    </xf>
    <xf numFmtId="210" fontId="33" fillId="0" borderId="10" xfId="74" applyNumberFormat="1" applyFont="1" applyFill="1" applyBorder="1" applyAlignment="1">
      <alignment horizontal="center" vertical="center" wrapText="1"/>
      <protection/>
    </xf>
    <xf numFmtId="4" fontId="33" fillId="0" borderId="10" xfId="74" applyNumberFormat="1" applyFont="1" applyFill="1" applyBorder="1" applyAlignment="1">
      <alignment horizontal="center" vertical="center" wrapText="1"/>
      <protection/>
    </xf>
    <xf numFmtId="0" fontId="105" fillId="0" borderId="0" xfId="0" applyFont="1" applyFill="1" applyAlignment="1">
      <alignment horizontal="center" vertical="center" wrapText="1"/>
    </xf>
    <xf numFmtId="0" fontId="106" fillId="0" borderId="0" xfId="0" applyFont="1" applyFill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49" fontId="97" fillId="0" borderId="10" xfId="0" applyNumberFormat="1" applyFont="1" applyFill="1" applyBorder="1" applyAlignment="1">
      <alignment horizontal="center" vertical="center" wrapText="1"/>
    </xf>
    <xf numFmtId="4" fontId="26" fillId="0" borderId="10" xfId="57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8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197" fontId="26" fillId="33" borderId="10" xfId="0" applyNumberFormat="1" applyFont="1" applyFill="1" applyBorder="1" applyAlignment="1">
      <alignment horizontal="center" vertical="center" wrapText="1"/>
    </xf>
    <xf numFmtId="4" fontId="99" fillId="0" borderId="10" xfId="0" applyNumberFormat="1" applyFont="1" applyBorder="1" applyAlignment="1">
      <alignment horizontal="center" vertical="center" wrapText="1"/>
    </xf>
    <xf numFmtId="0" fontId="101" fillId="0" borderId="0" xfId="0" applyFont="1" applyAlignment="1">
      <alignment wrapText="1"/>
    </xf>
    <xf numFmtId="49" fontId="25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wrapText="1"/>
    </xf>
    <xf numFmtId="197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center" vertical="distributed" wrapText="1"/>
    </xf>
    <xf numFmtId="2" fontId="25" fillId="0" borderId="10" xfId="0" applyNumberFormat="1" applyFont="1" applyFill="1" applyBorder="1" applyAlignment="1">
      <alignment horizontal="center" vertical="center" wrapText="1"/>
    </xf>
    <xf numFmtId="197" fontId="99" fillId="0" borderId="10" xfId="0" applyNumberFormat="1" applyFont="1" applyFill="1" applyBorder="1" applyAlignment="1">
      <alignment horizontal="center" vertical="center" wrapText="1"/>
    </xf>
    <xf numFmtId="200" fontId="24" fillId="0" borderId="10" xfId="0" applyNumberFormat="1" applyFont="1" applyBorder="1" applyAlignment="1">
      <alignment horizontal="center" vertical="center" wrapText="1"/>
    </xf>
    <xf numFmtId="197" fontId="24" fillId="0" borderId="10" xfId="0" applyNumberFormat="1" applyFont="1" applyFill="1" applyBorder="1" applyAlignment="1">
      <alignment horizontal="center" vertical="center" wrapText="1"/>
    </xf>
    <xf numFmtId="200" fontId="24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4" fontId="24" fillId="0" borderId="10" xfId="71" applyNumberFormat="1" applyFont="1" applyFill="1" applyBorder="1" applyAlignment="1">
      <alignment horizontal="center" vertical="center" wrapText="1"/>
      <protection/>
    </xf>
    <xf numFmtId="0" fontId="70" fillId="33" borderId="10" xfId="63" applyFont="1" applyFill="1" applyBorder="1" applyAlignment="1">
      <alignment horizontal="center" vertical="center" wrapText="1"/>
      <protection/>
    </xf>
    <xf numFmtId="0" fontId="62" fillId="33" borderId="10" xfId="63" applyFont="1" applyFill="1" applyBorder="1" applyAlignment="1">
      <alignment horizontal="center" vertical="center" wrapText="1"/>
      <protection/>
    </xf>
    <xf numFmtId="196" fontId="62" fillId="33" borderId="10" xfId="63" applyNumberFormat="1" applyFont="1" applyFill="1" applyBorder="1" applyAlignment="1">
      <alignment horizontal="center" vertical="center" wrapText="1"/>
      <protection/>
    </xf>
    <xf numFmtId="0" fontId="67" fillId="33" borderId="10" xfId="62" applyFont="1" applyFill="1" applyBorder="1" applyAlignment="1">
      <alignment horizontal="center" vertical="center" wrapText="1"/>
      <protection/>
    </xf>
    <xf numFmtId="2" fontId="67" fillId="33" borderId="10" xfId="63" applyNumberFormat="1" applyFont="1" applyFill="1" applyBorder="1" applyAlignment="1">
      <alignment horizontal="center" vertical="center" wrapText="1"/>
      <protection/>
    </xf>
    <xf numFmtId="0" fontId="67" fillId="33" borderId="10" xfId="63" applyFont="1" applyFill="1" applyBorder="1" applyAlignment="1">
      <alignment horizontal="center" vertical="center" wrapText="1"/>
      <protection/>
    </xf>
    <xf numFmtId="0" fontId="71" fillId="33" borderId="10" xfId="63" applyFont="1" applyFill="1" applyBorder="1" applyAlignment="1">
      <alignment horizontal="center" wrapText="1"/>
      <protection/>
    </xf>
    <xf numFmtId="0" fontId="67" fillId="33" borderId="10" xfId="0" applyFont="1" applyFill="1" applyBorder="1" applyAlignment="1">
      <alignment horizontal="center" wrapText="1"/>
    </xf>
    <xf numFmtId="2" fontId="67" fillId="33" borderId="10" xfId="0" applyNumberFormat="1" applyFont="1" applyFill="1" applyBorder="1" applyAlignment="1">
      <alignment horizontal="center" wrapText="1"/>
    </xf>
    <xf numFmtId="2" fontId="67" fillId="33" borderId="10" xfId="63" applyNumberFormat="1" applyFont="1" applyFill="1" applyBorder="1" applyAlignment="1">
      <alignment horizontal="center" wrapText="1"/>
      <protection/>
    </xf>
    <xf numFmtId="0" fontId="67" fillId="33" borderId="10" xfId="62" applyFont="1" applyFill="1" applyBorder="1" applyAlignment="1">
      <alignment horizontal="center" wrapText="1"/>
      <protection/>
    </xf>
    <xf numFmtId="0" fontId="67" fillId="33" borderId="10" xfId="63" applyFont="1" applyFill="1" applyBorder="1" applyAlignment="1">
      <alignment horizontal="center" wrapText="1"/>
      <protection/>
    </xf>
    <xf numFmtId="196" fontId="67" fillId="33" borderId="10" xfId="63" applyNumberFormat="1" applyFont="1" applyFill="1" applyBorder="1" applyAlignment="1">
      <alignment horizontal="center" wrapText="1"/>
      <protection/>
    </xf>
    <xf numFmtId="200" fontId="67" fillId="33" borderId="10" xfId="63" applyNumberFormat="1" applyFont="1" applyFill="1" applyBorder="1" applyAlignment="1">
      <alignment horizontal="center" wrapText="1"/>
      <protection/>
    </xf>
    <xf numFmtId="0" fontId="62" fillId="33" borderId="10" xfId="63" applyFont="1" applyFill="1" applyBorder="1" applyAlignment="1">
      <alignment horizontal="center" wrapText="1"/>
      <protection/>
    </xf>
    <xf numFmtId="0" fontId="15" fillId="0" borderId="0" xfId="0" applyFont="1" applyFill="1" applyAlignment="1">
      <alignment wrapText="1"/>
    </xf>
    <xf numFmtId="2" fontId="98" fillId="33" borderId="10" xfId="57" applyNumberFormat="1" applyFont="1" applyFill="1" applyBorder="1" applyAlignment="1">
      <alignment horizontal="center" vertical="center" wrapText="1"/>
      <protection/>
    </xf>
    <xf numFmtId="196" fontId="24" fillId="0" borderId="10" xfId="0" applyNumberFormat="1" applyFont="1" applyFill="1" applyBorder="1" applyAlignment="1">
      <alignment horizontal="center" vertical="center" wrapText="1"/>
    </xf>
    <xf numFmtId="4" fontId="24" fillId="0" borderId="10" xfId="61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vertical="center" wrapText="1"/>
    </xf>
    <xf numFmtId="0" fontId="98" fillId="33" borderId="10" xfId="0" applyFont="1" applyFill="1" applyBorder="1" applyAlignment="1">
      <alignment horizontal="center" vertical="center" wrapText="1"/>
    </xf>
    <xf numFmtId="2" fontId="98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2" fontId="24" fillId="0" borderId="10" xfId="0" applyNumberFormat="1" applyFont="1" applyFill="1" applyBorder="1" applyAlignment="1" applyProtection="1">
      <alignment vertical="center" wrapText="1"/>
      <protection/>
    </xf>
    <xf numFmtId="4" fontId="24" fillId="0" borderId="10" xfId="57" applyNumberFormat="1" applyFont="1" applyFill="1" applyBorder="1" applyAlignment="1">
      <alignment horizontal="center" vertical="center" wrapText="1"/>
      <protection/>
    </xf>
    <xf numFmtId="2" fontId="24" fillId="0" borderId="10" xfId="57" applyNumberFormat="1" applyFont="1" applyFill="1" applyBorder="1" applyAlignment="1">
      <alignment horizontal="center" vertical="center" wrapText="1"/>
      <protection/>
    </xf>
    <xf numFmtId="49" fontId="25" fillId="0" borderId="10" xfId="72" applyNumberFormat="1" applyFont="1" applyFill="1" applyBorder="1" applyAlignment="1">
      <alignment vertical="center" wrapText="1"/>
      <protection/>
    </xf>
    <xf numFmtId="0" fontId="24" fillId="0" borderId="10" xfId="72" applyFont="1" applyFill="1" applyBorder="1" applyAlignment="1">
      <alignment horizontal="center" vertical="center" wrapText="1"/>
      <protection/>
    </xf>
    <xf numFmtId="9" fontId="99" fillId="0" borderId="10" xfId="72" applyNumberFormat="1" applyFont="1" applyFill="1" applyBorder="1" applyAlignment="1">
      <alignment horizontal="center" vertical="center" wrapText="1"/>
      <protection/>
    </xf>
    <xf numFmtId="4" fontId="99" fillId="0" borderId="10" xfId="72" applyNumberFormat="1" applyFont="1" applyFill="1" applyBorder="1" applyAlignment="1">
      <alignment horizontal="center" vertical="center" wrapText="1"/>
      <protection/>
    </xf>
    <xf numFmtId="2" fontId="99" fillId="0" borderId="10" xfId="72" applyNumberFormat="1" applyFont="1" applyFill="1" applyBorder="1" applyAlignment="1">
      <alignment horizontal="center" vertical="center" wrapText="1"/>
      <protection/>
    </xf>
    <xf numFmtId="0" fontId="26" fillId="0" borderId="10" xfId="72" applyFont="1" applyFill="1" applyBorder="1" applyAlignment="1">
      <alignment horizontal="center" vertical="center" wrapText="1"/>
      <protection/>
    </xf>
    <xf numFmtId="0" fontId="98" fillId="0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vertical="center" wrapText="1"/>
    </xf>
    <xf numFmtId="4" fontId="98" fillId="0" borderId="10" xfId="72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ont="1" applyFill="1" applyAlignment="1">
      <alignment vertical="center" wrapText="1"/>
    </xf>
    <xf numFmtId="0" fontId="101" fillId="0" borderId="0" xfId="0" applyFont="1" applyFill="1" applyAlignment="1">
      <alignment horizontal="center" vertical="center" wrapText="1"/>
    </xf>
    <xf numFmtId="0" fontId="99" fillId="0" borderId="0" xfId="0" applyFont="1" applyFill="1" applyAlignment="1">
      <alignment horizontal="center" vertical="center" wrapText="1"/>
    </xf>
    <xf numFmtId="0" fontId="107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4" fillId="0" borderId="21" xfId="73" applyFont="1" applyFill="1" applyBorder="1" applyAlignment="1">
      <alignment horizontal="center" vertical="center" wrapText="1"/>
      <protection/>
    </xf>
    <xf numFmtId="49" fontId="25" fillId="0" borderId="21" xfId="73" applyNumberFormat="1" applyFont="1" applyFill="1" applyBorder="1" applyAlignment="1">
      <alignment horizontal="center" vertical="center" wrapText="1"/>
      <protection/>
    </xf>
    <xf numFmtId="49" fontId="25" fillId="0" borderId="21" xfId="57" applyNumberFormat="1" applyFont="1" applyFill="1" applyBorder="1" applyAlignment="1">
      <alignment horizontal="center" vertical="center" wrapText="1"/>
      <protection/>
    </xf>
    <xf numFmtId="0" fontId="98" fillId="0" borderId="21" xfId="0" applyFont="1" applyFill="1" applyBorder="1" applyAlignment="1">
      <alignment horizontal="left" vertical="center" wrapText="1"/>
    </xf>
    <xf numFmtId="0" fontId="98" fillId="0" borderId="21" xfId="0" applyFont="1" applyFill="1" applyBorder="1" applyAlignment="1">
      <alignment horizontal="center" vertical="center" wrapText="1"/>
    </xf>
    <xf numFmtId="2" fontId="98" fillId="33" borderId="21" xfId="57" applyNumberFormat="1" applyFont="1" applyFill="1" applyBorder="1" applyAlignment="1">
      <alignment horizontal="center" vertical="center"/>
      <protection/>
    </xf>
    <xf numFmtId="4" fontId="24" fillId="0" borderId="21" xfId="71" applyNumberFormat="1" applyFont="1" applyFill="1" applyBorder="1" applyAlignment="1">
      <alignment horizontal="center" vertical="center"/>
      <protection/>
    </xf>
    <xf numFmtId="0" fontId="24" fillId="0" borderId="21" xfId="57" applyFont="1" applyFill="1" applyBorder="1" applyAlignment="1">
      <alignment vertical="center" wrapText="1"/>
      <protection/>
    </xf>
    <xf numFmtId="0" fontId="24" fillId="0" borderId="21" xfId="57" applyFont="1" applyFill="1" applyBorder="1" applyAlignment="1">
      <alignment horizontal="center" vertical="center"/>
      <protection/>
    </xf>
    <xf numFmtId="4" fontId="24" fillId="0" borderId="21" xfId="57" applyNumberFormat="1" applyFont="1" applyFill="1" applyBorder="1" applyAlignment="1">
      <alignment horizontal="center" vertical="center" wrapText="1"/>
      <protection/>
    </xf>
    <xf numFmtId="4" fontId="24" fillId="0" borderId="21" xfId="0" applyNumberFormat="1" applyFont="1" applyFill="1" applyBorder="1" applyAlignment="1">
      <alignment horizontal="center" vertical="center" wrapText="1"/>
    </xf>
    <xf numFmtId="4" fontId="24" fillId="0" borderId="21" xfId="57" applyNumberFormat="1" applyFont="1" applyFill="1" applyBorder="1" applyAlignment="1">
      <alignment horizontal="center" vertical="center"/>
      <protection/>
    </xf>
    <xf numFmtId="4" fontId="24" fillId="0" borderId="21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 wrapText="1"/>
    </xf>
    <xf numFmtId="2" fontId="98" fillId="0" borderId="21" xfId="57" applyNumberFormat="1" applyFont="1" applyFill="1" applyBorder="1" applyAlignment="1">
      <alignment horizontal="center" vertical="center"/>
      <protection/>
    </xf>
    <xf numFmtId="49" fontId="25" fillId="0" borderId="21" xfId="0" applyNumberFormat="1" applyFont="1" applyFill="1" applyBorder="1" applyAlignment="1">
      <alignment vertical="center" wrapText="1"/>
    </xf>
    <xf numFmtId="0" fontId="24" fillId="0" borderId="21" xfId="0" applyFont="1" applyFill="1" applyBorder="1" applyAlignment="1">
      <alignment horizontal="center" vertical="center" wrapText="1"/>
    </xf>
    <xf numFmtId="196" fontId="24" fillId="0" borderId="21" xfId="0" applyNumberFormat="1" applyFont="1" applyFill="1" applyBorder="1" applyAlignment="1">
      <alignment horizontal="center" vertical="center"/>
    </xf>
    <xf numFmtId="4" fontId="24" fillId="0" borderId="21" xfId="61" applyNumberFormat="1" applyFont="1" applyFill="1" applyBorder="1" applyAlignment="1">
      <alignment horizontal="center" vertical="center"/>
      <protection/>
    </xf>
    <xf numFmtId="0" fontId="98" fillId="0" borderId="21" xfId="0" applyFont="1" applyFill="1" applyBorder="1" applyAlignment="1">
      <alignment vertical="center" wrapText="1"/>
    </xf>
    <xf numFmtId="49" fontId="34" fillId="0" borderId="21" xfId="0" applyNumberFormat="1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vertical="center" wrapText="1"/>
    </xf>
    <xf numFmtId="0" fontId="30" fillId="0" borderId="21" xfId="0" applyFont="1" applyFill="1" applyBorder="1" applyAlignment="1">
      <alignment horizontal="center" vertical="center"/>
    </xf>
    <xf numFmtId="196" fontId="30" fillId="0" borderId="21" xfId="0" applyNumberFormat="1" applyFont="1" applyFill="1" applyBorder="1" applyAlignment="1">
      <alignment horizontal="center" vertical="center"/>
    </xf>
    <xf numFmtId="196" fontId="26" fillId="33" borderId="21" xfId="0" applyNumberFormat="1" applyFont="1" applyFill="1" applyBorder="1" applyAlignment="1">
      <alignment horizontal="center" vertical="center"/>
    </xf>
    <xf numFmtId="4" fontId="27" fillId="0" borderId="21" xfId="61" applyNumberFormat="1" applyFont="1" applyFill="1" applyBorder="1" applyAlignment="1">
      <alignment horizontal="center" vertical="center"/>
      <protection/>
    </xf>
    <xf numFmtId="4" fontId="27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49" fontId="25" fillId="0" borderId="21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196" fontId="27" fillId="0" borderId="21" xfId="0" applyNumberFormat="1" applyFont="1" applyFill="1" applyBorder="1" applyAlignment="1">
      <alignment horizontal="center" vertical="center"/>
    </xf>
    <xf numFmtId="0" fontId="98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98" fillId="33" borderId="21" xfId="0" applyFont="1" applyFill="1" applyBorder="1" applyAlignment="1">
      <alignment horizontal="center" vertical="center"/>
    </xf>
    <xf numFmtId="4" fontId="26" fillId="0" borderId="21" xfId="57" applyNumberFormat="1" applyFont="1" applyFill="1" applyBorder="1" applyAlignment="1">
      <alignment horizontal="center" vertical="center"/>
      <protection/>
    </xf>
    <xf numFmtId="200" fontId="99" fillId="0" borderId="21" xfId="0" applyNumberFormat="1" applyFont="1" applyFill="1" applyBorder="1" applyAlignment="1">
      <alignment horizontal="center" vertical="center" wrapText="1"/>
    </xf>
    <xf numFmtId="4" fontId="100" fillId="0" borderId="21" xfId="0" applyNumberFormat="1" applyFont="1" applyFill="1" applyBorder="1" applyAlignment="1">
      <alignment horizontal="center" vertical="center" wrapText="1"/>
    </xf>
    <xf numFmtId="49" fontId="97" fillId="0" borderId="21" xfId="0" applyNumberFormat="1" applyFont="1" applyFill="1" applyBorder="1" applyAlignment="1">
      <alignment horizontal="center" vertical="center"/>
    </xf>
    <xf numFmtId="0" fontId="99" fillId="0" borderId="21" xfId="0" applyFont="1" applyFill="1" applyBorder="1" applyAlignment="1">
      <alignment vertical="center" wrapText="1"/>
    </xf>
    <xf numFmtId="0" fontId="99" fillId="0" borderId="21" xfId="0" applyFont="1" applyFill="1" applyBorder="1" applyAlignment="1">
      <alignment horizontal="center" vertical="center"/>
    </xf>
    <xf numFmtId="2" fontId="99" fillId="0" borderId="21" xfId="0" applyNumberFormat="1" applyFont="1" applyFill="1" applyBorder="1" applyAlignment="1">
      <alignment horizontal="center" vertical="center"/>
    </xf>
    <xf numFmtId="211" fontId="24" fillId="0" borderId="21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vertical="center" wrapText="1"/>
    </xf>
    <xf numFmtId="2" fontId="99" fillId="0" borderId="21" xfId="57" applyNumberFormat="1" applyFont="1" applyFill="1" applyBorder="1" applyAlignment="1">
      <alignment horizontal="center" vertical="center"/>
      <protection/>
    </xf>
    <xf numFmtId="0" fontId="24" fillId="0" borderId="21" xfId="0" applyFont="1" applyFill="1" applyBorder="1" applyAlignment="1">
      <alignment horizontal="center" vertical="center"/>
    </xf>
    <xf numFmtId="211" fontId="99" fillId="0" borderId="21" xfId="0" applyNumberFormat="1" applyFont="1" applyFill="1" applyBorder="1" applyAlignment="1">
      <alignment horizontal="center" vertical="center" wrapText="1"/>
    </xf>
    <xf numFmtId="197" fontId="24" fillId="0" borderId="21" xfId="0" applyNumberFormat="1" applyFont="1" applyFill="1" applyBorder="1" applyAlignment="1">
      <alignment horizontal="center" vertical="center"/>
    </xf>
    <xf numFmtId="0" fontId="99" fillId="0" borderId="21" xfId="0" applyFont="1" applyFill="1" applyBorder="1" applyAlignment="1">
      <alignment horizontal="left" vertical="center" wrapText="1"/>
    </xf>
    <xf numFmtId="0" fontId="24" fillId="0" borderId="21" xfId="72" applyFont="1" applyFill="1" applyBorder="1" applyAlignment="1">
      <alignment horizontal="center" vertical="center"/>
      <protection/>
    </xf>
    <xf numFmtId="9" fontId="99" fillId="0" borderId="21" xfId="72" applyNumberFormat="1" applyFont="1" applyFill="1" applyBorder="1" applyAlignment="1">
      <alignment horizontal="center" vertical="center"/>
      <protection/>
    </xf>
    <xf numFmtId="0" fontId="99" fillId="0" borderId="21" xfId="0" applyFont="1" applyFill="1" applyBorder="1" applyAlignment="1">
      <alignment vertical="center"/>
    </xf>
    <xf numFmtId="4" fontId="99" fillId="0" borderId="21" xfId="72" applyNumberFormat="1" applyFont="1" applyFill="1" applyBorder="1" applyAlignment="1">
      <alignment horizontal="center" vertical="center"/>
      <protection/>
    </xf>
    <xf numFmtId="2" fontId="99" fillId="0" borderId="21" xfId="72" applyNumberFormat="1" applyFont="1" applyFill="1" applyBorder="1" applyAlignment="1">
      <alignment horizontal="center" vertical="center"/>
      <protection/>
    </xf>
    <xf numFmtId="4" fontId="99" fillId="0" borderId="21" xfId="0" applyNumberFormat="1" applyFont="1" applyFill="1" applyBorder="1" applyAlignment="1">
      <alignment vertical="center"/>
    </xf>
    <xf numFmtId="0" fontId="99" fillId="0" borderId="21" xfId="72" applyFont="1" applyFill="1" applyBorder="1" applyAlignment="1">
      <alignment horizontal="center" vertical="center"/>
      <protection/>
    </xf>
    <xf numFmtId="0" fontId="26" fillId="0" borderId="21" xfId="72" applyFont="1" applyFill="1" applyBorder="1" applyAlignment="1">
      <alignment horizontal="center" vertical="center"/>
      <protection/>
    </xf>
    <xf numFmtId="0" fontId="98" fillId="0" borderId="21" xfId="72" applyFont="1" applyFill="1" applyBorder="1" applyAlignment="1">
      <alignment horizontal="center" vertical="center"/>
      <protection/>
    </xf>
    <xf numFmtId="0" fontId="98" fillId="0" borderId="21" xfId="0" applyFont="1" applyFill="1" applyBorder="1" applyAlignment="1">
      <alignment horizontal="center" vertical="center"/>
    </xf>
    <xf numFmtId="0" fontId="98" fillId="0" borderId="21" xfId="0" applyFont="1" applyFill="1" applyBorder="1" applyAlignment="1">
      <alignment vertical="center"/>
    </xf>
    <xf numFmtId="4" fontId="98" fillId="0" borderId="21" xfId="72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right" vertical="center" wrapText="1"/>
    </xf>
    <xf numFmtId="0" fontId="101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0" fontId="101" fillId="0" borderId="0" xfId="0" applyFont="1" applyFill="1" applyAlignment="1">
      <alignment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99" fillId="0" borderId="21" xfId="72" applyFont="1" applyFill="1" applyBorder="1" applyAlignment="1">
      <alignment horizontal="center" vertical="center" wrapText="1"/>
      <protection/>
    </xf>
    <xf numFmtId="0" fontId="98" fillId="0" borderId="21" xfId="72" applyFont="1" applyFill="1" applyBorder="1" applyAlignment="1">
      <alignment horizontal="center" vertical="center" wrapText="1"/>
      <protection/>
    </xf>
    <xf numFmtId="0" fontId="98" fillId="0" borderId="0" xfId="0" applyFont="1" applyFill="1" applyAlignment="1">
      <alignment horizontal="center" vertical="center" wrapText="1"/>
    </xf>
    <xf numFmtId="0" fontId="98" fillId="0" borderId="0" xfId="0" applyFont="1" applyFill="1" applyAlignment="1">
      <alignment vertical="center" wrapText="1"/>
    </xf>
    <xf numFmtId="0" fontId="4" fillId="0" borderId="22" xfId="0" applyFont="1" applyBorder="1" applyAlignment="1">
      <alignment horizontal="center"/>
    </xf>
    <xf numFmtId="0" fontId="24" fillId="0" borderId="21" xfId="73" applyFont="1" applyFill="1" applyBorder="1" applyAlignment="1">
      <alignment horizontal="left" vertical="center" textRotation="90" wrapText="1"/>
      <protection/>
    </xf>
    <xf numFmtId="49" fontId="25" fillId="0" borderId="21" xfId="73" applyNumberFormat="1" applyFont="1" applyFill="1" applyBorder="1" applyAlignment="1">
      <alignment horizontal="center" vertical="center" wrapText="1"/>
      <protection/>
    </xf>
    <xf numFmtId="0" fontId="24" fillId="0" borderId="21" xfId="73" applyFont="1" applyFill="1" applyBorder="1" applyAlignment="1">
      <alignment horizontal="center" vertical="center" wrapText="1"/>
      <protection/>
    </xf>
    <xf numFmtId="0" fontId="98" fillId="0" borderId="21" xfId="0" applyFont="1" applyFill="1" applyBorder="1" applyAlignment="1">
      <alignment horizontal="center" vertical="center"/>
    </xf>
    <xf numFmtId="0" fontId="102" fillId="0" borderId="21" xfId="0" applyFont="1" applyFill="1" applyBorder="1" applyAlignment="1">
      <alignment horizontal="center" vertical="center" wrapText="1"/>
    </xf>
    <xf numFmtId="0" fontId="98" fillId="0" borderId="2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101" fillId="0" borderId="18" xfId="0" applyFont="1" applyFill="1" applyBorder="1" applyAlignment="1">
      <alignment horizontal="center" vertical="center" wrapText="1"/>
    </xf>
    <xf numFmtId="0" fontId="101" fillId="0" borderId="13" xfId="0" applyFont="1" applyFill="1" applyBorder="1" applyAlignment="1">
      <alignment horizontal="center" vertical="center" wrapText="1"/>
    </xf>
    <xf numFmtId="0" fontId="101" fillId="0" borderId="19" xfId="0" applyFont="1" applyFill="1" applyBorder="1" applyAlignment="1">
      <alignment horizontal="center" vertical="center" wrapText="1"/>
    </xf>
    <xf numFmtId="0" fontId="24" fillId="0" borderId="18" xfId="74" applyFont="1" applyFill="1" applyBorder="1" applyAlignment="1">
      <alignment horizontal="center" vertical="center" wrapText="1"/>
      <protection/>
    </xf>
    <xf numFmtId="0" fontId="24" fillId="0" borderId="13" xfId="74" applyFont="1" applyFill="1" applyBorder="1" applyAlignment="1">
      <alignment horizontal="center" vertical="center" wrapText="1"/>
      <protection/>
    </xf>
    <xf numFmtId="0" fontId="24" fillId="0" borderId="19" xfId="74" applyFont="1" applyFill="1" applyBorder="1" applyAlignment="1">
      <alignment horizontal="center" vertical="center" wrapText="1"/>
      <protection/>
    </xf>
    <xf numFmtId="0" fontId="2" fillId="33" borderId="18" xfId="63" applyFont="1" applyFill="1" applyBorder="1" applyAlignment="1">
      <alignment horizontal="center" vertical="center" wrapText="1"/>
      <protection/>
    </xf>
    <xf numFmtId="0" fontId="2" fillId="33" borderId="13" xfId="63" applyFont="1" applyFill="1" applyBorder="1" applyAlignment="1">
      <alignment horizontal="center" vertical="center" wrapText="1"/>
      <protection/>
    </xf>
    <xf numFmtId="0" fontId="2" fillId="33" borderId="19" xfId="63" applyFont="1" applyFill="1" applyBorder="1" applyAlignment="1">
      <alignment horizontal="center" vertical="center" wrapText="1"/>
      <protection/>
    </xf>
    <xf numFmtId="0" fontId="62" fillId="33" borderId="14" xfId="63" applyFont="1" applyFill="1" applyBorder="1" applyAlignment="1">
      <alignment horizontal="center" vertical="center" wrapText="1"/>
      <protection/>
    </xf>
    <xf numFmtId="0" fontId="62" fillId="33" borderId="23" xfId="63" applyFont="1" applyFill="1" applyBorder="1" applyAlignment="1">
      <alignment horizontal="center" vertical="center" wrapText="1"/>
      <protection/>
    </xf>
    <xf numFmtId="0" fontId="62" fillId="33" borderId="15" xfId="63" applyFont="1" applyFill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wrapText="1"/>
    </xf>
    <xf numFmtId="0" fontId="108" fillId="0" borderId="0" xfId="0" applyFont="1" applyFill="1" applyAlignment="1">
      <alignment horizontal="center" vertical="center" wrapText="1"/>
    </xf>
    <xf numFmtId="0" fontId="108" fillId="0" borderId="0" xfId="0" applyFont="1" applyFill="1" applyAlignment="1">
      <alignment vertical="center" wrapText="1"/>
    </xf>
    <xf numFmtId="0" fontId="24" fillId="0" borderId="20" xfId="73" applyFont="1" applyFill="1" applyBorder="1" applyAlignment="1">
      <alignment horizontal="center" vertical="center" wrapText="1"/>
      <protection/>
    </xf>
    <xf numFmtId="0" fontId="24" fillId="0" borderId="24" xfId="73" applyFont="1" applyFill="1" applyBorder="1" applyAlignment="1">
      <alignment horizontal="center" vertical="center" wrapText="1"/>
      <protection/>
    </xf>
    <xf numFmtId="49" fontId="25" fillId="0" borderId="20" xfId="73" applyNumberFormat="1" applyFont="1" applyFill="1" applyBorder="1" applyAlignment="1">
      <alignment horizontal="center" vertical="center" wrapText="1"/>
      <protection/>
    </xf>
    <xf numFmtId="49" fontId="25" fillId="0" borderId="24" xfId="73" applyNumberFormat="1" applyFont="1" applyFill="1" applyBorder="1" applyAlignment="1">
      <alignment horizontal="center" vertical="center" wrapText="1"/>
      <protection/>
    </xf>
    <xf numFmtId="0" fontId="24" fillId="0" borderId="25" xfId="73" applyFont="1" applyFill="1" applyBorder="1" applyAlignment="1">
      <alignment horizontal="center" vertical="center" wrapText="1"/>
      <protection/>
    </xf>
    <xf numFmtId="0" fontId="24" fillId="0" borderId="26" xfId="73" applyFont="1" applyFill="1" applyBorder="1" applyAlignment="1">
      <alignment horizontal="center" vertical="center" wrapText="1"/>
      <protection/>
    </xf>
    <xf numFmtId="0" fontId="24" fillId="0" borderId="27" xfId="73" applyFont="1" applyFill="1" applyBorder="1" applyAlignment="1">
      <alignment horizontal="center" vertical="center" wrapText="1"/>
      <protection/>
    </xf>
    <xf numFmtId="0" fontId="99" fillId="0" borderId="10" xfId="0" applyFont="1" applyFill="1" applyBorder="1" applyAlignment="1">
      <alignment horizontal="center" vertical="center" wrapText="1"/>
    </xf>
    <xf numFmtId="0" fontId="27" fillId="0" borderId="10" xfId="74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214" fontId="24" fillId="0" borderId="10" xfId="0" applyNumberFormat="1" applyFont="1" applyFill="1" applyBorder="1" applyAlignment="1">
      <alignment horizontal="center" vertical="center" wrapText="1"/>
    </xf>
    <xf numFmtId="0" fontId="26" fillId="0" borderId="14" xfId="74" applyFont="1" applyFill="1" applyBorder="1" applyAlignment="1">
      <alignment horizontal="center" vertical="top" wrapText="1"/>
      <protection/>
    </xf>
    <xf numFmtId="0" fontId="26" fillId="0" borderId="23" xfId="74" applyFont="1" applyFill="1" applyBorder="1" applyAlignment="1">
      <alignment horizontal="center" vertical="top" wrapText="1"/>
      <protection/>
    </xf>
    <xf numFmtId="0" fontId="26" fillId="0" borderId="15" xfId="74" applyFont="1" applyFill="1" applyBorder="1" applyAlignment="1">
      <alignment horizontal="center" vertical="top" wrapText="1"/>
      <protection/>
    </xf>
    <xf numFmtId="1" fontId="24" fillId="0" borderId="10" xfId="0" applyNumberFormat="1" applyFont="1" applyFill="1" applyBorder="1" applyAlignment="1">
      <alignment horizontal="center" vertical="center" wrapText="1"/>
    </xf>
    <xf numFmtId="0" fontId="26" fillId="0" borderId="10" xfId="58" applyFont="1" applyFill="1" applyBorder="1" applyAlignment="1">
      <alignment horizontal="center" vertical="center" wrapText="1"/>
      <protection/>
    </xf>
    <xf numFmtId="1" fontId="24" fillId="0" borderId="10" xfId="57" applyNumberFormat="1" applyFont="1" applyFill="1" applyBorder="1" applyAlignment="1">
      <alignment horizontal="center" vertical="center" wrapText="1"/>
      <protection/>
    </xf>
    <xf numFmtId="2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14" fontId="24" fillId="0" borderId="10" xfId="57" applyNumberFormat="1" applyFont="1" applyFill="1" applyBorder="1" applyAlignment="1">
      <alignment horizontal="center" vertical="center" wrapText="1"/>
      <protection/>
    </xf>
    <xf numFmtId="0" fontId="24" fillId="0" borderId="10" xfId="7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1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2" fontId="1" fillId="0" borderId="11" xfId="0" applyNumberFormat="1" applyFont="1" applyBorder="1" applyAlignment="1">
      <alignment horizont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wrapText="1"/>
    </xf>
    <xf numFmtId="0" fontId="33" fillId="0" borderId="23" xfId="0" applyFont="1" applyFill="1" applyBorder="1" applyAlignment="1">
      <alignment horizontal="center" wrapText="1"/>
    </xf>
    <xf numFmtId="0" fontId="33" fillId="0" borderId="15" xfId="0" applyFont="1" applyFill="1" applyBorder="1" applyAlignment="1">
      <alignment horizontal="center" wrapText="1"/>
    </xf>
    <xf numFmtId="0" fontId="29" fillId="0" borderId="0" xfId="74" applyFont="1" applyFill="1" applyBorder="1" applyAlignment="1">
      <alignment horizontal="center" vertical="center" wrapText="1"/>
      <protection/>
    </xf>
    <xf numFmtId="0" fontId="29" fillId="0" borderId="0" xfId="74" applyFont="1" applyFill="1" applyAlignment="1">
      <alignment horizontal="center" vertical="center" wrapText="1"/>
      <protection/>
    </xf>
    <xf numFmtId="0" fontId="33" fillId="0" borderId="10" xfId="74" applyFont="1" applyFill="1" applyBorder="1" applyAlignment="1">
      <alignment horizontal="left" wrapText="1"/>
      <protection/>
    </xf>
    <xf numFmtId="0" fontId="33" fillId="0" borderId="10" xfId="74" applyFont="1" applyFill="1" applyBorder="1" applyAlignment="1">
      <alignment horizontal="center" vertical="center" wrapText="1"/>
      <protection/>
    </xf>
    <xf numFmtId="49" fontId="33" fillId="0" borderId="10" xfId="74" applyNumberFormat="1" applyFont="1" applyFill="1" applyBorder="1" applyAlignment="1">
      <alignment horizontal="center" vertical="center" wrapText="1"/>
      <protection/>
    </xf>
    <xf numFmtId="0" fontId="33" fillId="0" borderId="10" xfId="74" applyFont="1" applyFill="1" applyBorder="1" applyAlignment="1">
      <alignment horizontal="center" wrapText="1"/>
      <protection/>
    </xf>
    <xf numFmtId="1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 quotePrefix="1">
      <alignment horizontal="center" vertical="center" wrapText="1"/>
    </xf>
    <xf numFmtId="214" fontId="33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0" xfId="0" applyNumberFormat="1" applyFont="1" applyBorder="1" applyAlignment="1">
      <alignment horizontal="right"/>
    </xf>
    <xf numFmtId="0" fontId="4" fillId="0" borderId="14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4" xfId="59" applyFont="1" applyFill="1" applyBorder="1" applyAlignment="1">
      <alignment horizontal="center" vertical="top" wrapText="1"/>
      <protection/>
    </xf>
    <xf numFmtId="0" fontId="2" fillId="0" borderId="23" xfId="59" applyFont="1" applyFill="1" applyBorder="1" applyAlignment="1">
      <alignment horizontal="center" vertical="top" wrapText="1"/>
      <protection/>
    </xf>
    <xf numFmtId="0" fontId="2" fillId="0" borderId="15" xfId="59" applyFont="1" applyFill="1" applyBorder="1" applyAlignment="1">
      <alignment horizontal="center" vertical="top" wrapText="1"/>
      <protection/>
    </xf>
    <xf numFmtId="0" fontId="6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/>
    </xf>
    <xf numFmtId="0" fontId="4" fillId="0" borderId="11" xfId="0" applyFont="1" applyBorder="1" applyAlignment="1">
      <alignment horizontal="left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7" xfId="59"/>
    <cellStyle name="Normal 5" xfId="60"/>
    <cellStyle name="Normal_gare wyalsadfenigagarini 10" xfId="61"/>
    <cellStyle name="Normal_gare wyalsadfenigagarini_QW68 -8-24" xfId="62"/>
    <cellStyle name="Normal_SMETA 3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  <cellStyle name="Обычный 3" xfId="71"/>
    <cellStyle name="Обычный 4" xfId="72"/>
    <cellStyle name="Обычный 6" xfId="73"/>
    <cellStyle name="Обычный_Лист1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9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3.25390625" style="0" bestFit="1" customWidth="1"/>
    <col min="2" max="2" width="26.25390625" style="0" bestFit="1" customWidth="1"/>
    <col min="3" max="3" width="46.375" style="0" customWidth="1"/>
    <col min="4" max="4" width="15.125" style="0" bestFit="1" customWidth="1"/>
    <col min="5" max="5" width="12.75390625" style="0" bestFit="1" customWidth="1"/>
    <col min="6" max="6" width="11.625" style="0" customWidth="1"/>
    <col min="7" max="7" width="13.125" style="0" bestFit="1" customWidth="1"/>
    <col min="10" max="10" width="15.00390625" style="0" bestFit="1" customWidth="1"/>
  </cols>
  <sheetData>
    <row r="1" spans="1:249" s="447" customFormat="1" ht="15">
      <c r="A1" s="727" t="s">
        <v>664</v>
      </c>
      <c r="B1" s="728"/>
      <c r="C1" s="728"/>
      <c r="D1" s="444">
        <f>G26</f>
        <v>0</v>
      </c>
      <c r="E1" s="445" t="s">
        <v>665</v>
      </c>
      <c r="F1" s="445"/>
      <c r="G1" s="445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446"/>
      <c r="BM1" s="446"/>
      <c r="BN1" s="446"/>
      <c r="BO1" s="446"/>
      <c r="BP1" s="446"/>
      <c r="BQ1" s="446"/>
      <c r="BR1" s="446"/>
      <c r="BS1" s="446"/>
      <c r="BT1" s="446"/>
      <c r="BU1" s="446"/>
      <c r="BV1" s="446"/>
      <c r="BW1" s="446"/>
      <c r="BX1" s="446"/>
      <c r="BY1" s="446"/>
      <c r="BZ1" s="446"/>
      <c r="CA1" s="446"/>
      <c r="CB1" s="446"/>
      <c r="CC1" s="446"/>
      <c r="CD1" s="446"/>
      <c r="CE1" s="446"/>
      <c r="CF1" s="446"/>
      <c r="CG1" s="446"/>
      <c r="CH1" s="446"/>
      <c r="CI1" s="446"/>
      <c r="CJ1" s="446"/>
      <c r="CK1" s="446"/>
      <c r="CL1" s="446"/>
      <c r="CM1" s="446"/>
      <c r="CN1" s="446"/>
      <c r="CO1" s="446"/>
      <c r="CP1" s="446"/>
      <c r="CQ1" s="446"/>
      <c r="CR1" s="446"/>
      <c r="CS1" s="446"/>
      <c r="CT1" s="446"/>
      <c r="CU1" s="446"/>
      <c r="CV1" s="446"/>
      <c r="CW1" s="446"/>
      <c r="CX1" s="446"/>
      <c r="CY1" s="446"/>
      <c r="CZ1" s="446"/>
      <c r="DA1" s="446"/>
      <c r="DB1" s="446"/>
      <c r="DC1" s="446"/>
      <c r="DD1" s="446"/>
      <c r="DE1" s="446"/>
      <c r="DF1" s="446"/>
      <c r="DG1" s="446"/>
      <c r="DH1" s="446"/>
      <c r="DI1" s="446"/>
      <c r="DJ1" s="446"/>
      <c r="DK1" s="446"/>
      <c r="DL1" s="446"/>
      <c r="DM1" s="446"/>
      <c r="DN1" s="446"/>
      <c r="DO1" s="446"/>
      <c r="DP1" s="446"/>
      <c r="DQ1" s="446"/>
      <c r="DR1" s="446"/>
      <c r="DS1" s="446"/>
      <c r="DT1" s="446"/>
      <c r="DU1" s="446"/>
      <c r="DV1" s="446"/>
      <c r="DW1" s="446"/>
      <c r="DX1" s="446"/>
      <c r="DY1" s="446"/>
      <c r="DZ1" s="446"/>
      <c r="EA1" s="446"/>
      <c r="EB1" s="446"/>
      <c r="EC1" s="446"/>
      <c r="ED1" s="446"/>
      <c r="EE1" s="446"/>
      <c r="EF1" s="446"/>
      <c r="EG1" s="446"/>
      <c r="EH1" s="446"/>
      <c r="EI1" s="446"/>
      <c r="EJ1" s="446"/>
      <c r="EK1" s="446"/>
      <c r="EL1" s="446"/>
      <c r="EM1" s="446"/>
      <c r="EN1" s="446"/>
      <c r="EO1" s="446"/>
      <c r="EP1" s="446"/>
      <c r="EQ1" s="446"/>
      <c r="ER1" s="446"/>
      <c r="ES1" s="446"/>
      <c r="ET1" s="446"/>
      <c r="EU1" s="446"/>
      <c r="EV1" s="446"/>
      <c r="EW1" s="446"/>
      <c r="EX1" s="446"/>
      <c r="EY1" s="446"/>
      <c r="EZ1" s="446"/>
      <c r="FA1" s="446"/>
      <c r="FB1" s="446"/>
      <c r="FC1" s="446"/>
      <c r="FD1" s="446"/>
      <c r="FE1" s="446"/>
      <c r="FF1" s="446"/>
      <c r="FG1" s="446"/>
      <c r="FH1" s="446"/>
      <c r="FI1" s="446"/>
      <c r="FJ1" s="446"/>
      <c r="FK1" s="446"/>
      <c r="FL1" s="446"/>
      <c r="FM1" s="446"/>
      <c r="FN1" s="446"/>
      <c r="FO1" s="446"/>
      <c r="FP1" s="446"/>
      <c r="FQ1" s="446"/>
      <c r="FR1" s="446"/>
      <c r="FS1" s="446"/>
      <c r="FT1" s="446"/>
      <c r="FU1" s="446"/>
      <c r="FV1" s="446"/>
      <c r="FW1" s="446"/>
      <c r="FX1" s="446"/>
      <c r="FY1" s="446"/>
      <c r="FZ1" s="446"/>
      <c r="GA1" s="446"/>
      <c r="GB1" s="446"/>
      <c r="GC1" s="446"/>
      <c r="GD1" s="446"/>
      <c r="GE1" s="446"/>
      <c r="GF1" s="446"/>
      <c r="GG1" s="446"/>
      <c r="GH1" s="446"/>
      <c r="GI1" s="446"/>
      <c r="GJ1" s="446"/>
      <c r="GK1" s="446"/>
      <c r="GL1" s="446"/>
      <c r="GM1" s="446"/>
      <c r="GN1" s="446"/>
      <c r="GO1" s="446"/>
      <c r="GP1" s="446"/>
      <c r="GQ1" s="446"/>
      <c r="GR1" s="446"/>
      <c r="GS1" s="446"/>
      <c r="GT1" s="446"/>
      <c r="GU1" s="446"/>
      <c r="GV1" s="446"/>
      <c r="GW1" s="446"/>
      <c r="GX1" s="446"/>
      <c r="GY1" s="446"/>
      <c r="GZ1" s="446"/>
      <c r="HA1" s="446"/>
      <c r="HB1" s="446"/>
      <c r="HC1" s="446"/>
      <c r="HD1" s="446"/>
      <c r="HE1" s="446"/>
      <c r="HF1" s="446"/>
      <c r="HG1" s="446"/>
      <c r="HH1" s="446"/>
      <c r="HI1" s="446"/>
      <c r="HJ1" s="446"/>
      <c r="HK1" s="446"/>
      <c r="HL1" s="446"/>
      <c r="HM1" s="446"/>
      <c r="HN1" s="446"/>
      <c r="HO1" s="446"/>
      <c r="HP1" s="446"/>
      <c r="HQ1" s="446"/>
      <c r="HR1" s="446"/>
      <c r="HS1" s="446"/>
      <c r="HT1" s="446"/>
      <c r="HU1" s="446"/>
      <c r="HV1" s="446"/>
      <c r="HW1" s="446"/>
      <c r="HX1" s="446"/>
      <c r="HY1" s="446"/>
      <c r="HZ1" s="446"/>
      <c r="IA1" s="446"/>
      <c r="IB1" s="446"/>
      <c r="IC1" s="446"/>
      <c r="ID1" s="446"/>
      <c r="IE1" s="446"/>
      <c r="IF1" s="446"/>
      <c r="IG1" s="446"/>
      <c r="IH1" s="446"/>
      <c r="II1" s="446"/>
      <c r="IJ1" s="446"/>
      <c r="IK1" s="446"/>
      <c r="IL1" s="446"/>
      <c r="IM1" s="446"/>
      <c r="IN1" s="446"/>
      <c r="IO1" s="446"/>
    </row>
    <row r="2" spans="1:7" s="448" customFormat="1" ht="18">
      <c r="A2" s="729" t="s">
        <v>666</v>
      </c>
      <c r="B2" s="730"/>
      <c r="C2" s="730"/>
      <c r="D2" s="730"/>
      <c r="E2" s="730"/>
      <c r="F2" s="730"/>
      <c r="G2" s="730"/>
    </row>
    <row r="3" spans="1:249" s="449" customFormat="1" ht="15">
      <c r="A3" s="731" t="s">
        <v>667</v>
      </c>
      <c r="B3" s="731"/>
      <c r="C3" s="731"/>
      <c r="D3" s="731"/>
      <c r="E3" s="731"/>
      <c r="F3" s="731"/>
      <c r="G3" s="731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445"/>
      <c r="AP3" s="445"/>
      <c r="AQ3" s="445"/>
      <c r="AR3" s="445"/>
      <c r="AS3" s="445"/>
      <c r="AT3" s="445"/>
      <c r="AU3" s="445"/>
      <c r="AV3" s="445"/>
      <c r="AW3" s="445"/>
      <c r="AX3" s="445"/>
      <c r="AY3" s="445"/>
      <c r="AZ3" s="445"/>
      <c r="BA3" s="445"/>
      <c r="BB3" s="445"/>
      <c r="BC3" s="445"/>
      <c r="BD3" s="445"/>
      <c r="BE3" s="445"/>
      <c r="BF3" s="445"/>
      <c r="BG3" s="445"/>
      <c r="BH3" s="445"/>
      <c r="BI3" s="445"/>
      <c r="BJ3" s="445"/>
      <c r="BK3" s="445"/>
      <c r="BL3" s="445"/>
      <c r="BM3" s="445"/>
      <c r="BN3" s="445"/>
      <c r="BO3" s="445"/>
      <c r="BP3" s="445"/>
      <c r="BQ3" s="445"/>
      <c r="BR3" s="445"/>
      <c r="BS3" s="445"/>
      <c r="BT3" s="445"/>
      <c r="BU3" s="445"/>
      <c r="BV3" s="445"/>
      <c r="BW3" s="445"/>
      <c r="BX3" s="445"/>
      <c r="BY3" s="445"/>
      <c r="BZ3" s="445"/>
      <c r="CA3" s="445"/>
      <c r="CB3" s="445"/>
      <c r="CC3" s="445"/>
      <c r="CD3" s="445"/>
      <c r="CE3" s="445"/>
      <c r="CF3" s="445"/>
      <c r="CG3" s="445"/>
      <c r="CH3" s="445"/>
      <c r="CI3" s="445"/>
      <c r="CJ3" s="445"/>
      <c r="CK3" s="445"/>
      <c r="CL3" s="445"/>
      <c r="CM3" s="445"/>
      <c r="CN3" s="445"/>
      <c r="CO3" s="445"/>
      <c r="CP3" s="445"/>
      <c r="CQ3" s="445"/>
      <c r="CR3" s="445"/>
      <c r="CS3" s="445"/>
      <c r="CT3" s="445"/>
      <c r="CU3" s="445"/>
      <c r="CV3" s="445"/>
      <c r="CW3" s="445"/>
      <c r="CX3" s="445"/>
      <c r="CY3" s="445"/>
      <c r="CZ3" s="445"/>
      <c r="DA3" s="445"/>
      <c r="DB3" s="445"/>
      <c r="DC3" s="445"/>
      <c r="DD3" s="445"/>
      <c r="DE3" s="445"/>
      <c r="DF3" s="445"/>
      <c r="DG3" s="445"/>
      <c r="DH3" s="445"/>
      <c r="DI3" s="445"/>
      <c r="DJ3" s="445"/>
      <c r="DK3" s="445"/>
      <c r="DL3" s="445"/>
      <c r="DM3" s="445"/>
      <c r="DN3" s="445"/>
      <c r="DO3" s="445"/>
      <c r="DP3" s="445"/>
      <c r="DQ3" s="445"/>
      <c r="DR3" s="445"/>
      <c r="DS3" s="445"/>
      <c r="DT3" s="445"/>
      <c r="DU3" s="445"/>
      <c r="DV3" s="445"/>
      <c r="DW3" s="445"/>
      <c r="DX3" s="445"/>
      <c r="DY3" s="445"/>
      <c r="DZ3" s="445"/>
      <c r="EA3" s="445"/>
      <c r="EB3" s="445"/>
      <c r="EC3" s="445"/>
      <c r="ED3" s="445"/>
      <c r="EE3" s="445"/>
      <c r="EF3" s="445"/>
      <c r="EG3" s="445"/>
      <c r="EH3" s="445"/>
      <c r="EI3" s="445"/>
      <c r="EJ3" s="445"/>
      <c r="EK3" s="445"/>
      <c r="EL3" s="445"/>
      <c r="EM3" s="445"/>
      <c r="EN3" s="445"/>
      <c r="EO3" s="445"/>
      <c r="EP3" s="445"/>
      <c r="EQ3" s="445"/>
      <c r="ER3" s="445"/>
      <c r="ES3" s="445"/>
      <c r="ET3" s="445"/>
      <c r="EU3" s="445"/>
      <c r="EV3" s="445"/>
      <c r="EW3" s="445"/>
      <c r="EX3" s="445"/>
      <c r="EY3" s="445"/>
      <c r="EZ3" s="445"/>
      <c r="FA3" s="445"/>
      <c r="FB3" s="445"/>
      <c r="FC3" s="445"/>
      <c r="FD3" s="445"/>
      <c r="FE3" s="445"/>
      <c r="FF3" s="445"/>
      <c r="FG3" s="445"/>
      <c r="FH3" s="445"/>
      <c r="FI3" s="445"/>
      <c r="FJ3" s="445"/>
      <c r="FK3" s="445"/>
      <c r="FL3" s="445"/>
      <c r="FM3" s="445"/>
      <c r="FN3" s="445"/>
      <c r="FO3" s="445"/>
      <c r="FP3" s="445"/>
      <c r="FQ3" s="445"/>
      <c r="FR3" s="445"/>
      <c r="FS3" s="445"/>
      <c r="FT3" s="445"/>
      <c r="FU3" s="445"/>
      <c r="FV3" s="445"/>
      <c r="FW3" s="445"/>
      <c r="FX3" s="445"/>
      <c r="FY3" s="445"/>
      <c r="FZ3" s="445"/>
      <c r="GA3" s="445"/>
      <c r="GB3" s="445"/>
      <c r="GC3" s="445"/>
      <c r="GD3" s="445"/>
      <c r="GE3" s="445"/>
      <c r="GF3" s="445"/>
      <c r="GG3" s="445"/>
      <c r="GH3" s="445"/>
      <c r="GI3" s="445"/>
      <c r="GJ3" s="445"/>
      <c r="GK3" s="445"/>
      <c r="GL3" s="445"/>
      <c r="GM3" s="445"/>
      <c r="GN3" s="445"/>
      <c r="GO3" s="445"/>
      <c r="GP3" s="445"/>
      <c r="GQ3" s="445"/>
      <c r="GR3" s="445"/>
      <c r="GS3" s="445"/>
      <c r="GT3" s="445"/>
      <c r="GU3" s="445"/>
      <c r="GV3" s="445"/>
      <c r="GW3" s="445"/>
      <c r="GX3" s="445"/>
      <c r="GY3" s="445"/>
      <c r="GZ3" s="445"/>
      <c r="HA3" s="445"/>
      <c r="HB3" s="445"/>
      <c r="HC3" s="445"/>
      <c r="HD3" s="445"/>
      <c r="HE3" s="445"/>
      <c r="HF3" s="445"/>
      <c r="HG3" s="445"/>
      <c r="HH3" s="445"/>
      <c r="HI3" s="445"/>
      <c r="HJ3" s="445"/>
      <c r="HK3" s="445"/>
      <c r="HL3" s="445"/>
      <c r="HM3" s="445"/>
      <c r="HN3" s="445"/>
      <c r="HO3" s="445"/>
      <c r="HP3" s="445"/>
      <c r="HQ3" s="445"/>
      <c r="HR3" s="445"/>
      <c r="HS3" s="445"/>
      <c r="HT3" s="445"/>
      <c r="HU3" s="445"/>
      <c r="HV3" s="445"/>
      <c r="HW3" s="445"/>
      <c r="HX3" s="445"/>
      <c r="HY3" s="445"/>
      <c r="HZ3" s="445"/>
      <c r="IA3" s="445"/>
      <c r="IB3" s="445"/>
      <c r="IC3" s="445"/>
      <c r="ID3" s="445"/>
      <c r="IE3" s="445"/>
      <c r="IF3" s="445"/>
      <c r="IG3" s="445"/>
      <c r="IH3" s="445"/>
      <c r="II3" s="445"/>
      <c r="IJ3" s="445"/>
      <c r="IK3" s="445"/>
      <c r="IL3" s="445"/>
      <c r="IM3" s="445"/>
      <c r="IN3" s="445"/>
      <c r="IO3" s="445"/>
    </row>
    <row r="4" spans="1:249" s="447" customFormat="1" ht="15">
      <c r="A4" s="732" t="s">
        <v>668</v>
      </c>
      <c r="B4" s="733"/>
      <c r="C4" s="733"/>
      <c r="D4" s="444"/>
      <c r="E4" s="445"/>
      <c r="F4" s="445"/>
      <c r="G4" s="445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446"/>
      <c r="BA4" s="446"/>
      <c r="BB4" s="446"/>
      <c r="BC4" s="446"/>
      <c r="BD4" s="446"/>
      <c r="BE4" s="446"/>
      <c r="BF4" s="446"/>
      <c r="BG4" s="446"/>
      <c r="BH4" s="446"/>
      <c r="BI4" s="446"/>
      <c r="BJ4" s="446"/>
      <c r="BK4" s="446"/>
      <c r="BL4" s="446"/>
      <c r="BM4" s="446"/>
      <c r="BN4" s="446"/>
      <c r="BO4" s="446"/>
      <c r="BP4" s="446"/>
      <c r="BQ4" s="446"/>
      <c r="BR4" s="446"/>
      <c r="BS4" s="446"/>
      <c r="BT4" s="446"/>
      <c r="BU4" s="446"/>
      <c r="BV4" s="446"/>
      <c r="BW4" s="446"/>
      <c r="BX4" s="446"/>
      <c r="BY4" s="446"/>
      <c r="BZ4" s="446"/>
      <c r="CA4" s="446"/>
      <c r="CB4" s="446"/>
      <c r="CC4" s="446"/>
      <c r="CD4" s="446"/>
      <c r="CE4" s="446"/>
      <c r="CF4" s="446"/>
      <c r="CG4" s="446"/>
      <c r="CH4" s="446"/>
      <c r="CI4" s="446"/>
      <c r="CJ4" s="446"/>
      <c r="CK4" s="446"/>
      <c r="CL4" s="446"/>
      <c r="CM4" s="446"/>
      <c r="CN4" s="446"/>
      <c r="CO4" s="446"/>
      <c r="CP4" s="446"/>
      <c r="CQ4" s="446"/>
      <c r="CR4" s="446"/>
      <c r="CS4" s="446"/>
      <c r="CT4" s="446"/>
      <c r="CU4" s="446"/>
      <c r="CV4" s="446"/>
      <c r="CW4" s="446"/>
      <c r="CX4" s="446"/>
      <c r="CY4" s="446"/>
      <c r="CZ4" s="446"/>
      <c r="DA4" s="446"/>
      <c r="DB4" s="446"/>
      <c r="DC4" s="446"/>
      <c r="DD4" s="446"/>
      <c r="DE4" s="446"/>
      <c r="DF4" s="446"/>
      <c r="DG4" s="446"/>
      <c r="DH4" s="446"/>
      <c r="DI4" s="446"/>
      <c r="DJ4" s="446"/>
      <c r="DK4" s="446"/>
      <c r="DL4" s="446"/>
      <c r="DM4" s="446"/>
      <c r="DN4" s="446"/>
      <c r="DO4" s="446"/>
      <c r="DP4" s="446"/>
      <c r="DQ4" s="446"/>
      <c r="DR4" s="446"/>
      <c r="DS4" s="446"/>
      <c r="DT4" s="446"/>
      <c r="DU4" s="446"/>
      <c r="DV4" s="446"/>
      <c r="DW4" s="446"/>
      <c r="DX4" s="446"/>
      <c r="DY4" s="446"/>
      <c r="DZ4" s="446"/>
      <c r="EA4" s="446"/>
      <c r="EB4" s="446"/>
      <c r="EC4" s="446"/>
      <c r="ED4" s="446"/>
      <c r="EE4" s="446"/>
      <c r="EF4" s="446"/>
      <c r="EG4" s="446"/>
      <c r="EH4" s="446"/>
      <c r="EI4" s="446"/>
      <c r="EJ4" s="446"/>
      <c r="EK4" s="446"/>
      <c r="EL4" s="446"/>
      <c r="EM4" s="446"/>
      <c r="EN4" s="446"/>
      <c r="EO4" s="446"/>
      <c r="EP4" s="446"/>
      <c r="EQ4" s="446"/>
      <c r="ER4" s="446"/>
      <c r="ES4" s="446"/>
      <c r="ET4" s="446"/>
      <c r="EU4" s="446"/>
      <c r="EV4" s="446"/>
      <c r="EW4" s="446"/>
      <c r="EX4" s="446"/>
      <c r="EY4" s="446"/>
      <c r="EZ4" s="446"/>
      <c r="FA4" s="446"/>
      <c r="FB4" s="446"/>
      <c r="FC4" s="446"/>
      <c r="FD4" s="446"/>
      <c r="FE4" s="446"/>
      <c r="FF4" s="446"/>
      <c r="FG4" s="446"/>
      <c r="FH4" s="446"/>
      <c r="FI4" s="446"/>
      <c r="FJ4" s="446"/>
      <c r="FK4" s="446"/>
      <c r="FL4" s="446"/>
      <c r="FM4" s="446"/>
      <c r="FN4" s="446"/>
      <c r="FO4" s="446"/>
      <c r="FP4" s="446"/>
      <c r="FQ4" s="446"/>
      <c r="FR4" s="446"/>
      <c r="FS4" s="446"/>
      <c r="FT4" s="446"/>
      <c r="FU4" s="446"/>
      <c r="FV4" s="446"/>
      <c r="FW4" s="446"/>
      <c r="FX4" s="446"/>
      <c r="FY4" s="446"/>
      <c r="FZ4" s="446"/>
      <c r="GA4" s="446"/>
      <c r="GB4" s="446"/>
      <c r="GC4" s="446"/>
      <c r="GD4" s="446"/>
      <c r="GE4" s="446"/>
      <c r="GF4" s="446"/>
      <c r="GG4" s="446"/>
      <c r="GH4" s="446"/>
      <c r="GI4" s="446"/>
      <c r="GJ4" s="446"/>
      <c r="GK4" s="446"/>
      <c r="GL4" s="446"/>
      <c r="GM4" s="446"/>
      <c r="GN4" s="446"/>
      <c r="GO4" s="446"/>
      <c r="GP4" s="446"/>
      <c r="GQ4" s="446"/>
      <c r="GR4" s="446"/>
      <c r="GS4" s="446"/>
      <c r="GT4" s="446"/>
      <c r="GU4" s="446"/>
      <c r="GV4" s="446"/>
      <c r="GW4" s="446"/>
      <c r="GX4" s="446"/>
      <c r="GY4" s="446"/>
      <c r="GZ4" s="446"/>
      <c r="HA4" s="446"/>
      <c r="HB4" s="446"/>
      <c r="HC4" s="446"/>
      <c r="HD4" s="446"/>
      <c r="HE4" s="446"/>
      <c r="HF4" s="446"/>
      <c r="HG4" s="446"/>
      <c r="HH4" s="446"/>
      <c r="HI4" s="446"/>
      <c r="HJ4" s="446"/>
      <c r="HK4" s="446"/>
      <c r="HL4" s="446"/>
      <c r="HM4" s="446"/>
      <c r="HN4" s="446"/>
      <c r="HO4" s="446"/>
      <c r="HP4" s="446"/>
      <c r="HQ4" s="446"/>
      <c r="HR4" s="446"/>
      <c r="HS4" s="446"/>
      <c r="HT4" s="446"/>
      <c r="HU4" s="446"/>
      <c r="HV4" s="446"/>
      <c r="HW4" s="446"/>
      <c r="HX4" s="446"/>
      <c r="HY4" s="446"/>
      <c r="HZ4" s="446"/>
      <c r="IA4" s="446"/>
      <c r="IB4" s="446"/>
      <c r="IC4" s="446"/>
      <c r="ID4" s="446"/>
      <c r="IE4" s="446"/>
      <c r="IF4" s="446"/>
      <c r="IG4" s="446"/>
      <c r="IH4" s="446"/>
      <c r="II4" s="446"/>
      <c r="IJ4" s="446"/>
      <c r="IK4" s="446"/>
      <c r="IL4" s="446"/>
      <c r="IM4" s="446"/>
      <c r="IN4" s="446"/>
      <c r="IO4" s="446"/>
    </row>
    <row r="5" spans="1:7" s="448" customFormat="1" ht="15">
      <c r="A5" s="734" t="s">
        <v>687</v>
      </c>
      <c r="B5" s="734" t="s">
        <v>669</v>
      </c>
      <c r="C5" s="734" t="s">
        <v>670</v>
      </c>
      <c r="D5" s="737" t="s">
        <v>671</v>
      </c>
      <c r="E5" s="738"/>
      <c r="F5" s="738"/>
      <c r="G5" s="738"/>
    </row>
    <row r="6" spans="1:7" s="448" customFormat="1" ht="30">
      <c r="A6" s="735"/>
      <c r="B6" s="736"/>
      <c r="C6" s="735"/>
      <c r="D6" s="343" t="s">
        <v>672</v>
      </c>
      <c r="E6" s="343" t="s">
        <v>673</v>
      </c>
      <c r="F6" s="343" t="s">
        <v>674</v>
      </c>
      <c r="G6" s="438" t="s">
        <v>410</v>
      </c>
    </row>
    <row r="7" spans="1:7" s="449" customFormat="1" ht="15">
      <c r="A7" s="450">
        <v>1</v>
      </c>
      <c r="B7" s="450">
        <v>2</v>
      </c>
      <c r="C7" s="450">
        <v>3</v>
      </c>
      <c r="D7" s="450">
        <v>4</v>
      </c>
      <c r="E7" s="450">
        <v>5</v>
      </c>
      <c r="F7" s="450">
        <v>6</v>
      </c>
      <c r="G7" s="450">
        <v>7</v>
      </c>
    </row>
    <row r="8" spans="1:7" s="449" customFormat="1" ht="45">
      <c r="A8" s="569">
        <v>1</v>
      </c>
      <c r="B8" s="570" t="s">
        <v>675</v>
      </c>
      <c r="C8" s="571" t="s">
        <v>676</v>
      </c>
      <c r="D8" s="572"/>
      <c r="E8" s="572"/>
      <c r="F8" s="572"/>
      <c r="G8" s="573"/>
    </row>
    <row r="9" spans="1:7" s="449" customFormat="1" ht="45">
      <c r="A9" s="569">
        <v>2</v>
      </c>
      <c r="B9" s="570" t="s">
        <v>677</v>
      </c>
      <c r="C9" s="571" t="s">
        <v>836</v>
      </c>
      <c r="D9" s="572"/>
      <c r="E9" s="572"/>
      <c r="F9" s="572"/>
      <c r="G9" s="573"/>
    </row>
    <row r="10" spans="1:7" s="449" customFormat="1" ht="45">
      <c r="A10" s="569">
        <v>3</v>
      </c>
      <c r="B10" s="570" t="s">
        <v>678</v>
      </c>
      <c r="C10" s="571" t="s">
        <v>837</v>
      </c>
      <c r="D10" s="572"/>
      <c r="E10" s="572"/>
      <c r="F10" s="572"/>
      <c r="G10" s="573"/>
    </row>
    <row r="11" spans="1:7" s="449" customFormat="1" ht="45">
      <c r="A11" s="569">
        <v>4</v>
      </c>
      <c r="B11" s="570" t="s">
        <v>679</v>
      </c>
      <c r="C11" s="571" t="s">
        <v>838</v>
      </c>
      <c r="D11" s="572"/>
      <c r="E11" s="572"/>
      <c r="F11" s="572"/>
      <c r="G11" s="573"/>
    </row>
    <row r="12" spans="1:7" s="449" customFormat="1" ht="45">
      <c r="A12" s="569">
        <v>5</v>
      </c>
      <c r="B12" s="570" t="s">
        <v>680</v>
      </c>
      <c r="C12" s="571" t="s">
        <v>839</v>
      </c>
      <c r="D12" s="572"/>
      <c r="E12" s="572"/>
      <c r="F12" s="572"/>
      <c r="G12" s="573"/>
    </row>
    <row r="13" spans="1:7" s="449" customFormat="1" ht="60">
      <c r="A13" s="569">
        <v>6</v>
      </c>
      <c r="B13" s="570" t="s">
        <v>776</v>
      </c>
      <c r="C13" s="571" t="s">
        <v>775</v>
      </c>
      <c r="D13" s="572"/>
      <c r="E13" s="572"/>
      <c r="F13" s="572"/>
      <c r="G13" s="573"/>
    </row>
    <row r="14" spans="1:7" s="449" customFormat="1" ht="45">
      <c r="A14" s="569">
        <v>7</v>
      </c>
      <c r="B14" s="570" t="s">
        <v>779</v>
      </c>
      <c r="C14" s="571" t="s">
        <v>840</v>
      </c>
      <c r="D14" s="572"/>
      <c r="E14" s="572"/>
      <c r="F14" s="572"/>
      <c r="G14" s="573"/>
    </row>
    <row r="15" spans="1:7" s="449" customFormat="1" ht="45">
      <c r="A15" s="569">
        <v>8</v>
      </c>
      <c r="B15" s="570" t="s">
        <v>781</v>
      </c>
      <c r="C15" s="571" t="s">
        <v>841</v>
      </c>
      <c r="D15" s="572"/>
      <c r="E15" s="572"/>
      <c r="F15" s="572"/>
      <c r="G15" s="573"/>
    </row>
    <row r="16" spans="1:7" s="449" customFormat="1" ht="45">
      <c r="A16" s="569">
        <v>9</v>
      </c>
      <c r="B16" s="570" t="s">
        <v>782</v>
      </c>
      <c r="C16" s="571" t="s">
        <v>787</v>
      </c>
      <c r="D16" s="572"/>
      <c r="E16" s="572"/>
      <c r="F16" s="572"/>
      <c r="G16" s="573"/>
    </row>
    <row r="17" spans="1:7" s="449" customFormat="1" ht="45">
      <c r="A17" s="569">
        <v>10</v>
      </c>
      <c r="B17" s="570" t="s">
        <v>785</v>
      </c>
      <c r="C17" s="571" t="s">
        <v>786</v>
      </c>
      <c r="D17" s="572"/>
      <c r="E17" s="572"/>
      <c r="F17" s="572"/>
      <c r="G17" s="573"/>
    </row>
    <row r="18" spans="1:7" s="449" customFormat="1" ht="45">
      <c r="A18" s="569">
        <v>11</v>
      </c>
      <c r="B18" s="570" t="s">
        <v>788</v>
      </c>
      <c r="C18" s="571" t="s">
        <v>842</v>
      </c>
      <c r="D18" s="572"/>
      <c r="E18" s="572"/>
      <c r="F18" s="572"/>
      <c r="G18" s="573"/>
    </row>
    <row r="19" spans="1:7" s="449" customFormat="1" ht="30">
      <c r="A19" s="569">
        <v>12</v>
      </c>
      <c r="B19" s="570" t="s">
        <v>830</v>
      </c>
      <c r="C19" s="571" t="s">
        <v>831</v>
      </c>
      <c r="D19" s="572"/>
      <c r="E19" s="572"/>
      <c r="F19" s="572"/>
      <c r="G19" s="573"/>
    </row>
    <row r="20" spans="1:7" s="451" customFormat="1" ht="15">
      <c r="A20" s="574"/>
      <c r="B20" s="570"/>
      <c r="C20" s="570" t="s">
        <v>681</v>
      </c>
      <c r="D20" s="573"/>
      <c r="E20" s="573"/>
      <c r="F20" s="572"/>
      <c r="G20" s="573"/>
    </row>
    <row r="21" spans="1:7" s="451" customFormat="1" ht="15">
      <c r="A21" s="574"/>
      <c r="B21" s="570"/>
      <c r="C21" s="570" t="s">
        <v>863</v>
      </c>
      <c r="D21" s="573"/>
      <c r="E21" s="573"/>
      <c r="F21" s="573"/>
      <c r="G21" s="573"/>
    </row>
    <row r="22" spans="1:7" s="451" customFormat="1" ht="15">
      <c r="A22" s="574"/>
      <c r="B22" s="570"/>
      <c r="C22" s="570" t="s">
        <v>681</v>
      </c>
      <c r="D22" s="573"/>
      <c r="E22" s="573"/>
      <c r="F22" s="573"/>
      <c r="G22" s="573"/>
    </row>
    <row r="23" spans="1:7" s="451" customFormat="1" ht="15">
      <c r="A23" s="574"/>
      <c r="B23" s="570"/>
      <c r="C23" s="570" t="s">
        <v>862</v>
      </c>
      <c r="D23" s="573"/>
      <c r="E23" s="573"/>
      <c r="F23" s="573"/>
      <c r="G23" s="573"/>
    </row>
    <row r="24" spans="1:7" s="451" customFormat="1" ht="15">
      <c r="A24" s="574"/>
      <c r="B24" s="570"/>
      <c r="C24" s="570" t="s">
        <v>681</v>
      </c>
      <c r="D24" s="573"/>
      <c r="E24" s="573"/>
      <c r="F24" s="573"/>
      <c r="G24" s="573"/>
    </row>
    <row r="25" spans="1:7" s="451" customFormat="1" ht="15">
      <c r="A25" s="574"/>
      <c r="B25" s="570"/>
      <c r="C25" s="570" t="s">
        <v>682</v>
      </c>
      <c r="D25" s="573"/>
      <c r="E25" s="573"/>
      <c r="F25" s="573"/>
      <c r="G25" s="573"/>
    </row>
    <row r="26" spans="1:10" s="451" customFormat="1" ht="15">
      <c r="A26" s="574"/>
      <c r="B26" s="570"/>
      <c r="C26" s="570" t="s">
        <v>683</v>
      </c>
      <c r="D26" s="573"/>
      <c r="E26" s="573"/>
      <c r="F26" s="573"/>
      <c r="G26" s="573"/>
      <c r="J26" s="560"/>
    </row>
    <row r="27" s="452" customFormat="1" ht="15"/>
    <row r="28" s="452" customFormat="1" ht="15"/>
    <row r="29" spans="3:6" s="452" customFormat="1" ht="15" customHeight="1">
      <c r="C29" s="453"/>
      <c r="F29" s="454"/>
    </row>
    <row r="30" s="452" customFormat="1" ht="15"/>
  </sheetData>
  <sheetProtection/>
  <mergeCells count="8">
    <mergeCell ref="A1:C1"/>
    <mergeCell ref="A2:G2"/>
    <mergeCell ref="A3:G3"/>
    <mergeCell ref="A4:C4"/>
    <mergeCell ref="A5:A6"/>
    <mergeCell ref="B5:B6"/>
    <mergeCell ref="C5:C6"/>
    <mergeCell ref="D5:G5"/>
  </mergeCells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34">
      <selection activeCell="G9" sqref="G9:M45"/>
    </sheetView>
  </sheetViews>
  <sheetFormatPr defaultColWidth="9.00390625" defaultRowHeight="12.75"/>
  <cols>
    <col min="1" max="1" width="3.875" style="16" customWidth="1"/>
    <col min="2" max="2" width="7.375" style="16" customWidth="1"/>
    <col min="3" max="3" width="40.25390625" style="16" customWidth="1"/>
    <col min="4" max="4" width="8.25390625" style="16" customWidth="1"/>
    <col min="5" max="5" width="8.00390625" style="16" customWidth="1"/>
    <col min="6" max="6" width="7.875" style="16" customWidth="1"/>
    <col min="7" max="7" width="7.375" style="16" customWidth="1"/>
    <col min="8" max="8" width="7.875" style="16" customWidth="1"/>
    <col min="9" max="9" width="7.625" style="16" customWidth="1"/>
    <col min="10" max="10" width="8.25390625" style="16" customWidth="1"/>
    <col min="11" max="11" width="7.625" style="16" customWidth="1"/>
    <col min="12" max="12" width="8.625" style="16" customWidth="1"/>
    <col min="13" max="13" width="7.875" style="16" customWidth="1"/>
    <col min="14" max="16384" width="9.125" style="16" customWidth="1"/>
  </cols>
  <sheetData>
    <row r="1" spans="1:13" s="13" customFormat="1" ht="16.5">
      <c r="A1" s="802" t="s">
        <v>154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</row>
    <row r="2" spans="1:13" s="13" customFormat="1" ht="16.5">
      <c r="A2" s="89"/>
      <c r="B2" s="89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</row>
    <row r="3" spans="1:13" s="13" customFormat="1" ht="16.5">
      <c r="A3" s="803" t="s">
        <v>783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</row>
    <row r="4" spans="1:13" s="13" customFormat="1" ht="16.5">
      <c r="A4" s="803" t="s">
        <v>280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</row>
    <row r="5" spans="1:13" ht="15.75">
      <c r="A5" s="14" t="s">
        <v>282</v>
      </c>
      <c r="B5" s="14"/>
      <c r="C5" s="14"/>
      <c r="D5" s="14"/>
      <c r="E5" s="14"/>
      <c r="F5" s="14"/>
      <c r="G5" s="7"/>
      <c r="H5" s="1"/>
      <c r="I5" s="844" t="s">
        <v>20</v>
      </c>
      <c r="J5" s="844"/>
      <c r="K5" s="15">
        <f>M45/1000</f>
        <v>0</v>
      </c>
      <c r="L5" s="807" t="s">
        <v>21</v>
      </c>
      <c r="M5" s="807"/>
    </row>
    <row r="6" spans="1:13" ht="13.5">
      <c r="A6" s="791" t="s">
        <v>22</v>
      </c>
      <c r="B6" s="791" t="s">
        <v>156</v>
      </c>
      <c r="C6" s="791" t="s">
        <v>1</v>
      </c>
      <c r="D6" s="791" t="s">
        <v>2</v>
      </c>
      <c r="E6" s="793" t="s">
        <v>3</v>
      </c>
      <c r="F6" s="794"/>
      <c r="G6" s="795" t="s">
        <v>4</v>
      </c>
      <c r="H6" s="796"/>
      <c r="I6" s="797" t="s">
        <v>0</v>
      </c>
      <c r="J6" s="798"/>
      <c r="K6" s="797" t="s">
        <v>68</v>
      </c>
      <c r="L6" s="798"/>
      <c r="M6" s="800" t="s">
        <v>5</v>
      </c>
    </row>
    <row r="7" spans="1:13" ht="54">
      <c r="A7" s="792"/>
      <c r="B7" s="792"/>
      <c r="C7" s="792"/>
      <c r="D7" s="792"/>
      <c r="E7" s="131" t="s">
        <v>69</v>
      </c>
      <c r="F7" s="131" t="s">
        <v>6</v>
      </c>
      <c r="G7" s="135" t="s">
        <v>7</v>
      </c>
      <c r="H7" s="131" t="s">
        <v>6</v>
      </c>
      <c r="I7" s="136" t="s">
        <v>7</v>
      </c>
      <c r="J7" s="131" t="s">
        <v>6</v>
      </c>
      <c r="K7" s="136" t="s">
        <v>7</v>
      </c>
      <c r="L7" s="131" t="s">
        <v>6</v>
      </c>
      <c r="M7" s="801"/>
    </row>
    <row r="8" spans="1:13" s="140" customFormat="1" ht="15">
      <c r="A8" s="32" t="s">
        <v>70</v>
      </c>
      <c r="B8" s="32">
        <v>2</v>
      </c>
      <c r="C8" s="32">
        <v>3</v>
      </c>
      <c r="D8" s="32">
        <v>4</v>
      </c>
      <c r="E8" s="32">
        <v>5</v>
      </c>
      <c r="F8" s="137">
        <v>6</v>
      </c>
      <c r="G8" s="138" t="s">
        <v>71</v>
      </c>
      <c r="H8" s="139">
        <v>8</v>
      </c>
      <c r="I8" s="137">
        <v>9</v>
      </c>
      <c r="J8" s="139">
        <v>10</v>
      </c>
      <c r="K8" s="137">
        <v>11</v>
      </c>
      <c r="L8" s="139">
        <v>12</v>
      </c>
      <c r="M8" s="139">
        <v>13</v>
      </c>
    </row>
    <row r="9" spans="1:13" ht="16.5">
      <c r="A9" s="31"/>
      <c r="B9" s="32"/>
      <c r="C9" s="260" t="s">
        <v>265</v>
      </c>
      <c r="D9" s="34"/>
      <c r="E9" s="34"/>
      <c r="F9" s="40"/>
      <c r="G9" s="34"/>
      <c r="H9" s="33"/>
      <c r="I9" s="40"/>
      <c r="J9" s="33"/>
      <c r="K9" s="40"/>
      <c r="L9" s="33"/>
      <c r="M9" s="33"/>
    </row>
    <row r="10" spans="1:13" s="1" customFormat="1" ht="13.5">
      <c r="A10" s="31">
        <v>1</v>
      </c>
      <c r="B10" s="167" t="s">
        <v>227</v>
      </c>
      <c r="C10" s="30" t="s">
        <v>283</v>
      </c>
      <c r="D10" s="31" t="s">
        <v>95</v>
      </c>
      <c r="E10" s="131"/>
      <c r="F10" s="286">
        <v>35</v>
      </c>
      <c r="G10" s="34"/>
      <c r="H10" s="33"/>
      <c r="I10" s="40"/>
      <c r="J10" s="33"/>
      <c r="K10" s="40"/>
      <c r="L10" s="33"/>
      <c r="M10" s="33"/>
    </row>
    <row r="11" spans="1:13" s="1" customFormat="1" ht="13.5">
      <c r="A11" s="31"/>
      <c r="B11" s="167"/>
      <c r="C11" s="30" t="s">
        <v>11</v>
      </c>
      <c r="D11" s="31" t="s">
        <v>29</v>
      </c>
      <c r="E11" s="42">
        <v>2.06</v>
      </c>
      <c r="F11" s="42">
        <f>F10*E11</f>
        <v>72.10000000000001</v>
      </c>
      <c r="G11" s="39"/>
      <c r="H11" s="168"/>
      <c r="I11" s="43"/>
      <c r="J11" s="33"/>
      <c r="K11" s="40"/>
      <c r="L11" s="33"/>
      <c r="M11" s="33"/>
    </row>
    <row r="12" spans="1:13" s="1" customFormat="1" ht="13.5">
      <c r="A12" s="31">
        <v>2</v>
      </c>
      <c r="B12" s="167" t="s">
        <v>266</v>
      </c>
      <c r="C12" s="30" t="s">
        <v>267</v>
      </c>
      <c r="D12" s="31" t="s">
        <v>95</v>
      </c>
      <c r="E12" s="131"/>
      <c r="F12" s="94">
        <v>35</v>
      </c>
      <c r="G12" s="34"/>
      <c r="H12" s="33"/>
      <c r="I12" s="43"/>
      <c r="J12" s="33"/>
      <c r="K12" s="40"/>
      <c r="L12" s="33"/>
      <c r="M12" s="33"/>
    </row>
    <row r="13" spans="1:13" s="1" customFormat="1" ht="13.5">
      <c r="A13" s="31"/>
      <c r="B13" s="167"/>
      <c r="C13" s="30" t="s">
        <v>11</v>
      </c>
      <c r="D13" s="31" t="s">
        <v>29</v>
      </c>
      <c r="E13" s="97">
        <v>1.21</v>
      </c>
      <c r="F13" s="42">
        <f>F12*E13</f>
        <v>42.35</v>
      </c>
      <c r="G13" s="39"/>
      <c r="H13" s="168"/>
      <c r="I13" s="43"/>
      <c r="J13" s="33"/>
      <c r="K13" s="40"/>
      <c r="L13" s="33"/>
      <c r="M13" s="33"/>
    </row>
    <row r="14" spans="1:13" ht="27">
      <c r="A14" s="31">
        <v>3</v>
      </c>
      <c r="B14" s="31" t="s">
        <v>268</v>
      </c>
      <c r="C14" s="30" t="s">
        <v>269</v>
      </c>
      <c r="D14" s="31" t="s">
        <v>88</v>
      </c>
      <c r="E14" s="34"/>
      <c r="F14" s="43">
        <v>100</v>
      </c>
      <c r="G14" s="40"/>
      <c r="H14" s="33"/>
      <c r="I14" s="34"/>
      <c r="J14" s="33"/>
      <c r="K14" s="40"/>
      <c r="L14" s="33"/>
      <c r="M14" s="33"/>
    </row>
    <row r="15" spans="1:13" ht="13.5">
      <c r="A15" s="31"/>
      <c r="B15" s="50"/>
      <c r="C15" s="30" t="s">
        <v>11</v>
      </c>
      <c r="D15" s="31" t="s">
        <v>29</v>
      </c>
      <c r="E15" s="31">
        <v>0.139</v>
      </c>
      <c r="F15" s="33">
        <f>F14*E15</f>
        <v>13.900000000000002</v>
      </c>
      <c r="G15" s="40"/>
      <c r="H15" s="33"/>
      <c r="I15" s="43"/>
      <c r="J15" s="33"/>
      <c r="K15" s="40"/>
      <c r="L15" s="33"/>
      <c r="M15" s="33"/>
    </row>
    <row r="16" spans="1:13" s="37" customFormat="1" ht="13.5">
      <c r="A16" s="31"/>
      <c r="B16" s="50"/>
      <c r="C16" s="30" t="s">
        <v>31</v>
      </c>
      <c r="D16" s="31"/>
      <c r="E16" s="31"/>
      <c r="F16" s="33"/>
      <c r="G16" s="40"/>
      <c r="H16" s="33"/>
      <c r="I16" s="34"/>
      <c r="J16" s="33"/>
      <c r="K16" s="40"/>
      <c r="L16" s="33"/>
      <c r="M16" s="33"/>
    </row>
    <row r="17" spans="1:13" s="37" customFormat="1" ht="27">
      <c r="A17" s="31"/>
      <c r="B17" s="202"/>
      <c r="C17" s="30" t="s">
        <v>269</v>
      </c>
      <c r="D17" s="31" t="s">
        <v>88</v>
      </c>
      <c r="E17" s="31">
        <v>0.99</v>
      </c>
      <c r="F17" s="33">
        <f>F14*E17</f>
        <v>99</v>
      </c>
      <c r="G17" s="34"/>
      <c r="H17" s="33"/>
      <c r="I17" s="34"/>
      <c r="J17" s="33"/>
      <c r="K17" s="40"/>
      <c r="L17" s="33"/>
      <c r="M17" s="33"/>
    </row>
    <row r="18" spans="1:13" s="37" customFormat="1" ht="13.5">
      <c r="A18" s="31"/>
      <c r="B18" s="50"/>
      <c r="C18" s="30" t="s">
        <v>12</v>
      </c>
      <c r="D18" s="31" t="s">
        <v>8</v>
      </c>
      <c r="E18" s="31">
        <v>0.004</v>
      </c>
      <c r="F18" s="33">
        <f>F14*E18</f>
        <v>0.4</v>
      </c>
      <c r="G18" s="40"/>
      <c r="H18" s="33"/>
      <c r="I18" s="34"/>
      <c r="J18" s="33"/>
      <c r="K18" s="40"/>
      <c r="L18" s="33"/>
      <c r="M18" s="33"/>
    </row>
    <row r="19" spans="1:13" ht="13.5">
      <c r="A19" s="74"/>
      <c r="B19" s="150"/>
      <c r="C19" s="287" t="s">
        <v>270</v>
      </c>
      <c r="D19" s="288"/>
      <c r="E19" s="288"/>
      <c r="F19" s="250"/>
      <c r="G19" s="289"/>
      <c r="H19" s="290"/>
      <c r="I19" s="290"/>
      <c r="J19" s="290"/>
      <c r="K19" s="290"/>
      <c r="L19" s="290"/>
      <c r="M19" s="290"/>
    </row>
    <row r="20" spans="1:13" s="275" customFormat="1" ht="16.5">
      <c r="A20" s="270"/>
      <c r="B20" s="271"/>
      <c r="C20" s="20" t="s">
        <v>49</v>
      </c>
      <c r="D20" s="272"/>
      <c r="E20" s="272">
        <v>0.05</v>
      </c>
      <c r="F20" s="273"/>
      <c r="G20" s="273"/>
      <c r="H20" s="273"/>
      <c r="I20" s="273"/>
      <c r="J20" s="273"/>
      <c r="K20" s="273"/>
      <c r="L20" s="273"/>
      <c r="M20" s="274"/>
    </row>
    <row r="21" spans="1:13" s="275" customFormat="1" ht="16.5">
      <c r="A21" s="270"/>
      <c r="B21" s="271"/>
      <c r="C21" s="276" t="s">
        <v>40</v>
      </c>
      <c r="D21" s="277"/>
      <c r="E21" s="278"/>
      <c r="F21" s="278"/>
      <c r="G21" s="278"/>
      <c r="H21" s="279"/>
      <c r="I21" s="278"/>
      <c r="J21" s="279"/>
      <c r="K21" s="278"/>
      <c r="L21" s="280"/>
      <c r="M21" s="281"/>
    </row>
    <row r="22" spans="1:13" ht="13.5">
      <c r="A22" s="31"/>
      <c r="B22" s="282"/>
      <c r="C22" s="39" t="s">
        <v>271</v>
      </c>
      <c r="D22" s="34"/>
      <c r="E22" s="272">
        <v>0.1</v>
      </c>
      <c r="F22" s="34"/>
      <c r="G22" s="35"/>
      <c r="H22" s="35"/>
      <c r="I22" s="35"/>
      <c r="J22" s="35"/>
      <c r="K22" s="35"/>
      <c r="L22" s="35"/>
      <c r="M22" s="35"/>
    </row>
    <row r="23" spans="1:13" ht="13.5">
      <c r="A23" s="31"/>
      <c r="B23" s="282"/>
      <c r="C23" s="39" t="s">
        <v>40</v>
      </c>
      <c r="D23" s="34"/>
      <c r="E23" s="96"/>
      <c r="F23" s="34"/>
      <c r="G23" s="35"/>
      <c r="H23" s="35"/>
      <c r="I23" s="35"/>
      <c r="J23" s="35"/>
      <c r="K23" s="35"/>
      <c r="L23" s="35"/>
      <c r="M23" s="35"/>
    </row>
    <row r="24" spans="1:13" ht="13.5">
      <c r="A24" s="31"/>
      <c r="B24" s="32"/>
      <c r="C24" s="30" t="s">
        <v>232</v>
      </c>
      <c r="D24" s="31"/>
      <c r="E24" s="272">
        <v>0.08</v>
      </c>
      <c r="F24" s="33"/>
      <c r="G24" s="34"/>
      <c r="H24" s="35"/>
      <c r="I24" s="35"/>
      <c r="J24" s="35"/>
      <c r="K24" s="35"/>
      <c r="L24" s="35"/>
      <c r="M24" s="35"/>
    </row>
    <row r="25" spans="1:13" ht="13.5">
      <c r="A25" s="31"/>
      <c r="B25" s="32"/>
      <c r="C25" s="30" t="s">
        <v>270</v>
      </c>
      <c r="D25" s="31"/>
      <c r="E25" s="31"/>
      <c r="F25" s="33"/>
      <c r="G25" s="34"/>
      <c r="H25" s="35"/>
      <c r="I25" s="35"/>
      <c r="J25" s="35"/>
      <c r="K25" s="35"/>
      <c r="L25" s="35"/>
      <c r="M25" s="35"/>
    </row>
    <row r="26" spans="1:13" ht="16.5">
      <c r="A26" s="74"/>
      <c r="B26" s="146"/>
      <c r="C26" s="285" t="s">
        <v>272</v>
      </c>
      <c r="D26" s="75"/>
      <c r="E26" s="75"/>
      <c r="F26" s="76"/>
      <c r="G26" s="75"/>
      <c r="H26" s="77"/>
      <c r="I26" s="76"/>
      <c r="J26" s="77"/>
      <c r="K26" s="76"/>
      <c r="L26" s="77"/>
      <c r="M26" s="77"/>
    </row>
    <row r="27" spans="1:13" ht="13.5">
      <c r="A27" s="31">
        <v>4</v>
      </c>
      <c r="B27" s="31" t="s">
        <v>273</v>
      </c>
      <c r="C27" s="39" t="s">
        <v>274</v>
      </c>
      <c r="D27" s="31" t="s">
        <v>88</v>
      </c>
      <c r="E27" s="34"/>
      <c r="F27" s="33">
        <v>100</v>
      </c>
      <c r="G27" s="40"/>
      <c r="H27" s="33"/>
      <c r="I27" s="34"/>
      <c r="J27" s="33"/>
      <c r="K27" s="40"/>
      <c r="L27" s="33"/>
      <c r="M27" s="33"/>
    </row>
    <row r="28" spans="1:13" ht="13.5">
      <c r="A28" s="31"/>
      <c r="B28" s="50"/>
      <c r="C28" s="30" t="s">
        <v>11</v>
      </c>
      <c r="D28" s="31" t="s">
        <v>29</v>
      </c>
      <c r="E28" s="31">
        <v>0.16</v>
      </c>
      <c r="F28" s="42">
        <f>F27*E28</f>
        <v>16</v>
      </c>
      <c r="G28" s="40"/>
      <c r="H28" s="33"/>
      <c r="I28" s="40"/>
      <c r="J28" s="33"/>
      <c r="K28" s="40"/>
      <c r="L28" s="33"/>
      <c r="M28" s="33"/>
    </row>
    <row r="29" spans="1:13" s="36" customFormat="1" ht="13.5">
      <c r="A29" s="31"/>
      <c r="B29" s="31"/>
      <c r="C29" s="30" t="s">
        <v>30</v>
      </c>
      <c r="D29" s="31" t="s">
        <v>8</v>
      </c>
      <c r="E29" s="34">
        <v>0.0065</v>
      </c>
      <c r="F29" s="42">
        <f>F27*E29</f>
        <v>0.65</v>
      </c>
      <c r="G29" s="40"/>
      <c r="H29" s="33"/>
      <c r="I29" s="34"/>
      <c r="J29" s="33"/>
      <c r="K29" s="40"/>
      <c r="L29" s="33"/>
      <c r="M29" s="33"/>
    </row>
    <row r="30" spans="1:13" s="37" customFormat="1" ht="13.5">
      <c r="A30" s="31"/>
      <c r="B30" s="50"/>
      <c r="C30" s="30" t="s">
        <v>31</v>
      </c>
      <c r="D30" s="31"/>
      <c r="E30" s="31"/>
      <c r="F30" s="42"/>
      <c r="G30" s="40"/>
      <c r="H30" s="33"/>
      <c r="I30" s="34"/>
      <c r="J30" s="33"/>
      <c r="K30" s="40"/>
      <c r="L30" s="33"/>
      <c r="M30" s="33"/>
    </row>
    <row r="31" spans="1:13" s="37" customFormat="1" ht="13.5">
      <c r="A31" s="31"/>
      <c r="B31" s="50"/>
      <c r="C31" s="30" t="s">
        <v>12</v>
      </c>
      <c r="D31" s="31" t="s">
        <v>8</v>
      </c>
      <c r="E31" s="31">
        <v>0.0353</v>
      </c>
      <c r="F31" s="42">
        <f>F27*E31</f>
        <v>3.53</v>
      </c>
      <c r="G31" s="34"/>
      <c r="H31" s="33"/>
      <c r="I31" s="34"/>
      <c r="J31" s="33"/>
      <c r="K31" s="40"/>
      <c r="L31" s="33"/>
      <c r="M31" s="33"/>
    </row>
    <row r="32" spans="1:13" s="37" customFormat="1" ht="27">
      <c r="A32" s="74">
        <v>5</v>
      </c>
      <c r="B32" s="146"/>
      <c r="C32" s="78" t="s">
        <v>398</v>
      </c>
      <c r="D32" s="74" t="s">
        <v>88</v>
      </c>
      <c r="E32" s="74"/>
      <c r="F32" s="75">
        <v>100</v>
      </c>
      <c r="G32" s="75"/>
      <c r="H32" s="77"/>
      <c r="I32" s="76"/>
      <c r="J32" s="77"/>
      <c r="K32" s="76"/>
      <c r="L32" s="77"/>
      <c r="M32" s="77"/>
    </row>
    <row r="33" spans="1:13" s="37" customFormat="1" ht="13.5">
      <c r="A33" s="31">
        <v>6</v>
      </c>
      <c r="B33" s="32"/>
      <c r="C33" s="30" t="s">
        <v>281</v>
      </c>
      <c r="D33" s="31" t="s">
        <v>88</v>
      </c>
      <c r="E33" s="31"/>
      <c r="F33" s="33">
        <v>100</v>
      </c>
      <c r="G33" s="34"/>
      <c r="H33" s="33"/>
      <c r="I33" s="40"/>
      <c r="J33" s="33"/>
      <c r="K33" s="40"/>
      <c r="L33" s="33"/>
      <c r="M33" s="33"/>
    </row>
    <row r="34" spans="1:13" ht="13.5">
      <c r="A34" s="288"/>
      <c r="B34" s="150"/>
      <c r="C34" s="287" t="s">
        <v>279</v>
      </c>
      <c r="D34" s="288"/>
      <c r="E34" s="288"/>
      <c r="F34" s="250"/>
      <c r="G34" s="289"/>
      <c r="H34" s="290"/>
      <c r="I34" s="290"/>
      <c r="J34" s="290"/>
      <c r="K34" s="290"/>
      <c r="L34" s="290"/>
      <c r="M34" s="290"/>
    </row>
    <row r="35" spans="1:13" s="275" customFormat="1" ht="16.5">
      <c r="A35" s="270"/>
      <c r="B35" s="271"/>
      <c r="C35" s="20" t="s">
        <v>49</v>
      </c>
      <c r="D35" s="272"/>
      <c r="E35" s="272"/>
      <c r="F35" s="273"/>
      <c r="G35" s="273"/>
      <c r="H35" s="273"/>
      <c r="I35" s="273"/>
      <c r="J35" s="273"/>
      <c r="K35" s="273"/>
      <c r="L35" s="273"/>
      <c r="M35" s="274"/>
    </row>
    <row r="36" spans="1:13" s="275" customFormat="1" ht="16.5">
      <c r="A36" s="270"/>
      <c r="B36" s="271"/>
      <c r="C36" s="276" t="s">
        <v>40</v>
      </c>
      <c r="D36" s="277"/>
      <c r="E36" s="278"/>
      <c r="F36" s="278"/>
      <c r="G36" s="278"/>
      <c r="H36" s="279"/>
      <c r="I36" s="278"/>
      <c r="J36" s="279"/>
      <c r="K36" s="278"/>
      <c r="L36" s="280"/>
      <c r="M36" s="281"/>
    </row>
    <row r="37" spans="1:13" s="36" customFormat="1" ht="13.5">
      <c r="A37" s="31"/>
      <c r="B37" s="32"/>
      <c r="C37" s="30" t="s">
        <v>276</v>
      </c>
      <c r="D37" s="31"/>
      <c r="E37" s="106"/>
      <c r="F37" s="33"/>
      <c r="G37" s="35"/>
      <c r="H37" s="35"/>
      <c r="I37" s="35"/>
      <c r="J37" s="35"/>
      <c r="K37" s="35"/>
      <c r="L37" s="35"/>
      <c r="M37" s="35"/>
    </row>
    <row r="38" spans="1:13" s="36" customFormat="1" ht="13.5">
      <c r="A38" s="31"/>
      <c r="B38" s="32"/>
      <c r="C38" s="30" t="s">
        <v>40</v>
      </c>
      <c r="D38" s="31"/>
      <c r="E38" s="31"/>
      <c r="F38" s="33"/>
      <c r="G38" s="35"/>
      <c r="H38" s="35"/>
      <c r="I38" s="35"/>
      <c r="J38" s="35"/>
      <c r="K38" s="35"/>
      <c r="L38" s="35"/>
      <c r="M38" s="35"/>
    </row>
    <row r="39" spans="1:13" s="1" customFormat="1" ht="13.5">
      <c r="A39" s="31"/>
      <c r="B39" s="31"/>
      <c r="C39" s="39" t="s">
        <v>232</v>
      </c>
      <c r="D39" s="34"/>
      <c r="E39" s="210"/>
      <c r="F39" s="97"/>
      <c r="G39" s="35"/>
      <c r="H39" s="35"/>
      <c r="I39" s="35"/>
      <c r="J39" s="35"/>
      <c r="K39" s="35"/>
      <c r="L39" s="35"/>
      <c r="M39" s="35"/>
    </row>
    <row r="40" spans="1:13" s="1" customFormat="1" ht="13.5">
      <c r="A40" s="31"/>
      <c r="B40" s="31"/>
      <c r="C40" s="39" t="s">
        <v>275</v>
      </c>
      <c r="D40" s="34"/>
      <c r="E40" s="42"/>
      <c r="F40" s="97"/>
      <c r="G40" s="35"/>
      <c r="H40" s="35"/>
      <c r="I40" s="35"/>
      <c r="J40" s="35"/>
      <c r="K40" s="35"/>
      <c r="L40" s="35"/>
      <c r="M40" s="35"/>
    </row>
    <row r="41" spans="1:13" ht="13.5">
      <c r="A41" s="31"/>
      <c r="B41" s="282"/>
      <c r="C41" s="39" t="s">
        <v>277</v>
      </c>
      <c r="D41" s="34"/>
      <c r="E41" s="96"/>
      <c r="F41" s="34"/>
      <c r="G41" s="35"/>
      <c r="H41" s="35"/>
      <c r="I41" s="35"/>
      <c r="J41" s="35"/>
      <c r="K41" s="35"/>
      <c r="L41" s="35"/>
      <c r="M41" s="35"/>
    </row>
    <row r="42" spans="1:13" ht="13.5">
      <c r="A42" s="31"/>
      <c r="B42" s="282"/>
      <c r="C42" s="39" t="s">
        <v>278</v>
      </c>
      <c r="D42" s="34"/>
      <c r="E42" s="96"/>
      <c r="F42" s="34"/>
      <c r="G42" s="35"/>
      <c r="H42" s="35"/>
      <c r="I42" s="35"/>
      <c r="J42" s="35"/>
      <c r="K42" s="35"/>
      <c r="L42" s="35"/>
      <c r="M42" s="35"/>
    </row>
    <row r="43" spans="1:13" ht="13.5">
      <c r="A43" s="31"/>
      <c r="B43" s="282"/>
      <c r="C43" s="39" t="s">
        <v>98</v>
      </c>
      <c r="D43" s="34"/>
      <c r="E43" s="96"/>
      <c r="F43" s="34"/>
      <c r="G43" s="35"/>
      <c r="H43" s="35"/>
      <c r="I43" s="35"/>
      <c r="J43" s="35"/>
      <c r="K43" s="35"/>
      <c r="L43" s="35"/>
      <c r="M43" s="35"/>
    </row>
    <row r="44" spans="1:13" s="1" customFormat="1" ht="27">
      <c r="A44" s="31"/>
      <c r="B44" s="31"/>
      <c r="C44" s="39" t="s">
        <v>39</v>
      </c>
      <c r="D44" s="283"/>
      <c r="E44" s="49">
        <v>0.02</v>
      </c>
      <c r="F44" s="40"/>
      <c r="G44" s="284"/>
      <c r="H44" s="35"/>
      <c r="I44" s="35"/>
      <c r="J44" s="35"/>
      <c r="K44" s="35"/>
      <c r="L44" s="35"/>
      <c r="M44" s="35"/>
    </row>
    <row r="45" spans="1:13" s="1" customFormat="1" ht="13.5">
      <c r="A45" s="31"/>
      <c r="B45" s="31"/>
      <c r="C45" s="213" t="s">
        <v>40</v>
      </c>
      <c r="D45" s="505"/>
      <c r="E45" s="101"/>
      <c r="F45" s="457"/>
      <c r="G45" s="506"/>
      <c r="H45" s="100"/>
      <c r="I45" s="100"/>
      <c r="J45" s="100"/>
      <c r="K45" s="100"/>
      <c r="L45" s="100"/>
      <c r="M45" s="100"/>
    </row>
    <row r="46" spans="1:13" ht="13.5">
      <c r="A46" s="62"/>
      <c r="B46" s="53"/>
      <c r="C46" s="84"/>
      <c r="D46" s="68"/>
      <c r="E46" s="85"/>
      <c r="F46" s="68"/>
      <c r="G46" s="69"/>
      <c r="H46" s="69"/>
      <c r="I46" s="69"/>
      <c r="J46" s="69"/>
      <c r="K46" s="69"/>
      <c r="L46" s="69"/>
      <c r="M46" s="69"/>
    </row>
    <row r="47" spans="1:13" ht="13.5">
      <c r="A47" s="62"/>
      <c r="B47" s="53"/>
      <c r="C47" s="84"/>
      <c r="D47" s="68"/>
      <c r="E47" s="85"/>
      <c r="F47" s="68"/>
      <c r="G47" s="69"/>
      <c r="H47" s="69"/>
      <c r="I47" s="69"/>
      <c r="J47" s="69"/>
      <c r="K47" s="69"/>
      <c r="L47" s="69"/>
      <c r="M47" s="69"/>
    </row>
    <row r="48" spans="1:13" ht="13.5">
      <c r="A48" s="62"/>
      <c r="B48" s="58"/>
      <c r="C48" s="84"/>
      <c r="D48" s="68"/>
      <c r="E48" s="85"/>
      <c r="F48" s="68"/>
      <c r="G48" s="69"/>
      <c r="H48" s="69"/>
      <c r="I48" s="69"/>
      <c r="J48" s="69"/>
      <c r="K48" s="69"/>
      <c r="L48" s="69"/>
      <c r="M48" s="69"/>
    </row>
    <row r="49" spans="1:13" ht="13.5">
      <c r="A49" s="62"/>
      <c r="B49" s="58"/>
      <c r="C49" s="84"/>
      <c r="D49" s="68"/>
      <c r="E49" s="85"/>
      <c r="F49" s="68"/>
      <c r="G49" s="69"/>
      <c r="H49" s="69"/>
      <c r="I49" s="69"/>
      <c r="J49" s="69"/>
      <c r="K49" s="69"/>
      <c r="L49" s="69"/>
      <c r="M49" s="69"/>
    </row>
    <row r="50" spans="1:13" ht="13.5">
      <c r="A50" s="62"/>
      <c r="B50" s="58"/>
      <c r="C50" s="84"/>
      <c r="D50" s="68"/>
      <c r="E50" s="85"/>
      <c r="F50" s="68"/>
      <c r="G50" s="69"/>
      <c r="H50" s="69"/>
      <c r="I50" s="69"/>
      <c r="J50" s="69"/>
      <c r="K50" s="69"/>
      <c r="L50" s="69"/>
      <c r="M50" s="69"/>
    </row>
    <row r="51" spans="2:10" s="36" customFormat="1" ht="13.5">
      <c r="B51" s="789"/>
      <c r="C51" s="789"/>
      <c r="E51" s="789"/>
      <c r="F51" s="789"/>
      <c r="G51" s="789"/>
      <c r="H51" s="789"/>
      <c r="I51" s="789"/>
      <c r="J51" s="789"/>
    </row>
    <row r="52" spans="1:13" ht="13.5">
      <c r="A52" s="62"/>
      <c r="B52" s="58"/>
      <c r="C52" s="84"/>
      <c r="D52" s="68"/>
      <c r="E52" s="85"/>
      <c r="F52" s="68"/>
      <c r="G52" s="69"/>
      <c r="H52" s="69"/>
      <c r="I52" s="69"/>
      <c r="J52" s="69"/>
      <c r="K52" s="69"/>
      <c r="L52" s="69"/>
      <c r="M52" s="69"/>
    </row>
    <row r="53" spans="1:13" ht="13.5">
      <c r="A53" s="62"/>
      <c r="B53" s="58"/>
      <c r="C53" s="84"/>
      <c r="D53" s="68"/>
      <c r="E53" s="85"/>
      <c r="F53" s="68"/>
      <c r="G53" s="69"/>
      <c r="H53" s="69"/>
      <c r="I53" s="69"/>
      <c r="J53" s="69"/>
      <c r="K53" s="69"/>
      <c r="L53" s="69"/>
      <c r="M53" s="69"/>
    </row>
    <row r="54" spans="1:13" ht="15.75">
      <c r="A54" s="87"/>
      <c r="B54" s="87"/>
      <c r="C54" s="88"/>
      <c r="D54" s="68"/>
      <c r="E54" s="67"/>
      <c r="F54" s="68"/>
      <c r="G54" s="66"/>
      <c r="H54" s="67"/>
      <c r="I54" s="66"/>
      <c r="J54" s="67"/>
      <c r="K54" s="66"/>
      <c r="L54" s="66"/>
      <c r="M54" s="24"/>
    </row>
    <row r="55" spans="2:10" ht="15.75">
      <c r="B55" s="859"/>
      <c r="C55" s="860"/>
      <c r="E55" s="859"/>
      <c r="F55" s="859"/>
      <c r="G55" s="859"/>
      <c r="H55" s="859"/>
      <c r="I55" s="859"/>
      <c r="J55" s="859"/>
    </row>
    <row r="56" spans="1:13" ht="15.75">
      <c r="A56" s="87"/>
      <c r="B56" s="87"/>
      <c r="C56" s="88"/>
      <c r="D56" s="68"/>
      <c r="E56" s="67"/>
      <c r="F56" s="68"/>
      <c r="G56" s="66"/>
      <c r="H56" s="67"/>
      <c r="I56" s="68"/>
      <c r="J56" s="68"/>
      <c r="K56" s="66"/>
      <c r="L56" s="67"/>
      <c r="M56" s="66"/>
    </row>
  </sheetData>
  <sheetProtection/>
  <mergeCells count="19">
    <mergeCell ref="A1:M1"/>
    <mergeCell ref="C2:M2"/>
    <mergeCell ref="A3:M3"/>
    <mergeCell ref="A4:M4"/>
    <mergeCell ref="I6:J6"/>
    <mergeCell ref="K6:L6"/>
    <mergeCell ref="M6:M7"/>
    <mergeCell ref="A6:A7"/>
    <mergeCell ref="B6:B7"/>
    <mergeCell ref="C6:C7"/>
    <mergeCell ref="B51:C51"/>
    <mergeCell ref="E51:J51"/>
    <mergeCell ref="B55:C55"/>
    <mergeCell ref="E55:J55"/>
    <mergeCell ref="I5:J5"/>
    <mergeCell ref="L5:M5"/>
    <mergeCell ref="D6:D7"/>
    <mergeCell ref="E6:F6"/>
    <mergeCell ref="G6:H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I81"/>
  <sheetViews>
    <sheetView zoomScalePageLayoutView="0" workbookViewId="0" topLeftCell="A43">
      <selection activeCell="B81" sqref="B81:C81"/>
    </sheetView>
  </sheetViews>
  <sheetFormatPr defaultColWidth="9.00390625" defaultRowHeight="12.75"/>
  <cols>
    <col min="1" max="1" width="3.125" style="309" customWidth="1"/>
    <col min="2" max="2" width="7.625" style="309" customWidth="1"/>
    <col min="3" max="3" width="38.625" style="309" customWidth="1"/>
    <col min="4" max="4" width="8.00390625" style="309" customWidth="1"/>
    <col min="5" max="5" width="7.375" style="309" customWidth="1"/>
    <col min="6" max="6" width="9.25390625" style="309" customWidth="1"/>
    <col min="7" max="7" width="7.875" style="309" customWidth="1"/>
    <col min="8" max="8" width="7.125" style="309" customWidth="1"/>
    <col min="9" max="10" width="8.00390625" style="309" customWidth="1"/>
    <col min="11" max="11" width="7.125" style="309" customWidth="1"/>
    <col min="12" max="12" width="8.625" style="309" customWidth="1"/>
    <col min="13" max="13" width="8.25390625" style="309" customWidth="1"/>
    <col min="14" max="16384" width="9.125" style="309" customWidth="1"/>
  </cols>
  <sheetData>
    <row r="1" spans="1:13" s="13" customFormat="1" ht="16.5">
      <c r="A1" s="802" t="s">
        <v>154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</row>
    <row r="2" spans="1:13" s="291" customFormat="1" ht="16.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291" customFormat="1" ht="12.75">
      <c r="A3" s="803" t="s">
        <v>784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</row>
    <row r="4" spans="1:13" s="73" customFormat="1" ht="15.75">
      <c r="A4" s="803"/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</row>
    <row r="5" spans="1:13" s="73" customFormat="1" ht="16.5">
      <c r="A5" s="292"/>
      <c r="B5" s="864" t="s">
        <v>327</v>
      </c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864"/>
    </row>
    <row r="6" spans="1:30" s="16" customFormat="1" ht="15.75">
      <c r="A6" s="14" t="s">
        <v>242</v>
      </c>
      <c r="B6" s="14"/>
      <c r="C6" s="14"/>
      <c r="D6" s="14"/>
      <c r="E6" s="14"/>
      <c r="F6" s="14"/>
      <c r="G6" s="111"/>
      <c r="H6" s="112"/>
      <c r="I6" s="806" t="s">
        <v>20</v>
      </c>
      <c r="J6" s="806"/>
      <c r="K6" s="113">
        <f>M76/1000</f>
        <v>0</v>
      </c>
      <c r="L6" s="807" t="s">
        <v>21</v>
      </c>
      <c r="M6" s="807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</row>
    <row r="7" spans="1:13" s="575" customFormat="1" ht="48.75" customHeight="1">
      <c r="A7" s="791" t="s">
        <v>328</v>
      </c>
      <c r="B7" s="791" t="s">
        <v>156</v>
      </c>
      <c r="C7" s="791" t="s">
        <v>1</v>
      </c>
      <c r="D7" s="791" t="s">
        <v>2</v>
      </c>
      <c r="E7" s="793" t="s">
        <v>3</v>
      </c>
      <c r="F7" s="794"/>
      <c r="G7" s="795" t="s">
        <v>4</v>
      </c>
      <c r="H7" s="796"/>
      <c r="I7" s="797" t="s">
        <v>0</v>
      </c>
      <c r="J7" s="798"/>
      <c r="K7" s="797" t="s">
        <v>68</v>
      </c>
      <c r="L7" s="798"/>
      <c r="M7" s="800" t="s">
        <v>5</v>
      </c>
    </row>
    <row r="8" spans="1:13" s="575" customFormat="1" ht="54">
      <c r="A8" s="792"/>
      <c r="B8" s="792"/>
      <c r="C8" s="792"/>
      <c r="D8" s="792"/>
      <c r="E8" s="131" t="s">
        <v>69</v>
      </c>
      <c r="F8" s="131" t="s">
        <v>6</v>
      </c>
      <c r="G8" s="135" t="s">
        <v>7</v>
      </c>
      <c r="H8" s="131" t="s">
        <v>6</v>
      </c>
      <c r="I8" s="136" t="s">
        <v>7</v>
      </c>
      <c r="J8" s="131" t="s">
        <v>6</v>
      </c>
      <c r="K8" s="136" t="s">
        <v>7</v>
      </c>
      <c r="L8" s="131" t="s">
        <v>6</v>
      </c>
      <c r="M8" s="801"/>
    </row>
    <row r="9" spans="1:13" s="140" customFormat="1" ht="15">
      <c r="A9" s="32" t="s">
        <v>70</v>
      </c>
      <c r="B9" s="32">
        <v>2</v>
      </c>
      <c r="C9" s="32">
        <v>3</v>
      </c>
      <c r="D9" s="32">
        <v>4</v>
      </c>
      <c r="E9" s="32">
        <v>5</v>
      </c>
      <c r="F9" s="137">
        <v>6</v>
      </c>
      <c r="G9" s="138" t="s">
        <v>71</v>
      </c>
      <c r="H9" s="139">
        <v>8</v>
      </c>
      <c r="I9" s="137">
        <v>9</v>
      </c>
      <c r="J9" s="139">
        <v>10</v>
      </c>
      <c r="K9" s="137">
        <v>11</v>
      </c>
      <c r="L9" s="139">
        <v>12</v>
      </c>
      <c r="M9" s="139">
        <v>13</v>
      </c>
    </row>
    <row r="10" spans="1:49" s="249" customFormat="1" ht="13.5">
      <c r="A10" s="34">
        <v>1</v>
      </c>
      <c r="B10" s="167" t="s">
        <v>227</v>
      </c>
      <c r="C10" s="123" t="s">
        <v>263</v>
      </c>
      <c r="D10" s="34" t="s">
        <v>95</v>
      </c>
      <c r="E10" s="42"/>
      <c r="F10" s="262">
        <v>22</v>
      </c>
      <c r="G10" s="34"/>
      <c r="H10" s="33"/>
      <c r="I10" s="40"/>
      <c r="J10" s="33"/>
      <c r="K10" s="40"/>
      <c r="L10" s="33"/>
      <c r="M10" s="33"/>
      <c r="N10" s="169"/>
      <c r="O10" s="169"/>
      <c r="P10" s="169"/>
      <c r="Q10" s="169"/>
      <c r="R10" s="169"/>
      <c r="S10" s="169"/>
      <c r="T10" s="169"/>
      <c r="U10" s="169"/>
      <c r="V10" s="169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</row>
    <row r="11" spans="1:49" s="249" customFormat="1" ht="13.5">
      <c r="A11" s="34"/>
      <c r="B11" s="167"/>
      <c r="C11" s="123" t="s">
        <v>52</v>
      </c>
      <c r="D11" s="34" t="s">
        <v>29</v>
      </c>
      <c r="E11" s="42">
        <v>2.06</v>
      </c>
      <c r="F11" s="42">
        <v>30.8</v>
      </c>
      <c r="G11" s="39"/>
      <c r="H11" s="168"/>
      <c r="I11" s="43"/>
      <c r="J11" s="33"/>
      <c r="K11" s="40"/>
      <c r="L11" s="33"/>
      <c r="M11" s="33"/>
      <c r="N11" s="169"/>
      <c r="O11" s="169"/>
      <c r="P11" s="169"/>
      <c r="Q11" s="169"/>
      <c r="R11" s="169"/>
      <c r="S11" s="169"/>
      <c r="T11" s="169"/>
      <c r="U11" s="169"/>
      <c r="V11" s="169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</row>
    <row r="12" spans="1:13" ht="13.5">
      <c r="A12" s="31">
        <v>2</v>
      </c>
      <c r="B12" s="167" t="s">
        <v>240</v>
      </c>
      <c r="C12" s="39" t="s">
        <v>264</v>
      </c>
      <c r="D12" s="34" t="s">
        <v>95</v>
      </c>
      <c r="E12" s="34"/>
      <c r="F12" s="40">
        <v>15.6</v>
      </c>
      <c r="G12" s="34"/>
      <c r="H12" s="33"/>
      <c r="I12" s="43"/>
      <c r="J12" s="33"/>
      <c r="K12" s="40"/>
      <c r="L12" s="33"/>
      <c r="M12" s="33"/>
    </row>
    <row r="13" spans="1:13" s="1" customFormat="1" ht="13.5">
      <c r="A13" s="31"/>
      <c r="B13" s="167"/>
      <c r="C13" s="30" t="s">
        <v>11</v>
      </c>
      <c r="D13" s="31" t="s">
        <v>29</v>
      </c>
      <c r="E13" s="97">
        <v>1.21</v>
      </c>
      <c r="F13" s="42">
        <f>F12*E13</f>
        <v>18.875999999999998</v>
      </c>
      <c r="G13" s="39"/>
      <c r="H13" s="168"/>
      <c r="I13" s="43"/>
      <c r="J13" s="33"/>
      <c r="K13" s="40"/>
      <c r="L13" s="33"/>
      <c r="M13" s="33"/>
    </row>
    <row r="14" spans="1:54" s="226" customFormat="1" ht="13.5">
      <c r="A14" s="31">
        <v>3</v>
      </c>
      <c r="B14" s="32"/>
      <c r="C14" s="39" t="s">
        <v>361</v>
      </c>
      <c r="D14" s="34" t="s">
        <v>85</v>
      </c>
      <c r="E14" s="34"/>
      <c r="F14" s="43">
        <v>12</v>
      </c>
      <c r="G14" s="34"/>
      <c r="H14" s="33"/>
      <c r="I14" s="40"/>
      <c r="J14" s="33"/>
      <c r="K14" s="40"/>
      <c r="L14" s="33"/>
      <c r="M14" s="33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8"/>
    </row>
    <row r="15" spans="1:54" s="226" customFormat="1" ht="13.5">
      <c r="A15" s="31"/>
      <c r="B15" s="32"/>
      <c r="C15" s="30" t="s">
        <v>368</v>
      </c>
      <c r="D15" s="31" t="s">
        <v>29</v>
      </c>
      <c r="E15" s="31">
        <v>0.6</v>
      </c>
      <c r="F15" s="34">
        <f>F14*E15</f>
        <v>7.199999999999999</v>
      </c>
      <c r="G15" s="34"/>
      <c r="H15" s="33"/>
      <c r="I15" s="43"/>
      <c r="J15" s="33"/>
      <c r="K15" s="40"/>
      <c r="L15" s="33"/>
      <c r="M15" s="33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8"/>
    </row>
    <row r="16" spans="1:54" s="1" customFormat="1" ht="27">
      <c r="A16" s="31">
        <v>4</v>
      </c>
      <c r="B16" s="31" t="s">
        <v>362</v>
      </c>
      <c r="C16" s="30" t="s">
        <v>369</v>
      </c>
      <c r="D16" s="31" t="s">
        <v>363</v>
      </c>
      <c r="E16" s="131"/>
      <c r="F16" s="33">
        <v>12</v>
      </c>
      <c r="G16" s="34"/>
      <c r="H16" s="33"/>
      <c r="I16" s="40"/>
      <c r="J16" s="33"/>
      <c r="K16" s="40"/>
      <c r="L16" s="33"/>
      <c r="M16" s="3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329"/>
    </row>
    <row r="17" spans="1:54" s="16" customFormat="1" ht="13.5">
      <c r="A17" s="791">
        <v>5</v>
      </c>
      <c r="B17" s="50" t="s">
        <v>364</v>
      </c>
      <c r="C17" s="39" t="s">
        <v>365</v>
      </c>
      <c r="D17" s="34" t="s">
        <v>95</v>
      </c>
      <c r="E17" s="34"/>
      <c r="F17" s="43">
        <v>6.4</v>
      </c>
      <c r="G17" s="34"/>
      <c r="H17" s="33"/>
      <c r="I17" s="40"/>
      <c r="J17" s="33"/>
      <c r="K17" s="40"/>
      <c r="L17" s="33"/>
      <c r="M17" s="33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330"/>
    </row>
    <row r="18" spans="1:55" s="333" customFormat="1" ht="14.25">
      <c r="A18" s="799"/>
      <c r="B18" s="264"/>
      <c r="C18" s="202" t="s">
        <v>229</v>
      </c>
      <c r="D18" s="31" t="s">
        <v>29</v>
      </c>
      <c r="E18" s="266">
        <v>0.00323</v>
      </c>
      <c r="F18" s="94">
        <f>F17*E18</f>
        <v>0.020672</v>
      </c>
      <c r="G18" s="266"/>
      <c r="H18" s="266"/>
      <c r="I18" s="43"/>
      <c r="J18" s="33"/>
      <c r="K18" s="40"/>
      <c r="L18" s="33"/>
      <c r="M18" s="33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2"/>
      <c r="BC18" s="332"/>
    </row>
    <row r="19" spans="1:54" s="16" customFormat="1" ht="13.5">
      <c r="A19" s="799"/>
      <c r="B19" s="32"/>
      <c r="C19" s="30" t="s">
        <v>366</v>
      </c>
      <c r="D19" s="31" t="s">
        <v>87</v>
      </c>
      <c r="E19" s="31">
        <v>0.00362</v>
      </c>
      <c r="F19" s="40">
        <f>F17*E19</f>
        <v>0.023168</v>
      </c>
      <c r="G19" s="34"/>
      <c r="H19" s="33"/>
      <c r="I19" s="40"/>
      <c r="J19" s="33"/>
      <c r="K19" s="40"/>
      <c r="L19" s="33"/>
      <c r="M19" s="33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330"/>
    </row>
    <row r="20" spans="1:54" s="16" customFormat="1" ht="13.5">
      <c r="A20" s="799"/>
      <c r="B20" s="32"/>
      <c r="C20" s="30" t="s">
        <v>30</v>
      </c>
      <c r="D20" s="31" t="s">
        <v>8</v>
      </c>
      <c r="E20" s="31">
        <v>0.00018</v>
      </c>
      <c r="F20" s="40">
        <f>F17*E20</f>
        <v>0.001152</v>
      </c>
      <c r="G20" s="34"/>
      <c r="H20" s="33"/>
      <c r="I20" s="40"/>
      <c r="J20" s="33"/>
      <c r="K20" s="40"/>
      <c r="L20" s="33"/>
      <c r="M20" s="33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330"/>
    </row>
    <row r="21" spans="1:54" s="16" customFormat="1" ht="13.5">
      <c r="A21" s="799"/>
      <c r="B21" s="32"/>
      <c r="C21" s="30" t="s">
        <v>31</v>
      </c>
      <c r="D21" s="31"/>
      <c r="E21" s="31"/>
      <c r="F21" s="33"/>
      <c r="G21" s="34"/>
      <c r="H21" s="33"/>
      <c r="I21" s="40"/>
      <c r="J21" s="33"/>
      <c r="K21" s="40"/>
      <c r="L21" s="33"/>
      <c r="M21" s="33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330"/>
    </row>
    <row r="22" spans="1:54" s="16" customFormat="1" ht="13.5">
      <c r="A22" s="792"/>
      <c r="B22" s="32"/>
      <c r="C22" s="30" t="s">
        <v>367</v>
      </c>
      <c r="D22" s="31" t="s">
        <v>95</v>
      </c>
      <c r="E22" s="31">
        <v>4E-05</v>
      </c>
      <c r="F22" s="334">
        <f>F17*E22</f>
        <v>0.00025600000000000004</v>
      </c>
      <c r="G22" s="34"/>
      <c r="H22" s="33"/>
      <c r="I22" s="40"/>
      <c r="J22" s="33"/>
      <c r="K22" s="40"/>
      <c r="L22" s="33"/>
      <c r="M22" s="33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330"/>
    </row>
    <row r="23" spans="1:13" s="1" customFormat="1" ht="27">
      <c r="A23" s="31">
        <v>6</v>
      </c>
      <c r="B23" s="176" t="s">
        <v>228</v>
      </c>
      <c r="C23" s="30" t="s">
        <v>354</v>
      </c>
      <c r="D23" s="31" t="s">
        <v>14</v>
      </c>
      <c r="E23" s="131"/>
      <c r="F23" s="35">
        <v>20</v>
      </c>
      <c r="G23" s="34"/>
      <c r="H23" s="33"/>
      <c r="I23" s="40"/>
      <c r="J23" s="33"/>
      <c r="K23" s="40"/>
      <c r="L23" s="33"/>
      <c r="M23" s="33"/>
    </row>
    <row r="24" spans="1:13" s="1" customFormat="1" ht="13.5">
      <c r="A24" s="31"/>
      <c r="B24" s="167"/>
      <c r="C24" s="30" t="s">
        <v>19</v>
      </c>
      <c r="D24" s="31" t="s">
        <v>29</v>
      </c>
      <c r="E24" s="205">
        <v>0.0959</v>
      </c>
      <c r="F24" s="33">
        <f>F23*E24</f>
        <v>1.918</v>
      </c>
      <c r="G24" s="39"/>
      <c r="H24" s="168"/>
      <c r="I24" s="40"/>
      <c r="J24" s="33"/>
      <c r="K24" s="40"/>
      <c r="L24" s="33"/>
      <c r="M24" s="33"/>
    </row>
    <row r="25" spans="1:13" s="1" customFormat="1" ht="13.5">
      <c r="A25" s="31"/>
      <c r="B25" s="98"/>
      <c r="C25" s="30" t="s">
        <v>30</v>
      </c>
      <c r="D25" s="31" t="s">
        <v>8</v>
      </c>
      <c r="E25" s="131">
        <v>0.0452</v>
      </c>
      <c r="F25" s="33">
        <f>F23*E25</f>
        <v>0.9039999999999999</v>
      </c>
      <c r="G25" s="34"/>
      <c r="H25" s="33"/>
      <c r="I25" s="40"/>
      <c r="J25" s="33"/>
      <c r="K25" s="40"/>
      <c r="L25" s="33"/>
      <c r="M25" s="33"/>
    </row>
    <row r="26" spans="1:13" s="1" customFormat="1" ht="13.5">
      <c r="A26" s="31"/>
      <c r="B26" s="98"/>
      <c r="C26" s="30" t="s">
        <v>31</v>
      </c>
      <c r="D26" s="31"/>
      <c r="E26" s="131"/>
      <c r="F26" s="42"/>
      <c r="G26" s="34"/>
      <c r="H26" s="33"/>
      <c r="I26" s="40"/>
      <c r="J26" s="33"/>
      <c r="K26" s="40"/>
      <c r="L26" s="33"/>
      <c r="M26" s="33"/>
    </row>
    <row r="27" spans="1:13" s="1" customFormat="1" ht="13.5">
      <c r="A27" s="31"/>
      <c r="B27" s="98"/>
      <c r="C27" s="30" t="s">
        <v>355</v>
      </c>
      <c r="D27" s="31" t="s">
        <v>14</v>
      </c>
      <c r="E27" s="131">
        <v>1.01</v>
      </c>
      <c r="F27" s="42">
        <f>100*1.01</f>
        <v>101</v>
      </c>
      <c r="G27" s="34"/>
      <c r="H27" s="33"/>
      <c r="I27" s="40"/>
      <c r="J27" s="33"/>
      <c r="K27" s="40"/>
      <c r="L27" s="33"/>
      <c r="M27" s="33"/>
    </row>
    <row r="28" spans="1:13" s="144" customFormat="1" ht="13.5">
      <c r="A28" s="31"/>
      <c r="B28" s="188"/>
      <c r="C28" s="184" t="s">
        <v>12</v>
      </c>
      <c r="D28" s="31" t="s">
        <v>8</v>
      </c>
      <c r="E28" s="158">
        <v>0.001</v>
      </c>
      <c r="F28" s="42">
        <f>F23*E28</f>
        <v>0.02</v>
      </c>
      <c r="G28" s="40"/>
      <c r="H28" s="33"/>
      <c r="I28" s="186"/>
      <c r="J28" s="187"/>
      <c r="K28" s="186"/>
      <c r="L28" s="187"/>
      <c r="M28" s="187"/>
    </row>
    <row r="29" spans="1:13" s="1" customFormat="1" ht="27">
      <c r="A29" s="31">
        <v>7</v>
      </c>
      <c r="B29" s="167" t="s">
        <v>343</v>
      </c>
      <c r="C29" s="30" t="s">
        <v>371</v>
      </c>
      <c r="D29" s="31" t="s">
        <v>95</v>
      </c>
      <c r="E29" s="131"/>
      <c r="F29" s="33">
        <v>0.8</v>
      </c>
      <c r="G29" s="34"/>
      <c r="H29" s="33"/>
      <c r="I29" s="40"/>
      <c r="J29" s="33"/>
      <c r="K29" s="40"/>
      <c r="L29" s="33"/>
      <c r="M29" s="33"/>
    </row>
    <row r="30" spans="1:13" s="1" customFormat="1" ht="13.5">
      <c r="A30" s="31"/>
      <c r="B30" s="167"/>
      <c r="C30" s="30" t="s">
        <v>11</v>
      </c>
      <c r="D30" s="178" t="s">
        <v>29</v>
      </c>
      <c r="E30" s="42">
        <v>10.6</v>
      </c>
      <c r="F30" s="42">
        <f>F29*E30</f>
        <v>8.48</v>
      </c>
      <c r="G30" s="39"/>
      <c r="H30" s="168"/>
      <c r="I30" s="43"/>
      <c r="J30" s="33"/>
      <c r="K30" s="40"/>
      <c r="L30" s="33"/>
      <c r="M30" s="33"/>
    </row>
    <row r="31" spans="1:13" s="1" customFormat="1" ht="13.5">
      <c r="A31" s="31"/>
      <c r="B31" s="98"/>
      <c r="C31" s="30" t="s">
        <v>38</v>
      </c>
      <c r="D31" s="31" t="s">
        <v>8</v>
      </c>
      <c r="E31" s="131">
        <v>7.14</v>
      </c>
      <c r="F31" s="42">
        <f>F29*E31</f>
        <v>5.712</v>
      </c>
      <c r="G31" s="34"/>
      <c r="H31" s="33"/>
      <c r="I31" s="40"/>
      <c r="J31" s="33"/>
      <c r="K31" s="40"/>
      <c r="L31" s="33"/>
      <c r="M31" s="33"/>
    </row>
    <row r="32" spans="1:13" s="1" customFormat="1" ht="13.5">
      <c r="A32" s="31"/>
      <c r="B32" s="98"/>
      <c r="C32" s="30" t="s">
        <v>31</v>
      </c>
      <c r="D32" s="31"/>
      <c r="E32" s="131"/>
      <c r="F32" s="42"/>
      <c r="G32" s="34"/>
      <c r="H32" s="33"/>
      <c r="I32" s="40"/>
      <c r="J32" s="33"/>
      <c r="K32" s="40"/>
      <c r="L32" s="33"/>
      <c r="M32" s="33"/>
    </row>
    <row r="33" spans="1:13" s="1" customFormat="1" ht="13.5">
      <c r="A33" s="31"/>
      <c r="B33" s="98"/>
      <c r="C33" s="30" t="s">
        <v>344</v>
      </c>
      <c r="D33" s="31" t="s">
        <v>14</v>
      </c>
      <c r="E33" s="131">
        <v>1.12</v>
      </c>
      <c r="F33" s="42">
        <f>F29*E33</f>
        <v>0.8960000000000001</v>
      </c>
      <c r="G33" s="43"/>
      <c r="H33" s="33"/>
      <c r="I33" s="40"/>
      <c r="J33" s="33"/>
      <c r="K33" s="40"/>
      <c r="L33" s="33"/>
      <c r="M33" s="33"/>
    </row>
    <row r="34" spans="1:13" s="1" customFormat="1" ht="13.5">
      <c r="A34" s="31"/>
      <c r="B34" s="98"/>
      <c r="C34" s="30" t="s">
        <v>345</v>
      </c>
      <c r="D34" s="31" t="s">
        <v>14</v>
      </c>
      <c r="E34" s="131">
        <v>0.24</v>
      </c>
      <c r="F34" s="42">
        <f>F29*E34</f>
        <v>0.192</v>
      </c>
      <c r="G34" s="43"/>
      <c r="H34" s="33"/>
      <c r="I34" s="40"/>
      <c r="J34" s="33"/>
      <c r="K34" s="40"/>
      <c r="L34" s="33"/>
      <c r="M34" s="33"/>
    </row>
    <row r="35" spans="1:13" s="1" customFormat="1" ht="13.5">
      <c r="A35" s="31"/>
      <c r="B35" s="98"/>
      <c r="C35" s="30" t="s">
        <v>346</v>
      </c>
      <c r="D35" s="31" t="s">
        <v>95</v>
      </c>
      <c r="E35" s="131">
        <v>0.41</v>
      </c>
      <c r="F35" s="42">
        <f>F29*E35</f>
        <v>0.328</v>
      </c>
      <c r="G35" s="43"/>
      <c r="H35" s="33"/>
      <c r="I35" s="40"/>
      <c r="J35" s="33"/>
      <c r="K35" s="40"/>
      <c r="L35" s="33"/>
      <c r="M35" s="33"/>
    </row>
    <row r="36" spans="1:13" s="1" customFormat="1" ht="13.5">
      <c r="A36" s="31"/>
      <c r="B36" s="98"/>
      <c r="C36" s="30" t="s">
        <v>347</v>
      </c>
      <c r="D36" s="31" t="s">
        <v>95</v>
      </c>
      <c r="E36" s="131">
        <v>0.157</v>
      </c>
      <c r="F36" s="42">
        <f>F29*E36</f>
        <v>0.12560000000000002</v>
      </c>
      <c r="G36" s="43"/>
      <c r="H36" s="33"/>
      <c r="I36" s="40"/>
      <c r="J36" s="33"/>
      <c r="K36" s="40"/>
      <c r="L36" s="33"/>
      <c r="M36" s="33"/>
    </row>
    <row r="37" spans="1:13" s="1" customFormat="1" ht="13.5">
      <c r="A37" s="31"/>
      <c r="B37" s="98"/>
      <c r="C37" s="30" t="s">
        <v>348</v>
      </c>
      <c r="D37" s="31" t="s">
        <v>78</v>
      </c>
      <c r="E37" s="131">
        <v>61</v>
      </c>
      <c r="F37" s="94">
        <f>F29*E37</f>
        <v>48.800000000000004</v>
      </c>
      <c r="G37" s="33"/>
      <c r="H37" s="33"/>
      <c r="I37" s="40"/>
      <c r="J37" s="33"/>
      <c r="K37" s="40"/>
      <c r="L37" s="33"/>
      <c r="M37" s="33"/>
    </row>
    <row r="38" spans="1:13" s="1" customFormat="1" ht="13.5">
      <c r="A38" s="31"/>
      <c r="B38" s="98"/>
      <c r="C38" s="30" t="s">
        <v>349</v>
      </c>
      <c r="D38" s="31" t="s">
        <v>28</v>
      </c>
      <c r="E38" s="131"/>
      <c r="F38" s="42">
        <v>1</v>
      </c>
      <c r="G38" s="43"/>
      <c r="H38" s="33"/>
      <c r="I38" s="40"/>
      <c r="J38" s="33"/>
      <c r="K38" s="40"/>
      <c r="L38" s="33"/>
      <c r="M38" s="33"/>
    </row>
    <row r="39" spans="1:13" s="1" customFormat="1" ht="13.5">
      <c r="A39" s="31"/>
      <c r="B39" s="98"/>
      <c r="C39" s="30" t="s">
        <v>12</v>
      </c>
      <c r="D39" s="31" t="s">
        <v>8</v>
      </c>
      <c r="E39" s="131">
        <v>6.61</v>
      </c>
      <c r="F39" s="42">
        <f>F29*E39</f>
        <v>5.288</v>
      </c>
      <c r="G39" s="40"/>
      <c r="H39" s="33"/>
      <c r="I39" s="40"/>
      <c r="J39" s="33"/>
      <c r="K39" s="40"/>
      <c r="L39" s="33"/>
      <c r="M39" s="33"/>
    </row>
    <row r="40" spans="1:13" s="144" customFormat="1" ht="13.5">
      <c r="A40" s="178">
        <v>8</v>
      </c>
      <c r="B40" s="200" t="s">
        <v>350</v>
      </c>
      <c r="C40" s="30" t="s">
        <v>356</v>
      </c>
      <c r="D40" s="178" t="s">
        <v>28</v>
      </c>
      <c r="E40" s="158"/>
      <c r="F40" s="185">
        <v>1</v>
      </c>
      <c r="G40" s="179"/>
      <c r="H40" s="187"/>
      <c r="I40" s="186"/>
      <c r="J40" s="187"/>
      <c r="K40" s="186"/>
      <c r="L40" s="187"/>
      <c r="M40" s="187"/>
    </row>
    <row r="41" spans="1:13" s="144" customFormat="1" ht="13.5">
      <c r="A41" s="178"/>
      <c r="B41" s="176"/>
      <c r="C41" s="184" t="s">
        <v>11</v>
      </c>
      <c r="D41" s="178" t="s">
        <v>29</v>
      </c>
      <c r="E41" s="185">
        <v>11.1</v>
      </c>
      <c r="F41" s="185">
        <f>F40*E41</f>
        <v>11.1</v>
      </c>
      <c r="G41" s="177"/>
      <c r="H41" s="187"/>
      <c r="I41" s="189"/>
      <c r="J41" s="187"/>
      <c r="K41" s="186"/>
      <c r="L41" s="187"/>
      <c r="M41" s="187"/>
    </row>
    <row r="42" spans="1:13" s="144" customFormat="1" ht="13.5">
      <c r="A42" s="178"/>
      <c r="B42" s="188"/>
      <c r="C42" s="184" t="s">
        <v>30</v>
      </c>
      <c r="D42" s="178" t="s">
        <v>8</v>
      </c>
      <c r="E42" s="158">
        <v>0.63</v>
      </c>
      <c r="F42" s="185">
        <f>F40*E42</f>
        <v>0.63</v>
      </c>
      <c r="G42" s="179"/>
      <c r="H42" s="187"/>
      <c r="I42" s="186"/>
      <c r="J42" s="187"/>
      <c r="K42" s="186"/>
      <c r="L42" s="187"/>
      <c r="M42" s="187"/>
    </row>
    <row r="43" spans="1:13" s="144" customFormat="1" ht="13.5">
      <c r="A43" s="178"/>
      <c r="B43" s="188"/>
      <c r="C43" s="184" t="s">
        <v>31</v>
      </c>
      <c r="D43" s="178"/>
      <c r="E43" s="158"/>
      <c r="F43" s="185"/>
      <c r="G43" s="179"/>
      <c r="H43" s="187"/>
      <c r="I43" s="186"/>
      <c r="J43" s="187"/>
      <c r="K43" s="186"/>
      <c r="L43" s="187"/>
      <c r="M43" s="187"/>
    </row>
    <row r="44" spans="1:13" s="144" customFormat="1" ht="13.5">
      <c r="A44" s="178"/>
      <c r="B44" s="188"/>
      <c r="C44" s="30" t="s">
        <v>356</v>
      </c>
      <c r="D44" s="178" t="s">
        <v>28</v>
      </c>
      <c r="E44" s="158">
        <v>1</v>
      </c>
      <c r="F44" s="179">
        <f>F40*E44</f>
        <v>1</v>
      </c>
      <c r="G44" s="179"/>
      <c r="H44" s="187"/>
      <c r="I44" s="186"/>
      <c r="J44" s="187"/>
      <c r="K44" s="186"/>
      <c r="L44" s="187"/>
      <c r="M44" s="187"/>
    </row>
    <row r="45" spans="1:13" s="144" customFormat="1" ht="13.5">
      <c r="A45" s="178"/>
      <c r="B45" s="188"/>
      <c r="C45" s="184" t="s">
        <v>12</v>
      </c>
      <c r="D45" s="178" t="s">
        <v>8</v>
      </c>
      <c r="E45" s="158">
        <v>1.66</v>
      </c>
      <c r="F45" s="335">
        <v>3.2</v>
      </c>
      <c r="G45" s="179"/>
      <c r="H45" s="187"/>
      <c r="I45" s="186"/>
      <c r="J45" s="187"/>
      <c r="K45" s="186"/>
      <c r="L45" s="187"/>
      <c r="M45" s="187"/>
    </row>
    <row r="46" spans="1:13" s="1" customFormat="1" ht="13.5">
      <c r="A46" s="31">
        <v>9</v>
      </c>
      <c r="B46" s="167" t="s">
        <v>357</v>
      </c>
      <c r="C46" s="39" t="s">
        <v>360</v>
      </c>
      <c r="D46" s="31" t="s">
        <v>28</v>
      </c>
      <c r="E46" s="42"/>
      <c r="F46" s="313">
        <v>1</v>
      </c>
      <c r="G46" s="39"/>
      <c r="H46" s="168"/>
      <c r="I46" s="40"/>
      <c r="J46" s="33"/>
      <c r="K46" s="40"/>
      <c r="L46" s="33"/>
      <c r="M46" s="33"/>
    </row>
    <row r="47" spans="1:13" s="1" customFormat="1" ht="13.5">
      <c r="A47" s="31"/>
      <c r="B47" s="167"/>
      <c r="C47" s="30" t="s">
        <v>91</v>
      </c>
      <c r="D47" s="31" t="s">
        <v>29</v>
      </c>
      <c r="E47" s="42">
        <v>1.06</v>
      </c>
      <c r="F47" s="42">
        <f>F46*E47</f>
        <v>1.06</v>
      </c>
      <c r="G47" s="39"/>
      <c r="H47" s="168"/>
      <c r="I47" s="189"/>
      <c r="J47" s="187"/>
      <c r="K47" s="186"/>
      <c r="L47" s="33"/>
      <c r="M47" s="33"/>
    </row>
    <row r="48" spans="1:13" s="1" customFormat="1" ht="13.5">
      <c r="A48" s="31"/>
      <c r="B48" s="98"/>
      <c r="C48" s="30" t="s">
        <v>359</v>
      </c>
      <c r="D48" s="31" t="s">
        <v>8</v>
      </c>
      <c r="E48" s="131">
        <v>0.16</v>
      </c>
      <c r="F48" s="205">
        <f>F46*E48</f>
        <v>0.16</v>
      </c>
      <c r="G48" s="34"/>
      <c r="H48" s="33"/>
      <c r="I48" s="186"/>
      <c r="J48" s="187"/>
      <c r="K48" s="186"/>
      <c r="L48" s="33"/>
      <c r="M48" s="33"/>
    </row>
    <row r="49" spans="1:13" s="1" customFormat="1" ht="13.5">
      <c r="A49" s="31"/>
      <c r="B49" s="98"/>
      <c r="C49" s="30" t="s">
        <v>31</v>
      </c>
      <c r="D49" s="31"/>
      <c r="E49" s="131"/>
      <c r="F49" s="42"/>
      <c r="G49" s="34"/>
      <c r="H49" s="33"/>
      <c r="I49" s="40"/>
      <c r="J49" s="33"/>
      <c r="K49" s="40"/>
      <c r="L49" s="33"/>
      <c r="M49" s="33"/>
    </row>
    <row r="50" spans="1:13" s="1" customFormat="1" ht="13.5">
      <c r="A50" s="31"/>
      <c r="B50" s="98"/>
      <c r="C50" s="39" t="s">
        <v>358</v>
      </c>
      <c r="D50" s="31" t="s">
        <v>28</v>
      </c>
      <c r="E50" s="131">
        <v>1</v>
      </c>
      <c r="F50" s="42">
        <f>F46*E50</f>
        <v>1</v>
      </c>
      <c r="G50" s="34"/>
      <c r="H50" s="33"/>
      <c r="I50" s="40"/>
      <c r="J50" s="33"/>
      <c r="K50" s="40"/>
      <c r="L50" s="33"/>
      <c r="M50" s="33"/>
    </row>
    <row r="51" spans="1:13" s="1" customFormat="1" ht="13.5">
      <c r="A51" s="31"/>
      <c r="B51" s="98"/>
      <c r="C51" s="30" t="s">
        <v>12</v>
      </c>
      <c r="D51" s="31" t="s">
        <v>8</v>
      </c>
      <c r="E51" s="131">
        <v>0.02</v>
      </c>
      <c r="F51" s="42">
        <f>F46*E51</f>
        <v>0.02</v>
      </c>
      <c r="G51" s="34"/>
      <c r="H51" s="33"/>
      <c r="I51" s="40"/>
      <c r="J51" s="33"/>
      <c r="K51" s="40"/>
      <c r="L51" s="33"/>
      <c r="M51" s="33"/>
    </row>
    <row r="52" spans="1:13" s="1" customFormat="1" ht="13.5">
      <c r="A52" s="31">
        <v>10</v>
      </c>
      <c r="B52" s="167" t="s">
        <v>351</v>
      </c>
      <c r="C52" s="30" t="s">
        <v>93</v>
      </c>
      <c r="D52" s="31" t="s">
        <v>28</v>
      </c>
      <c r="E52" s="131"/>
      <c r="F52" s="313">
        <v>1</v>
      </c>
      <c r="G52" s="34"/>
      <c r="H52" s="33"/>
      <c r="I52" s="40"/>
      <c r="J52" s="33"/>
      <c r="K52" s="40"/>
      <c r="L52" s="33"/>
      <c r="M52" s="33"/>
    </row>
    <row r="53" spans="1:13" s="1" customFormat="1" ht="13.5">
      <c r="A53" s="31"/>
      <c r="B53" s="167"/>
      <c r="C53" s="30" t="s">
        <v>11</v>
      </c>
      <c r="D53" s="178" t="s">
        <v>29</v>
      </c>
      <c r="E53" s="42">
        <v>1.01</v>
      </c>
      <c r="F53" s="34">
        <f>F52*E53</f>
        <v>1.01</v>
      </c>
      <c r="G53" s="39"/>
      <c r="H53" s="168"/>
      <c r="I53" s="189"/>
      <c r="J53" s="33"/>
      <c r="K53" s="40"/>
      <c r="L53" s="33"/>
      <c r="M53" s="33"/>
    </row>
    <row r="54" spans="1:13" s="144" customFormat="1" ht="13.5">
      <c r="A54" s="31"/>
      <c r="B54" s="188"/>
      <c r="C54" s="30" t="s">
        <v>30</v>
      </c>
      <c r="D54" s="178" t="s">
        <v>8</v>
      </c>
      <c r="E54" s="158">
        <v>0.02</v>
      </c>
      <c r="F54" s="34">
        <f>F52*E54</f>
        <v>0.02</v>
      </c>
      <c r="G54" s="179"/>
      <c r="H54" s="187"/>
      <c r="I54" s="186"/>
      <c r="J54" s="187"/>
      <c r="K54" s="186"/>
      <c r="L54" s="187"/>
      <c r="M54" s="187"/>
    </row>
    <row r="55" spans="1:13" s="144" customFormat="1" ht="13.5">
      <c r="A55" s="31"/>
      <c r="B55" s="188"/>
      <c r="C55" s="30" t="s">
        <v>31</v>
      </c>
      <c r="D55" s="178"/>
      <c r="E55" s="158"/>
      <c r="F55" s="34"/>
      <c r="G55" s="179"/>
      <c r="H55" s="187"/>
      <c r="I55" s="186"/>
      <c r="J55" s="187"/>
      <c r="K55" s="186"/>
      <c r="L55" s="187"/>
      <c r="M55" s="187"/>
    </row>
    <row r="56" spans="1:13" s="144" customFormat="1" ht="13.5">
      <c r="A56" s="31"/>
      <c r="B56" s="188"/>
      <c r="C56" s="30" t="s">
        <v>93</v>
      </c>
      <c r="D56" s="178" t="s">
        <v>28</v>
      </c>
      <c r="E56" s="158">
        <v>1</v>
      </c>
      <c r="F56" s="34">
        <f>F52*E56</f>
        <v>1</v>
      </c>
      <c r="G56" s="179"/>
      <c r="H56" s="187"/>
      <c r="I56" s="186"/>
      <c r="J56" s="187"/>
      <c r="K56" s="186"/>
      <c r="L56" s="187"/>
      <c r="M56" s="187"/>
    </row>
    <row r="57" spans="1:13" s="144" customFormat="1" ht="13.5">
      <c r="A57" s="31"/>
      <c r="B57" s="188"/>
      <c r="C57" s="30" t="s">
        <v>12</v>
      </c>
      <c r="D57" s="178" t="s">
        <v>8</v>
      </c>
      <c r="E57" s="158">
        <v>0.49</v>
      </c>
      <c r="F57" s="94">
        <f>F52*E57</f>
        <v>0.49</v>
      </c>
      <c r="G57" s="179"/>
      <c r="H57" s="187"/>
      <c r="I57" s="186"/>
      <c r="J57" s="187"/>
      <c r="K57" s="186"/>
      <c r="L57" s="187"/>
      <c r="M57" s="187"/>
    </row>
    <row r="58" spans="1:13" s="172" customFormat="1" ht="27">
      <c r="A58" s="34">
        <v>11</v>
      </c>
      <c r="B58" s="167" t="s">
        <v>15</v>
      </c>
      <c r="C58" s="30" t="s">
        <v>370</v>
      </c>
      <c r="D58" s="31" t="s">
        <v>88</v>
      </c>
      <c r="E58" s="31"/>
      <c r="F58" s="33">
        <v>20</v>
      </c>
      <c r="G58" s="34"/>
      <c r="H58" s="33"/>
      <c r="I58" s="40"/>
      <c r="J58" s="33"/>
      <c r="K58" s="40"/>
      <c r="L58" s="33"/>
      <c r="M58" s="33"/>
    </row>
    <row r="59" spans="1:13" s="172" customFormat="1" ht="13.5">
      <c r="A59" s="31"/>
      <c r="B59" s="31"/>
      <c r="C59" s="30" t="s">
        <v>52</v>
      </c>
      <c r="D59" s="31" t="s">
        <v>88</v>
      </c>
      <c r="E59" s="34">
        <v>1</v>
      </c>
      <c r="F59" s="35">
        <f>F58*E59</f>
        <v>20</v>
      </c>
      <c r="G59" s="34"/>
      <c r="H59" s="33"/>
      <c r="I59" s="43"/>
      <c r="J59" s="33"/>
      <c r="K59" s="40"/>
      <c r="L59" s="33"/>
      <c r="M59" s="33"/>
    </row>
    <row r="60" spans="1:13" s="172" customFormat="1" ht="13.5">
      <c r="A60" s="31"/>
      <c r="B60" s="50"/>
      <c r="C60" s="30" t="s">
        <v>31</v>
      </c>
      <c r="D60" s="31"/>
      <c r="E60" s="31"/>
      <c r="F60" s="35"/>
      <c r="G60" s="34"/>
      <c r="H60" s="33"/>
      <c r="I60" s="40"/>
      <c r="J60" s="33"/>
      <c r="K60" s="40"/>
      <c r="L60" s="33"/>
      <c r="M60" s="33"/>
    </row>
    <row r="61" spans="1:13" s="1" customFormat="1" ht="13.5">
      <c r="A61" s="31"/>
      <c r="B61" s="173"/>
      <c r="C61" s="174" t="s">
        <v>380</v>
      </c>
      <c r="D61" s="31" t="s">
        <v>88</v>
      </c>
      <c r="E61" s="34">
        <v>1</v>
      </c>
      <c r="F61" s="175">
        <f>F58*E61</f>
        <v>20</v>
      </c>
      <c r="G61" s="33"/>
      <c r="H61" s="33"/>
      <c r="I61" s="35"/>
      <c r="J61" s="35"/>
      <c r="K61" s="35"/>
      <c r="L61" s="35"/>
      <c r="M61" s="33"/>
    </row>
    <row r="62" spans="1:13" s="1" customFormat="1" ht="13.5">
      <c r="A62" s="31">
        <v>12</v>
      </c>
      <c r="B62" s="167" t="s">
        <v>352</v>
      </c>
      <c r="C62" s="78" t="s">
        <v>389</v>
      </c>
      <c r="D62" s="31" t="s">
        <v>28</v>
      </c>
      <c r="E62" s="131"/>
      <c r="F62" s="35">
        <v>1</v>
      </c>
      <c r="G62" s="34"/>
      <c r="H62" s="33"/>
      <c r="I62" s="40"/>
      <c r="J62" s="33"/>
      <c r="K62" s="40"/>
      <c r="L62" s="33"/>
      <c r="M62" s="33"/>
    </row>
    <row r="63" spans="1:13" s="1" customFormat="1" ht="13.5">
      <c r="A63" s="31"/>
      <c r="B63" s="167"/>
      <c r="C63" s="30" t="s">
        <v>11</v>
      </c>
      <c r="D63" s="31" t="s">
        <v>29</v>
      </c>
      <c r="E63" s="42">
        <v>1.24</v>
      </c>
      <c r="F63" s="185">
        <f>F62*E63</f>
        <v>1.24</v>
      </c>
      <c r="G63" s="39"/>
      <c r="H63" s="168"/>
      <c r="I63" s="189"/>
      <c r="J63" s="33"/>
      <c r="K63" s="40"/>
      <c r="L63" s="33"/>
      <c r="M63" s="33"/>
    </row>
    <row r="64" spans="1:13" s="1" customFormat="1" ht="13.5">
      <c r="A64" s="31"/>
      <c r="B64" s="98"/>
      <c r="C64" s="30" t="s">
        <v>30</v>
      </c>
      <c r="D64" s="31" t="s">
        <v>8</v>
      </c>
      <c r="E64" s="131">
        <v>0.26</v>
      </c>
      <c r="F64" s="185">
        <f>F62*E64</f>
        <v>0.26</v>
      </c>
      <c r="G64" s="34"/>
      <c r="H64" s="33"/>
      <c r="I64" s="40"/>
      <c r="J64" s="33"/>
      <c r="K64" s="40"/>
      <c r="L64" s="33"/>
      <c r="M64" s="33"/>
    </row>
    <row r="65" spans="1:13" s="1" customFormat="1" ht="13.5">
      <c r="A65" s="31"/>
      <c r="B65" s="98"/>
      <c r="C65" s="30" t="s">
        <v>31</v>
      </c>
      <c r="D65" s="31"/>
      <c r="E65" s="131"/>
      <c r="F65" s="185"/>
      <c r="G65" s="34"/>
      <c r="H65" s="33"/>
      <c r="I65" s="40"/>
      <c r="J65" s="33"/>
      <c r="K65" s="40"/>
      <c r="L65" s="33"/>
      <c r="M65" s="33"/>
    </row>
    <row r="66" spans="1:13" s="1" customFormat="1" ht="13.5">
      <c r="A66" s="31"/>
      <c r="B66" s="98"/>
      <c r="C66" s="30" t="s">
        <v>353</v>
      </c>
      <c r="D66" s="31" t="s">
        <v>14</v>
      </c>
      <c r="E66" s="131">
        <v>0.4</v>
      </c>
      <c r="F66" s="185">
        <f>F62*E66</f>
        <v>0.4</v>
      </c>
      <c r="G66" s="34"/>
      <c r="H66" s="33"/>
      <c r="I66" s="40"/>
      <c r="J66" s="33"/>
      <c r="K66" s="40"/>
      <c r="L66" s="33"/>
      <c r="M66" s="33"/>
    </row>
    <row r="67" spans="1:13" s="1" customFormat="1" ht="13.5">
      <c r="A67" s="31"/>
      <c r="B67" s="98"/>
      <c r="C67" s="30" t="s">
        <v>12</v>
      </c>
      <c r="D67" s="31" t="s">
        <v>8</v>
      </c>
      <c r="E67" s="131">
        <v>0.14</v>
      </c>
      <c r="F67" s="185">
        <f>F62*E67</f>
        <v>0.14</v>
      </c>
      <c r="G67" s="40"/>
      <c r="H67" s="33"/>
      <c r="I67" s="40"/>
      <c r="J67" s="33"/>
      <c r="K67" s="40"/>
      <c r="L67" s="33"/>
      <c r="M67" s="33"/>
    </row>
    <row r="68" spans="1:13" s="144" customFormat="1" ht="13.5">
      <c r="A68" s="861" t="s">
        <v>5</v>
      </c>
      <c r="B68" s="862"/>
      <c r="C68" s="863"/>
      <c r="D68" s="179"/>
      <c r="E68" s="185"/>
      <c r="F68" s="180"/>
      <c r="G68" s="179"/>
      <c r="H68" s="100"/>
      <c r="I68" s="100"/>
      <c r="J68" s="100"/>
      <c r="K68" s="100"/>
      <c r="L68" s="100"/>
      <c r="M68" s="100"/>
    </row>
    <row r="69" spans="1:13" s="23" customFormat="1" ht="15.75">
      <c r="A69" s="839" t="s">
        <v>49</v>
      </c>
      <c r="B69" s="840"/>
      <c r="C69" s="841"/>
      <c r="D69" s="21"/>
      <c r="E69" s="22"/>
      <c r="F69" s="102"/>
      <c r="G69" s="103"/>
      <c r="H69" s="103"/>
      <c r="I69" s="103"/>
      <c r="J69" s="103"/>
      <c r="K69" s="103"/>
      <c r="L69" s="104"/>
      <c r="M69" s="105"/>
    </row>
    <row r="70" spans="1:13" s="23" customFormat="1" ht="15.75">
      <c r="A70" s="839" t="s">
        <v>5</v>
      </c>
      <c r="B70" s="840"/>
      <c r="C70" s="841"/>
      <c r="D70" s="21"/>
      <c r="E70" s="22"/>
      <c r="F70" s="102"/>
      <c r="G70" s="103"/>
      <c r="H70" s="103"/>
      <c r="I70" s="103"/>
      <c r="J70" s="103"/>
      <c r="K70" s="103"/>
      <c r="L70" s="104"/>
      <c r="M70" s="105"/>
    </row>
    <row r="71" spans="1:13" ht="13.5">
      <c r="A71" s="836" t="s">
        <v>372</v>
      </c>
      <c r="B71" s="837"/>
      <c r="C71" s="838"/>
      <c r="D71" s="31"/>
      <c r="E71" s="106"/>
      <c r="F71" s="33"/>
      <c r="G71" s="34"/>
      <c r="H71" s="35"/>
      <c r="I71" s="35"/>
      <c r="J71" s="35"/>
      <c r="K71" s="35"/>
      <c r="L71" s="35"/>
      <c r="M71" s="35"/>
    </row>
    <row r="72" spans="1:13" ht="13.5">
      <c r="A72" s="836" t="s">
        <v>40</v>
      </c>
      <c r="B72" s="837"/>
      <c r="C72" s="838"/>
      <c r="D72" s="31"/>
      <c r="E72" s="31"/>
      <c r="F72" s="33"/>
      <c r="G72" s="34"/>
      <c r="H72" s="35"/>
      <c r="I72" s="35"/>
      <c r="J72" s="35"/>
      <c r="K72" s="35"/>
      <c r="L72" s="35"/>
      <c r="M72" s="35"/>
    </row>
    <row r="73" spans="1:13" s="1" customFormat="1" ht="13.5">
      <c r="A73" s="818" t="s">
        <v>241</v>
      </c>
      <c r="B73" s="819"/>
      <c r="C73" s="820"/>
      <c r="D73" s="34"/>
      <c r="E73" s="210"/>
      <c r="F73" s="97"/>
      <c r="G73" s="34"/>
      <c r="H73" s="35"/>
      <c r="I73" s="35"/>
      <c r="J73" s="35"/>
      <c r="K73" s="35"/>
      <c r="L73" s="35"/>
      <c r="M73" s="35"/>
    </row>
    <row r="74" spans="1:13" s="1" customFormat="1" ht="13.5">
      <c r="A74" s="818" t="s">
        <v>5</v>
      </c>
      <c r="B74" s="819"/>
      <c r="C74" s="820"/>
      <c r="D74" s="34"/>
      <c r="E74" s="34"/>
      <c r="F74" s="40"/>
      <c r="G74" s="34"/>
      <c r="H74" s="35"/>
      <c r="I74" s="35"/>
      <c r="J74" s="35"/>
      <c r="K74" s="35"/>
      <c r="L74" s="35"/>
      <c r="M74" s="35"/>
    </row>
    <row r="75" spans="1:61" s="1" customFormat="1" ht="13.5">
      <c r="A75" s="818" t="s">
        <v>39</v>
      </c>
      <c r="B75" s="819"/>
      <c r="C75" s="819"/>
      <c r="D75" s="820"/>
      <c r="E75" s="49">
        <v>0.02</v>
      </c>
      <c r="F75" s="40"/>
      <c r="G75" s="34"/>
      <c r="H75" s="35"/>
      <c r="I75" s="35"/>
      <c r="J75" s="35"/>
      <c r="K75" s="35"/>
      <c r="L75" s="35"/>
      <c r="M75" s="35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</row>
    <row r="76" spans="1:61" s="1" customFormat="1" ht="13.5">
      <c r="A76" s="845" t="s">
        <v>40</v>
      </c>
      <c r="B76" s="846"/>
      <c r="C76" s="847"/>
      <c r="D76" s="101"/>
      <c r="E76" s="101"/>
      <c r="F76" s="457"/>
      <c r="G76" s="101"/>
      <c r="H76" s="100"/>
      <c r="I76" s="100"/>
      <c r="J76" s="100"/>
      <c r="K76" s="100"/>
      <c r="L76" s="100"/>
      <c r="M76" s="100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</row>
    <row r="81" spans="2:10" s="325" customFormat="1" ht="15.75">
      <c r="B81" s="859"/>
      <c r="C81" s="865"/>
      <c r="E81" s="859"/>
      <c r="F81" s="859"/>
      <c r="G81" s="859"/>
      <c r="H81" s="865"/>
      <c r="I81" s="865"/>
      <c r="J81" s="865"/>
    </row>
  </sheetData>
  <sheetProtection/>
  <mergeCells count="26">
    <mergeCell ref="A1:M1"/>
    <mergeCell ref="B81:C81"/>
    <mergeCell ref="E81:J81"/>
    <mergeCell ref="A7:A8"/>
    <mergeCell ref="B7:B8"/>
    <mergeCell ref="C7:C8"/>
    <mergeCell ref="D7:D8"/>
    <mergeCell ref="E7:F7"/>
    <mergeCell ref="G7:H7"/>
    <mergeCell ref="I7:J7"/>
    <mergeCell ref="K7:L7"/>
    <mergeCell ref="M7:M8"/>
    <mergeCell ref="A3:M4"/>
    <mergeCell ref="B5:M5"/>
    <mergeCell ref="I6:J6"/>
    <mergeCell ref="L6:M6"/>
    <mergeCell ref="A17:A22"/>
    <mergeCell ref="A75:D75"/>
    <mergeCell ref="A74:C74"/>
    <mergeCell ref="A73:C73"/>
    <mergeCell ref="A72:C72"/>
    <mergeCell ref="A76:C76"/>
    <mergeCell ref="A71:C71"/>
    <mergeCell ref="A70:C70"/>
    <mergeCell ref="A69:C69"/>
    <mergeCell ref="A68:C6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31">
      <selection activeCell="B67" sqref="B67:C67"/>
    </sheetView>
  </sheetViews>
  <sheetFormatPr defaultColWidth="9.00390625" defaultRowHeight="12.75"/>
  <cols>
    <col min="1" max="1" width="3.25390625" style="309" customWidth="1"/>
    <col min="2" max="2" width="7.625" style="309" customWidth="1"/>
    <col min="3" max="3" width="40.375" style="309" customWidth="1"/>
    <col min="4" max="4" width="8.125" style="309" customWidth="1"/>
    <col min="5" max="5" width="8.00390625" style="309" customWidth="1"/>
    <col min="6" max="6" width="8.375" style="309" customWidth="1"/>
    <col min="7" max="8" width="7.875" style="309" customWidth="1"/>
    <col min="9" max="9" width="8.25390625" style="309" customWidth="1"/>
    <col min="10" max="10" width="7.75390625" style="309" customWidth="1"/>
    <col min="11" max="11" width="7.125" style="309" customWidth="1"/>
    <col min="12" max="12" width="8.625" style="309" customWidth="1"/>
    <col min="13" max="13" width="8.25390625" style="309" customWidth="1"/>
    <col min="14" max="16384" width="9.125" style="309" customWidth="1"/>
  </cols>
  <sheetData>
    <row r="1" spans="1:13" s="13" customFormat="1" ht="16.5">
      <c r="A1" s="802" t="s">
        <v>154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</row>
    <row r="2" spans="1:13" s="291" customFormat="1" ht="16.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291" customFormat="1" ht="12.75">
      <c r="A3" s="868" t="s">
        <v>789</v>
      </c>
      <c r="B3" s="869"/>
      <c r="C3" s="869"/>
      <c r="D3" s="869"/>
      <c r="E3" s="869"/>
      <c r="F3" s="869"/>
      <c r="G3" s="869"/>
      <c r="H3" s="869"/>
      <c r="I3" s="869"/>
      <c r="J3" s="869"/>
      <c r="K3" s="869"/>
      <c r="L3" s="869"/>
      <c r="M3" s="869"/>
    </row>
    <row r="4" spans="1:13" s="73" customFormat="1" ht="16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s="73" customFormat="1" ht="15.75">
      <c r="A5" s="804" t="s">
        <v>373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</row>
    <row r="6" spans="1:24" s="16" customFormat="1" ht="15.75">
      <c r="A6" s="14" t="s">
        <v>242</v>
      </c>
      <c r="B6" s="14"/>
      <c r="C6" s="14"/>
      <c r="D6" s="14"/>
      <c r="E6" s="14"/>
      <c r="F6" s="14"/>
      <c r="G6" s="111"/>
      <c r="H6" s="112"/>
      <c r="I6" s="806" t="s">
        <v>20</v>
      </c>
      <c r="J6" s="806"/>
      <c r="K6" s="113">
        <f>M63/1000</f>
        <v>0</v>
      </c>
      <c r="L6" s="807" t="s">
        <v>21</v>
      </c>
      <c r="M6" s="807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13" ht="41.25" customHeight="1">
      <c r="A7" s="870" t="s">
        <v>328</v>
      </c>
      <c r="B7" s="871" t="s">
        <v>329</v>
      </c>
      <c r="C7" s="791" t="s">
        <v>330</v>
      </c>
      <c r="D7" s="791" t="s">
        <v>331</v>
      </c>
      <c r="E7" s="793" t="s">
        <v>3</v>
      </c>
      <c r="F7" s="794"/>
      <c r="G7" s="795" t="s">
        <v>4</v>
      </c>
      <c r="H7" s="796"/>
      <c r="I7" s="866" t="s">
        <v>0</v>
      </c>
      <c r="J7" s="866"/>
      <c r="K7" s="866" t="s">
        <v>68</v>
      </c>
      <c r="L7" s="866"/>
      <c r="M7" s="867" t="s">
        <v>5</v>
      </c>
    </row>
    <row r="8" spans="1:13" ht="54">
      <c r="A8" s="870"/>
      <c r="B8" s="872"/>
      <c r="C8" s="792"/>
      <c r="D8" s="792"/>
      <c r="E8" s="131" t="s">
        <v>69</v>
      </c>
      <c r="F8" s="131" t="s">
        <v>6</v>
      </c>
      <c r="G8" s="135" t="s">
        <v>332</v>
      </c>
      <c r="H8" s="323" t="s">
        <v>5</v>
      </c>
      <c r="I8" s="136" t="s">
        <v>332</v>
      </c>
      <c r="J8" s="323" t="s">
        <v>5</v>
      </c>
      <c r="K8" s="136" t="s">
        <v>332</v>
      </c>
      <c r="L8" s="323" t="s">
        <v>5</v>
      </c>
      <c r="M8" s="867"/>
    </row>
    <row r="9" spans="1:13" s="73" customFormat="1" ht="15.75">
      <c r="A9" s="293" t="s">
        <v>70</v>
      </c>
      <c r="B9" s="293" t="s">
        <v>333</v>
      </c>
      <c r="C9" s="293" t="s">
        <v>334</v>
      </c>
      <c r="D9" s="295" t="s">
        <v>335</v>
      </c>
      <c r="E9" s="296" t="s">
        <v>336</v>
      </c>
      <c r="F9" s="297" t="s">
        <v>337</v>
      </c>
      <c r="G9" s="295" t="s">
        <v>71</v>
      </c>
      <c r="H9" s="297" t="s">
        <v>338</v>
      </c>
      <c r="I9" s="295" t="s">
        <v>339</v>
      </c>
      <c r="J9" s="297" t="s">
        <v>340</v>
      </c>
      <c r="K9" s="297">
        <v>11</v>
      </c>
      <c r="L9" s="293" t="s">
        <v>341</v>
      </c>
      <c r="M9" s="293" t="s">
        <v>342</v>
      </c>
    </row>
    <row r="10" spans="1:43" s="249" customFormat="1" ht="13.5">
      <c r="A10" s="34">
        <v>1</v>
      </c>
      <c r="B10" s="167" t="s">
        <v>227</v>
      </c>
      <c r="C10" s="123" t="s">
        <v>263</v>
      </c>
      <c r="D10" s="34" t="s">
        <v>95</v>
      </c>
      <c r="E10" s="42"/>
      <c r="F10" s="262">
        <v>35</v>
      </c>
      <c r="G10" s="34"/>
      <c r="H10" s="33"/>
      <c r="I10" s="40"/>
      <c r="J10" s="33"/>
      <c r="K10" s="40"/>
      <c r="L10" s="33"/>
      <c r="M10" s="33"/>
      <c r="N10" s="169"/>
      <c r="O10" s="169"/>
      <c r="P10" s="169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</row>
    <row r="11" spans="1:43" s="249" customFormat="1" ht="13.5">
      <c r="A11" s="34"/>
      <c r="B11" s="167"/>
      <c r="C11" s="123" t="s">
        <v>52</v>
      </c>
      <c r="D11" s="34" t="s">
        <v>29</v>
      </c>
      <c r="E11" s="42">
        <v>2.06</v>
      </c>
      <c r="F11" s="42">
        <v>30.8</v>
      </c>
      <c r="G11" s="39"/>
      <c r="H11" s="168"/>
      <c r="I11" s="43"/>
      <c r="J11" s="33"/>
      <c r="K11" s="40"/>
      <c r="L11" s="33"/>
      <c r="M11" s="33"/>
      <c r="N11" s="169"/>
      <c r="O11" s="169"/>
      <c r="P11" s="169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</row>
    <row r="12" spans="1:13" ht="13.5">
      <c r="A12" s="31">
        <v>2</v>
      </c>
      <c r="B12" s="167" t="s">
        <v>240</v>
      </c>
      <c r="C12" s="39" t="s">
        <v>264</v>
      </c>
      <c r="D12" s="34" t="s">
        <v>95</v>
      </c>
      <c r="E12" s="34"/>
      <c r="F12" s="40">
        <v>27</v>
      </c>
      <c r="G12" s="34"/>
      <c r="H12" s="33"/>
      <c r="I12" s="43"/>
      <c r="J12" s="33"/>
      <c r="K12" s="40"/>
      <c r="L12" s="33"/>
      <c r="M12" s="33"/>
    </row>
    <row r="13" spans="1:13" s="1" customFormat="1" ht="13.5">
      <c r="A13" s="31"/>
      <c r="B13" s="167"/>
      <c r="C13" s="30" t="s">
        <v>11</v>
      </c>
      <c r="D13" s="31" t="s">
        <v>29</v>
      </c>
      <c r="E13" s="97">
        <v>1.21</v>
      </c>
      <c r="F13" s="42">
        <f>F12*E13</f>
        <v>32.67</v>
      </c>
      <c r="G13" s="39"/>
      <c r="H13" s="168"/>
      <c r="I13" s="43"/>
      <c r="J13" s="33"/>
      <c r="K13" s="40"/>
      <c r="L13" s="33"/>
      <c r="M13" s="33"/>
    </row>
    <row r="14" spans="1:48" s="226" customFormat="1" ht="13.5">
      <c r="A14" s="31">
        <v>3</v>
      </c>
      <c r="B14" s="32"/>
      <c r="C14" s="39" t="s">
        <v>361</v>
      </c>
      <c r="D14" s="34" t="s">
        <v>85</v>
      </c>
      <c r="E14" s="34"/>
      <c r="F14" s="43">
        <v>15</v>
      </c>
      <c r="G14" s="34"/>
      <c r="H14" s="33"/>
      <c r="I14" s="40"/>
      <c r="J14" s="33"/>
      <c r="K14" s="40"/>
      <c r="L14" s="33"/>
      <c r="M14" s="33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8"/>
    </row>
    <row r="15" spans="1:48" s="226" customFormat="1" ht="13.5">
      <c r="A15" s="31"/>
      <c r="B15" s="32"/>
      <c r="C15" s="30" t="s">
        <v>399</v>
      </c>
      <c r="D15" s="31" t="s">
        <v>29</v>
      </c>
      <c r="E15" s="31">
        <v>0.6</v>
      </c>
      <c r="F15" s="34">
        <f>F14*E15</f>
        <v>9</v>
      </c>
      <c r="G15" s="34"/>
      <c r="H15" s="33"/>
      <c r="I15" s="43"/>
      <c r="J15" s="33"/>
      <c r="K15" s="40"/>
      <c r="L15" s="33"/>
      <c r="M15" s="33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8"/>
    </row>
    <row r="16" spans="1:48" s="1" customFormat="1" ht="27">
      <c r="A16" s="31">
        <v>4</v>
      </c>
      <c r="B16" s="31" t="s">
        <v>362</v>
      </c>
      <c r="C16" s="30" t="s">
        <v>369</v>
      </c>
      <c r="D16" s="31" t="s">
        <v>363</v>
      </c>
      <c r="E16" s="131"/>
      <c r="F16" s="33">
        <v>15</v>
      </c>
      <c r="G16" s="34"/>
      <c r="H16" s="33"/>
      <c r="I16" s="40"/>
      <c r="J16" s="33"/>
      <c r="K16" s="40"/>
      <c r="L16" s="33"/>
      <c r="M16" s="3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329"/>
    </row>
    <row r="17" spans="1:48" s="16" customFormat="1" ht="13.5">
      <c r="A17" s="31">
        <v>5</v>
      </c>
      <c r="B17" s="50" t="s">
        <v>364</v>
      </c>
      <c r="C17" s="39" t="s">
        <v>365</v>
      </c>
      <c r="D17" s="34" t="s">
        <v>95</v>
      </c>
      <c r="E17" s="34"/>
      <c r="F17" s="43">
        <v>8</v>
      </c>
      <c r="G17" s="34"/>
      <c r="H17" s="33"/>
      <c r="I17" s="40"/>
      <c r="J17" s="33"/>
      <c r="K17" s="40"/>
      <c r="L17" s="33"/>
      <c r="M17" s="33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330"/>
    </row>
    <row r="18" spans="1:49" s="333" customFormat="1" ht="14.25">
      <c r="A18" s="264"/>
      <c r="B18" s="264"/>
      <c r="C18" s="202" t="s">
        <v>229</v>
      </c>
      <c r="D18" s="31" t="s">
        <v>29</v>
      </c>
      <c r="E18" s="266">
        <v>0.00323</v>
      </c>
      <c r="F18" s="94">
        <f>F17*E18</f>
        <v>0.02584</v>
      </c>
      <c r="G18" s="266"/>
      <c r="H18" s="266"/>
      <c r="I18" s="43"/>
      <c r="J18" s="33"/>
      <c r="K18" s="40"/>
      <c r="L18" s="33"/>
      <c r="M18" s="33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2"/>
      <c r="AW18" s="332"/>
    </row>
    <row r="19" spans="1:48" s="16" customFormat="1" ht="13.5">
      <c r="A19" s="44"/>
      <c r="B19" s="32"/>
      <c r="C19" s="30" t="s">
        <v>366</v>
      </c>
      <c r="D19" s="31" t="s">
        <v>87</v>
      </c>
      <c r="E19" s="31">
        <v>0.00362</v>
      </c>
      <c r="F19" s="40">
        <f>F17*E19</f>
        <v>0.02896</v>
      </c>
      <c r="G19" s="34"/>
      <c r="H19" s="33"/>
      <c r="I19" s="40"/>
      <c r="J19" s="33"/>
      <c r="K19" s="40"/>
      <c r="L19" s="33"/>
      <c r="M19" s="33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330"/>
    </row>
    <row r="20" spans="1:48" s="16" customFormat="1" ht="13.5">
      <c r="A20" s="44"/>
      <c r="B20" s="32"/>
      <c r="C20" s="30" t="s">
        <v>30</v>
      </c>
      <c r="D20" s="31" t="s">
        <v>8</v>
      </c>
      <c r="E20" s="31">
        <v>0.00018</v>
      </c>
      <c r="F20" s="40">
        <f>F17*E20</f>
        <v>0.00144</v>
      </c>
      <c r="G20" s="34"/>
      <c r="H20" s="33"/>
      <c r="I20" s="40"/>
      <c r="J20" s="33"/>
      <c r="K20" s="40"/>
      <c r="L20" s="33"/>
      <c r="M20" s="33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330"/>
    </row>
    <row r="21" spans="1:48" s="16" customFormat="1" ht="13.5">
      <c r="A21" s="44"/>
      <c r="B21" s="32"/>
      <c r="C21" s="30" t="s">
        <v>31</v>
      </c>
      <c r="D21" s="31"/>
      <c r="E21" s="31"/>
      <c r="F21" s="33"/>
      <c r="G21" s="34"/>
      <c r="H21" s="33"/>
      <c r="I21" s="40"/>
      <c r="J21" s="33"/>
      <c r="K21" s="40"/>
      <c r="L21" s="33"/>
      <c r="M21" s="33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330"/>
    </row>
    <row r="22" spans="1:48" s="16" customFormat="1" ht="13.5">
      <c r="A22" s="44"/>
      <c r="B22" s="32"/>
      <c r="C22" s="30" t="s">
        <v>367</v>
      </c>
      <c r="D22" s="31" t="s">
        <v>95</v>
      </c>
      <c r="E22" s="31">
        <v>4E-05</v>
      </c>
      <c r="F22" s="334">
        <f>F17*E22</f>
        <v>0.00032</v>
      </c>
      <c r="G22" s="34"/>
      <c r="H22" s="33"/>
      <c r="I22" s="40"/>
      <c r="J22" s="33"/>
      <c r="K22" s="40"/>
      <c r="L22" s="33"/>
      <c r="M22" s="33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330"/>
    </row>
    <row r="23" spans="1:13" s="1" customFormat="1" ht="13.5">
      <c r="A23" s="31">
        <v>6</v>
      </c>
      <c r="B23" s="167" t="s">
        <v>381</v>
      </c>
      <c r="C23" s="30" t="s">
        <v>383</v>
      </c>
      <c r="D23" s="31" t="s">
        <v>95</v>
      </c>
      <c r="E23" s="42"/>
      <c r="F23" s="33">
        <v>5.4</v>
      </c>
      <c r="G23" s="39"/>
      <c r="H23" s="33"/>
      <c r="I23" s="40"/>
      <c r="J23" s="33"/>
      <c r="K23" s="40"/>
      <c r="L23" s="33"/>
      <c r="M23" s="33"/>
    </row>
    <row r="24" spans="1:13" s="1" customFormat="1" ht="13.5">
      <c r="A24" s="31"/>
      <c r="B24" s="167"/>
      <c r="C24" s="30" t="s">
        <v>11</v>
      </c>
      <c r="D24" s="31" t="s">
        <v>29</v>
      </c>
      <c r="E24" s="42">
        <v>2.16</v>
      </c>
      <c r="F24" s="42">
        <f>F23*E24</f>
        <v>11.664000000000001</v>
      </c>
      <c r="G24" s="39"/>
      <c r="H24" s="33"/>
      <c r="I24" s="43"/>
      <c r="J24" s="33"/>
      <c r="K24" s="40"/>
      <c r="L24" s="33"/>
      <c r="M24" s="33"/>
    </row>
    <row r="25" spans="1:13" s="1" customFormat="1" ht="13.5">
      <c r="A25" s="31"/>
      <c r="B25" s="98"/>
      <c r="C25" s="30" t="s">
        <v>31</v>
      </c>
      <c r="D25" s="31"/>
      <c r="E25" s="131"/>
      <c r="F25" s="42"/>
      <c r="G25" s="34"/>
      <c r="H25" s="33"/>
      <c r="I25" s="40"/>
      <c r="J25" s="33"/>
      <c r="K25" s="40"/>
      <c r="L25" s="33"/>
      <c r="M25" s="33"/>
    </row>
    <row r="26" spans="1:13" s="1" customFormat="1" ht="13.5">
      <c r="A26" s="31"/>
      <c r="B26" s="98"/>
      <c r="C26" s="30" t="s">
        <v>382</v>
      </c>
      <c r="D26" s="31" t="s">
        <v>95</v>
      </c>
      <c r="E26" s="131">
        <v>1.1</v>
      </c>
      <c r="F26" s="42">
        <f>F23*E26</f>
        <v>5.940000000000001</v>
      </c>
      <c r="G26" s="34"/>
      <c r="H26" s="33"/>
      <c r="I26" s="40"/>
      <c r="J26" s="33"/>
      <c r="K26" s="40"/>
      <c r="L26" s="33"/>
      <c r="M26" s="33"/>
    </row>
    <row r="27" spans="1:13" s="1" customFormat="1" ht="27">
      <c r="A27" s="31">
        <v>7</v>
      </c>
      <c r="B27" s="167" t="s">
        <v>374</v>
      </c>
      <c r="C27" s="30" t="s">
        <v>384</v>
      </c>
      <c r="D27" s="31" t="s">
        <v>14</v>
      </c>
      <c r="E27" s="131"/>
      <c r="F27" s="43">
        <v>4.8</v>
      </c>
      <c r="G27" s="34"/>
      <c r="H27" s="33"/>
      <c r="I27" s="40"/>
      <c r="J27" s="33"/>
      <c r="K27" s="40"/>
      <c r="L27" s="33"/>
      <c r="M27" s="33"/>
    </row>
    <row r="28" spans="1:13" s="1" customFormat="1" ht="13.5">
      <c r="A28" s="31"/>
      <c r="B28" s="167"/>
      <c r="C28" s="30" t="s">
        <v>11</v>
      </c>
      <c r="D28" s="31" t="s">
        <v>29</v>
      </c>
      <c r="E28" s="42">
        <v>0.1119</v>
      </c>
      <c r="F28" s="42">
        <f>E28*35</f>
        <v>3.9165</v>
      </c>
      <c r="G28" s="39"/>
      <c r="H28" s="168"/>
      <c r="I28" s="43"/>
      <c r="J28" s="33"/>
      <c r="K28" s="40"/>
      <c r="L28" s="33"/>
      <c r="M28" s="33"/>
    </row>
    <row r="29" spans="1:13" s="1" customFormat="1" ht="13.5">
      <c r="A29" s="31"/>
      <c r="B29" s="98"/>
      <c r="C29" s="30" t="s">
        <v>30</v>
      </c>
      <c r="D29" s="31" t="s">
        <v>8</v>
      </c>
      <c r="E29" s="131">
        <v>0.0675</v>
      </c>
      <c r="F29" s="42">
        <f>F27*E29</f>
        <v>0.324</v>
      </c>
      <c r="G29" s="34"/>
      <c r="H29" s="33"/>
      <c r="I29" s="40"/>
      <c r="J29" s="33"/>
      <c r="K29" s="40"/>
      <c r="L29" s="33"/>
      <c r="M29" s="33"/>
    </row>
    <row r="30" spans="1:13" s="1" customFormat="1" ht="13.5">
      <c r="A30" s="31"/>
      <c r="B30" s="98"/>
      <c r="C30" s="30" t="s">
        <v>31</v>
      </c>
      <c r="D30" s="31"/>
      <c r="E30" s="131"/>
      <c r="F30" s="42"/>
      <c r="G30" s="34"/>
      <c r="H30" s="33"/>
      <c r="I30" s="40"/>
      <c r="J30" s="33"/>
      <c r="K30" s="40"/>
      <c r="L30" s="33"/>
      <c r="M30" s="33"/>
    </row>
    <row r="31" spans="1:13" s="1" customFormat="1" ht="27">
      <c r="A31" s="31"/>
      <c r="B31" s="98"/>
      <c r="C31" s="30" t="s">
        <v>384</v>
      </c>
      <c r="D31" s="31" t="s">
        <v>14</v>
      </c>
      <c r="E31" s="131">
        <v>1.01</v>
      </c>
      <c r="F31" s="42">
        <f>F27*E31</f>
        <v>4.848</v>
      </c>
      <c r="G31" s="34"/>
      <c r="H31" s="33"/>
      <c r="I31" s="40"/>
      <c r="J31" s="33"/>
      <c r="K31" s="40"/>
      <c r="L31" s="33"/>
      <c r="M31" s="33"/>
    </row>
    <row r="32" spans="1:13" s="1" customFormat="1" ht="13.5">
      <c r="A32" s="31"/>
      <c r="B32" s="98"/>
      <c r="C32" s="30" t="s">
        <v>12</v>
      </c>
      <c r="D32" s="31" t="s">
        <v>8</v>
      </c>
      <c r="E32" s="131">
        <v>0.002</v>
      </c>
      <c r="F32" s="42">
        <f>E32*35</f>
        <v>0.07</v>
      </c>
      <c r="G32" s="40"/>
      <c r="H32" s="33"/>
      <c r="I32" s="40"/>
      <c r="J32" s="33"/>
      <c r="K32" s="40"/>
      <c r="L32" s="33"/>
      <c r="M32" s="33"/>
    </row>
    <row r="33" spans="1:13" s="1" customFormat="1" ht="27">
      <c r="A33" s="31">
        <v>8</v>
      </c>
      <c r="B33" s="167" t="s">
        <v>385</v>
      </c>
      <c r="C33" s="30" t="s">
        <v>387</v>
      </c>
      <c r="D33" s="31" t="s">
        <v>386</v>
      </c>
      <c r="E33" s="131"/>
      <c r="F33" s="43">
        <v>16.5</v>
      </c>
      <c r="G33" s="34"/>
      <c r="H33" s="33"/>
      <c r="I33" s="40"/>
      <c r="J33" s="33"/>
      <c r="K33" s="40"/>
      <c r="L33" s="33"/>
      <c r="M33" s="33"/>
    </row>
    <row r="34" spans="1:13" s="1" customFormat="1" ht="13.5">
      <c r="A34" s="31"/>
      <c r="B34" s="167"/>
      <c r="C34" s="30" t="s">
        <v>11</v>
      </c>
      <c r="D34" s="31" t="s">
        <v>29</v>
      </c>
      <c r="E34" s="42">
        <v>0.181</v>
      </c>
      <c r="F34" s="94">
        <f>F33*E34</f>
        <v>2.9865</v>
      </c>
      <c r="G34" s="39"/>
      <c r="H34" s="168"/>
      <c r="I34" s="40"/>
      <c r="J34" s="33"/>
      <c r="K34" s="40"/>
      <c r="L34" s="33"/>
      <c r="M34" s="33"/>
    </row>
    <row r="35" spans="1:13" s="1" customFormat="1" ht="13.5">
      <c r="A35" s="31"/>
      <c r="B35" s="98"/>
      <c r="C35" s="30" t="s">
        <v>42</v>
      </c>
      <c r="D35" s="31" t="s">
        <v>8</v>
      </c>
      <c r="E35" s="131">
        <v>0.0921</v>
      </c>
      <c r="F35" s="94">
        <f>F33*E35</f>
        <v>1.51965</v>
      </c>
      <c r="G35" s="34"/>
      <c r="H35" s="33"/>
      <c r="I35" s="40"/>
      <c r="J35" s="33"/>
      <c r="K35" s="40"/>
      <c r="L35" s="33"/>
      <c r="M35" s="33"/>
    </row>
    <row r="36" spans="1:13" s="1" customFormat="1" ht="13.5">
      <c r="A36" s="31"/>
      <c r="B36" s="98"/>
      <c r="C36" s="30" t="s">
        <v>31</v>
      </c>
      <c r="D36" s="31"/>
      <c r="E36" s="131"/>
      <c r="F36" s="42"/>
      <c r="G36" s="34"/>
      <c r="H36" s="33"/>
      <c r="I36" s="40"/>
      <c r="J36" s="33"/>
      <c r="K36" s="40"/>
      <c r="L36" s="33"/>
      <c r="M36" s="33"/>
    </row>
    <row r="37" spans="1:13" s="1" customFormat="1" ht="27">
      <c r="A37" s="31"/>
      <c r="B37" s="98"/>
      <c r="C37" s="30" t="s">
        <v>387</v>
      </c>
      <c r="D37" s="31" t="s">
        <v>386</v>
      </c>
      <c r="E37" s="131">
        <v>1.01</v>
      </c>
      <c r="F37" s="34">
        <f>F33*E37</f>
        <v>16.665</v>
      </c>
      <c r="G37" s="34"/>
      <c r="H37" s="33"/>
      <c r="I37" s="40"/>
      <c r="J37" s="33"/>
      <c r="K37" s="40"/>
      <c r="L37" s="33"/>
      <c r="M37" s="33"/>
    </row>
    <row r="38" spans="1:13" s="1" customFormat="1" ht="13.5">
      <c r="A38" s="31"/>
      <c r="B38" s="98"/>
      <c r="C38" s="30" t="s">
        <v>12</v>
      </c>
      <c r="D38" s="31" t="s">
        <v>8</v>
      </c>
      <c r="E38" s="131">
        <v>0.0052</v>
      </c>
      <c r="F38" s="42">
        <f>F33*E38</f>
        <v>0.0858</v>
      </c>
      <c r="G38" s="34"/>
      <c r="H38" s="33"/>
      <c r="I38" s="40"/>
      <c r="J38" s="33"/>
      <c r="K38" s="40"/>
      <c r="L38" s="33"/>
      <c r="M38" s="33"/>
    </row>
    <row r="39" spans="1:13" s="1" customFormat="1" ht="27">
      <c r="A39" s="31">
        <v>9</v>
      </c>
      <c r="B39" s="167" t="s">
        <v>375</v>
      </c>
      <c r="C39" s="30" t="s">
        <v>388</v>
      </c>
      <c r="D39" s="31" t="s">
        <v>95</v>
      </c>
      <c r="E39" s="131"/>
      <c r="F39" s="33">
        <v>1.6</v>
      </c>
      <c r="G39" s="34"/>
      <c r="H39" s="33"/>
      <c r="I39" s="40"/>
      <c r="J39" s="33"/>
      <c r="K39" s="40"/>
      <c r="L39" s="33"/>
      <c r="M39" s="33"/>
    </row>
    <row r="40" spans="1:13" s="1" customFormat="1" ht="13.5">
      <c r="A40" s="31"/>
      <c r="B40" s="167"/>
      <c r="C40" s="30" t="s">
        <v>11</v>
      </c>
      <c r="D40" s="31" t="s">
        <v>29</v>
      </c>
      <c r="E40" s="42">
        <v>12.6</v>
      </c>
      <c r="F40" s="94">
        <f>F39*E40</f>
        <v>20.16</v>
      </c>
      <c r="G40" s="39"/>
      <c r="H40" s="168"/>
      <c r="I40" s="43"/>
      <c r="J40" s="33"/>
      <c r="K40" s="40"/>
      <c r="L40" s="33"/>
      <c r="M40" s="33"/>
    </row>
    <row r="41" spans="1:13" s="1" customFormat="1" ht="13.5">
      <c r="A41" s="31"/>
      <c r="B41" s="98"/>
      <c r="C41" s="30" t="s">
        <v>42</v>
      </c>
      <c r="D41" s="31" t="s">
        <v>8</v>
      </c>
      <c r="E41" s="131">
        <v>5.08</v>
      </c>
      <c r="F41" s="94">
        <f>F39*E41</f>
        <v>8.128</v>
      </c>
      <c r="G41" s="34"/>
      <c r="H41" s="33"/>
      <c r="I41" s="40"/>
      <c r="J41" s="33"/>
      <c r="K41" s="40"/>
      <c r="L41" s="33"/>
      <c r="M41" s="33"/>
    </row>
    <row r="42" spans="1:13" s="1" customFormat="1" ht="13.5">
      <c r="A42" s="31"/>
      <c r="B42" s="98"/>
      <c r="C42" s="30" t="s">
        <v>31</v>
      </c>
      <c r="D42" s="31"/>
      <c r="E42" s="131"/>
      <c r="F42" s="94"/>
      <c r="G42" s="34"/>
      <c r="H42" s="33"/>
      <c r="I42" s="40"/>
      <c r="J42" s="33"/>
      <c r="K42" s="40"/>
      <c r="L42" s="33"/>
      <c r="M42" s="33"/>
    </row>
    <row r="43" spans="1:13" s="1" customFormat="1" ht="13.5">
      <c r="A43" s="31"/>
      <c r="B43" s="98"/>
      <c r="C43" s="30" t="s">
        <v>344</v>
      </c>
      <c r="D43" s="31" t="s">
        <v>14</v>
      </c>
      <c r="E43" s="131">
        <v>1.49</v>
      </c>
      <c r="F43" s="94">
        <f>F39*E43</f>
        <v>2.384</v>
      </c>
      <c r="G43" s="43"/>
      <c r="H43" s="33"/>
      <c r="I43" s="40"/>
      <c r="J43" s="33"/>
      <c r="K43" s="40"/>
      <c r="L43" s="33"/>
      <c r="M43" s="33"/>
    </row>
    <row r="44" spans="1:13" s="1" customFormat="1" ht="13.5">
      <c r="A44" s="31"/>
      <c r="B44" s="98"/>
      <c r="C44" s="30" t="s">
        <v>346</v>
      </c>
      <c r="D44" s="31" t="s">
        <v>95</v>
      </c>
      <c r="E44" s="131">
        <v>0.193</v>
      </c>
      <c r="F44" s="94">
        <f>F39*E44</f>
        <v>0.3088</v>
      </c>
      <c r="G44" s="43"/>
      <c r="H44" s="33"/>
      <c r="I44" s="40"/>
      <c r="J44" s="33"/>
      <c r="K44" s="40"/>
      <c r="L44" s="33"/>
      <c r="M44" s="33"/>
    </row>
    <row r="45" spans="1:13" s="1" customFormat="1" ht="13.5">
      <c r="A45" s="31"/>
      <c r="B45" s="98"/>
      <c r="C45" s="30" t="s">
        <v>348</v>
      </c>
      <c r="D45" s="31" t="s">
        <v>78</v>
      </c>
      <c r="E45" s="131">
        <v>16</v>
      </c>
      <c r="F45" s="94">
        <f>F39*E45</f>
        <v>25.6</v>
      </c>
      <c r="G45" s="33"/>
      <c r="H45" s="33"/>
      <c r="I45" s="40"/>
      <c r="J45" s="33"/>
      <c r="K45" s="40"/>
      <c r="L45" s="33"/>
      <c r="M45" s="33"/>
    </row>
    <row r="46" spans="1:13" s="1" customFormat="1" ht="13.5">
      <c r="A46" s="31"/>
      <c r="B46" s="98"/>
      <c r="C46" s="30" t="s">
        <v>376</v>
      </c>
      <c r="D46" s="31" t="s">
        <v>95</v>
      </c>
      <c r="E46" s="131">
        <v>0.413</v>
      </c>
      <c r="F46" s="94">
        <f>F39*E46</f>
        <v>0.6608</v>
      </c>
      <c r="G46" s="43"/>
      <c r="H46" s="33"/>
      <c r="I46" s="40"/>
      <c r="J46" s="33"/>
      <c r="K46" s="40"/>
      <c r="L46" s="33"/>
      <c r="M46" s="33"/>
    </row>
    <row r="47" spans="1:13" s="1" customFormat="1" ht="13.5">
      <c r="A47" s="31"/>
      <c r="B47" s="98"/>
      <c r="C47" s="30" t="s">
        <v>349</v>
      </c>
      <c r="D47" s="31" t="s">
        <v>28</v>
      </c>
      <c r="E47" s="131"/>
      <c r="F47" s="42">
        <v>2</v>
      </c>
      <c r="G47" s="43"/>
      <c r="H47" s="33"/>
      <c r="I47" s="40"/>
      <c r="J47" s="33"/>
      <c r="K47" s="40"/>
      <c r="L47" s="33"/>
      <c r="M47" s="33"/>
    </row>
    <row r="48" spans="1:13" s="1" customFormat="1" ht="13.5">
      <c r="A48" s="31"/>
      <c r="B48" s="167"/>
      <c r="C48" s="30" t="s">
        <v>12</v>
      </c>
      <c r="D48" s="31" t="s">
        <v>8</v>
      </c>
      <c r="E48" s="131">
        <v>7.01</v>
      </c>
      <c r="F48" s="94">
        <f>F39*E48</f>
        <v>11.216000000000001</v>
      </c>
      <c r="G48" s="40"/>
      <c r="H48" s="33"/>
      <c r="I48" s="40"/>
      <c r="J48" s="33"/>
      <c r="K48" s="40"/>
      <c r="L48" s="33"/>
      <c r="M48" s="33"/>
    </row>
    <row r="49" spans="1:13" s="1" customFormat="1" ht="13.5">
      <c r="A49" s="31">
        <v>10</v>
      </c>
      <c r="B49" s="167" t="s">
        <v>377</v>
      </c>
      <c r="C49" s="30" t="s">
        <v>389</v>
      </c>
      <c r="D49" s="31" t="s">
        <v>28</v>
      </c>
      <c r="E49" s="131"/>
      <c r="F49" s="35">
        <v>1</v>
      </c>
      <c r="G49" s="34"/>
      <c r="H49" s="33"/>
      <c r="I49" s="40"/>
      <c r="J49" s="33"/>
      <c r="K49" s="40"/>
      <c r="L49" s="33"/>
      <c r="M49" s="33"/>
    </row>
    <row r="50" spans="1:13" s="1" customFormat="1" ht="13.5">
      <c r="A50" s="31"/>
      <c r="B50" s="167"/>
      <c r="C50" s="30" t="s">
        <v>11</v>
      </c>
      <c r="D50" s="31" t="s">
        <v>29</v>
      </c>
      <c r="E50" s="42">
        <v>16.8</v>
      </c>
      <c r="F50" s="42">
        <f>F49*E50</f>
        <v>16.8</v>
      </c>
      <c r="G50" s="39"/>
      <c r="H50" s="168"/>
      <c r="I50" s="43"/>
      <c r="J50" s="33"/>
      <c r="K50" s="40"/>
      <c r="L50" s="33"/>
      <c r="M50" s="33"/>
    </row>
    <row r="51" spans="1:13" s="1" customFormat="1" ht="13.5">
      <c r="A51" s="31"/>
      <c r="B51" s="98"/>
      <c r="C51" s="30" t="s">
        <v>31</v>
      </c>
      <c r="D51" s="31"/>
      <c r="E51" s="131"/>
      <c r="F51" s="42"/>
      <c r="G51" s="34"/>
      <c r="H51" s="33"/>
      <c r="I51" s="40"/>
      <c r="J51" s="33"/>
      <c r="K51" s="40"/>
      <c r="L51" s="33"/>
      <c r="M51" s="33"/>
    </row>
    <row r="52" spans="1:13" s="1" customFormat="1" ht="13.5">
      <c r="A52" s="31"/>
      <c r="B52" s="98"/>
      <c r="C52" s="30" t="s">
        <v>378</v>
      </c>
      <c r="D52" s="31" t="s">
        <v>95</v>
      </c>
      <c r="E52" s="131">
        <v>0.05</v>
      </c>
      <c r="F52" s="42">
        <f>F49*E52</f>
        <v>0.05</v>
      </c>
      <c r="G52" s="43"/>
      <c r="H52" s="33"/>
      <c r="I52" s="40"/>
      <c r="J52" s="33"/>
      <c r="K52" s="40"/>
      <c r="L52" s="33"/>
      <c r="M52" s="33"/>
    </row>
    <row r="53" spans="1:13" s="1" customFormat="1" ht="13.5">
      <c r="A53" s="31"/>
      <c r="B53" s="98"/>
      <c r="C53" s="30" t="s">
        <v>379</v>
      </c>
      <c r="D53" s="31" t="s">
        <v>95</v>
      </c>
      <c r="E53" s="131">
        <v>0.2</v>
      </c>
      <c r="F53" s="42">
        <f>F49*E53</f>
        <v>0.2</v>
      </c>
      <c r="G53" s="43"/>
      <c r="H53" s="33"/>
      <c r="I53" s="40"/>
      <c r="J53" s="33"/>
      <c r="K53" s="40"/>
      <c r="L53" s="33"/>
      <c r="M53" s="33"/>
    </row>
    <row r="54" spans="1:13" s="1" customFormat="1" ht="13.5">
      <c r="A54" s="31"/>
      <c r="B54" s="98"/>
      <c r="C54" s="30" t="s">
        <v>12</v>
      </c>
      <c r="D54" s="31" t="s">
        <v>8</v>
      </c>
      <c r="E54" s="131">
        <v>1.07</v>
      </c>
      <c r="F54" s="42">
        <f>F49*E54</f>
        <v>1.07</v>
      </c>
      <c r="G54" s="40"/>
      <c r="H54" s="33"/>
      <c r="I54" s="40"/>
      <c r="J54" s="33"/>
      <c r="K54" s="40"/>
      <c r="L54" s="33"/>
      <c r="M54" s="33"/>
    </row>
    <row r="55" spans="1:13" s="1" customFormat="1" ht="13.5">
      <c r="A55" s="31"/>
      <c r="B55" s="31"/>
      <c r="C55" s="213" t="s">
        <v>5</v>
      </c>
      <c r="D55" s="101"/>
      <c r="E55" s="300"/>
      <c r="F55" s="301"/>
      <c r="G55" s="101"/>
      <c r="H55" s="100"/>
      <c r="I55" s="100"/>
      <c r="J55" s="100"/>
      <c r="K55" s="100"/>
      <c r="L55" s="100"/>
      <c r="M55" s="100"/>
    </row>
    <row r="56" spans="1:13" s="23" customFormat="1" ht="15.75">
      <c r="A56" s="839" t="s">
        <v>49</v>
      </c>
      <c r="B56" s="840"/>
      <c r="C56" s="841"/>
      <c r="D56" s="21"/>
      <c r="E56" s="22"/>
      <c r="F56" s="102"/>
      <c r="G56" s="103"/>
      <c r="H56" s="103"/>
      <c r="I56" s="103"/>
      <c r="J56" s="103"/>
      <c r="K56" s="103"/>
      <c r="L56" s="104"/>
      <c r="M56" s="105"/>
    </row>
    <row r="57" spans="1:13" s="23" customFormat="1" ht="15.75">
      <c r="A57" s="839" t="s">
        <v>5</v>
      </c>
      <c r="B57" s="840"/>
      <c r="C57" s="841"/>
      <c r="D57" s="21"/>
      <c r="E57" s="22"/>
      <c r="F57" s="102"/>
      <c r="G57" s="103"/>
      <c r="H57" s="103"/>
      <c r="I57" s="103"/>
      <c r="J57" s="103"/>
      <c r="K57" s="103"/>
      <c r="L57" s="104"/>
      <c r="M57" s="105"/>
    </row>
    <row r="58" spans="1:13" ht="13.5">
      <c r="A58" s="836" t="s">
        <v>372</v>
      </c>
      <c r="B58" s="837"/>
      <c r="C58" s="838"/>
      <c r="D58" s="31"/>
      <c r="E58" s="106"/>
      <c r="F58" s="33"/>
      <c r="G58" s="34"/>
      <c r="H58" s="35"/>
      <c r="I58" s="35"/>
      <c r="J58" s="35"/>
      <c r="K58" s="35"/>
      <c r="L58" s="35"/>
      <c r="M58" s="35"/>
    </row>
    <row r="59" spans="1:13" ht="13.5">
      <c r="A59" s="836" t="s">
        <v>40</v>
      </c>
      <c r="B59" s="837"/>
      <c r="C59" s="838"/>
      <c r="D59" s="31"/>
      <c r="E59" s="31"/>
      <c r="F59" s="33"/>
      <c r="G59" s="34"/>
      <c r="H59" s="35"/>
      <c r="I59" s="35"/>
      <c r="J59" s="35"/>
      <c r="K59" s="35"/>
      <c r="L59" s="35"/>
      <c r="M59" s="35"/>
    </row>
    <row r="60" spans="1:13" s="1" customFormat="1" ht="13.5">
      <c r="A60" s="818" t="s">
        <v>241</v>
      </c>
      <c r="B60" s="819"/>
      <c r="C60" s="820"/>
      <c r="D60" s="34"/>
      <c r="E60" s="210"/>
      <c r="F60" s="97"/>
      <c r="G60" s="34"/>
      <c r="H60" s="35"/>
      <c r="I60" s="35"/>
      <c r="J60" s="35"/>
      <c r="K60" s="35"/>
      <c r="L60" s="35"/>
      <c r="M60" s="35"/>
    </row>
    <row r="61" spans="1:13" s="1" customFormat="1" ht="13.5">
      <c r="A61" s="818" t="s">
        <v>5</v>
      </c>
      <c r="B61" s="819"/>
      <c r="C61" s="820"/>
      <c r="D61" s="34"/>
      <c r="E61" s="34"/>
      <c r="F61" s="40"/>
      <c r="G61" s="34"/>
      <c r="H61" s="35"/>
      <c r="I61" s="35"/>
      <c r="J61" s="35"/>
      <c r="K61" s="35"/>
      <c r="L61" s="35"/>
      <c r="M61" s="35"/>
    </row>
    <row r="62" spans="1:55" s="1" customFormat="1" ht="13.5">
      <c r="A62" s="818" t="s">
        <v>39</v>
      </c>
      <c r="B62" s="819"/>
      <c r="C62" s="820"/>
      <c r="D62" s="34"/>
      <c r="E62" s="49">
        <v>0.02</v>
      </c>
      <c r="F62" s="40"/>
      <c r="G62" s="34"/>
      <c r="H62" s="35"/>
      <c r="I62" s="35"/>
      <c r="J62" s="35"/>
      <c r="K62" s="35"/>
      <c r="L62" s="35"/>
      <c r="M62" s="35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</row>
    <row r="63" spans="1:55" s="1" customFormat="1" ht="13.5">
      <c r="A63" s="845" t="s">
        <v>40</v>
      </c>
      <c r="B63" s="846"/>
      <c r="C63" s="847"/>
      <c r="D63" s="101"/>
      <c r="E63" s="101"/>
      <c r="F63" s="457"/>
      <c r="G63" s="101"/>
      <c r="H63" s="100"/>
      <c r="I63" s="100"/>
      <c r="J63" s="100"/>
      <c r="K63" s="100"/>
      <c r="L63" s="100"/>
      <c r="M63" s="100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</row>
    <row r="64" spans="1:13" s="1" customFormat="1" ht="13.5">
      <c r="A64" s="62"/>
      <c r="B64" s="62"/>
      <c r="C64" s="84"/>
      <c r="D64" s="68"/>
      <c r="E64" s="302"/>
      <c r="F64" s="303"/>
      <c r="G64" s="68"/>
      <c r="H64" s="69"/>
      <c r="I64" s="69"/>
      <c r="J64" s="69"/>
      <c r="K64" s="69"/>
      <c r="L64" s="69"/>
      <c r="M64" s="69"/>
    </row>
    <row r="65" spans="1:13" s="1" customFormat="1" ht="13.5">
      <c r="A65" s="62"/>
      <c r="B65" s="62"/>
      <c r="C65" s="84"/>
      <c r="D65" s="68"/>
      <c r="E65" s="302"/>
      <c r="F65" s="303"/>
      <c r="G65" s="68"/>
      <c r="H65" s="69"/>
      <c r="I65" s="69"/>
      <c r="J65" s="69"/>
      <c r="K65" s="69"/>
      <c r="L65" s="69"/>
      <c r="M65" s="69"/>
    </row>
    <row r="67" spans="2:10" s="36" customFormat="1" ht="13.5">
      <c r="B67" s="789"/>
      <c r="C67" s="808"/>
      <c r="E67" s="789"/>
      <c r="F67" s="789"/>
      <c r="G67" s="789"/>
      <c r="H67" s="808"/>
      <c r="I67" s="808"/>
      <c r="J67" s="808"/>
    </row>
  </sheetData>
  <sheetProtection/>
  <mergeCells count="24">
    <mergeCell ref="D7:D8"/>
    <mergeCell ref="E7:F7"/>
    <mergeCell ref="G7:H7"/>
    <mergeCell ref="I7:J7"/>
    <mergeCell ref="A59:C59"/>
    <mergeCell ref="A58:C58"/>
    <mergeCell ref="A57:C57"/>
    <mergeCell ref="A56:C56"/>
    <mergeCell ref="A1:M1"/>
    <mergeCell ref="A3:M3"/>
    <mergeCell ref="A5:M5"/>
    <mergeCell ref="A7:A8"/>
    <mergeCell ref="B7:B8"/>
    <mergeCell ref="C7:C8"/>
    <mergeCell ref="A63:C63"/>
    <mergeCell ref="K7:L7"/>
    <mergeCell ref="M7:M8"/>
    <mergeCell ref="B67:C67"/>
    <mergeCell ref="E67:J67"/>
    <mergeCell ref="I6:J6"/>
    <mergeCell ref="L6:M6"/>
    <mergeCell ref="A62:C62"/>
    <mergeCell ref="A61:C61"/>
    <mergeCell ref="A60:C6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O37"/>
  <sheetViews>
    <sheetView tabSelected="1" zoomScalePageLayoutView="0" workbookViewId="0" topLeftCell="A13">
      <selection activeCell="E25" sqref="E25"/>
    </sheetView>
  </sheetViews>
  <sheetFormatPr defaultColWidth="9.00390625" defaultRowHeight="12.75"/>
  <cols>
    <col min="1" max="1" width="2.75390625" style="16" bestFit="1" customWidth="1"/>
    <col min="2" max="2" width="8.75390625" style="16" customWidth="1"/>
    <col min="3" max="3" width="40.875" style="16" customWidth="1"/>
    <col min="4" max="4" width="7.875" style="16" customWidth="1"/>
    <col min="5" max="5" width="8.375" style="16" customWidth="1"/>
    <col min="6" max="6" width="8.00390625" style="16" customWidth="1"/>
    <col min="7" max="7" width="7.00390625" style="16" customWidth="1"/>
    <col min="8" max="8" width="8.00390625" style="16" customWidth="1"/>
    <col min="9" max="9" width="8.375" style="16" customWidth="1"/>
    <col min="10" max="11" width="7.125" style="16" customWidth="1"/>
    <col min="12" max="12" width="7.625" style="16" customWidth="1"/>
    <col min="13" max="13" width="8.875" style="16" customWidth="1"/>
    <col min="14" max="14" width="11.75390625" style="16" customWidth="1"/>
    <col min="15" max="16384" width="9.125" style="16" customWidth="1"/>
  </cols>
  <sheetData>
    <row r="1" spans="1:13" s="13" customFormat="1" ht="16.5">
      <c r="A1" s="802" t="s">
        <v>154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</row>
    <row r="2" spans="1:13" s="13" customFormat="1" ht="16.5">
      <c r="A2" s="802"/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</row>
    <row r="3" spans="1:13" s="13" customFormat="1" ht="12.75">
      <c r="A3" s="803" t="s">
        <v>100</v>
      </c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</row>
    <row r="4" spans="1:13" s="13" customFormat="1" ht="16.5">
      <c r="A4" s="89"/>
      <c r="B4" s="89"/>
      <c r="C4" s="89"/>
      <c r="D4" s="130"/>
      <c r="E4" s="130"/>
      <c r="F4" s="130"/>
      <c r="G4" s="130"/>
      <c r="H4" s="130"/>
      <c r="I4" s="89"/>
      <c r="J4" s="89"/>
      <c r="K4" s="89"/>
      <c r="L4" s="89"/>
      <c r="M4" s="89"/>
    </row>
    <row r="5" spans="1:13" s="13" customFormat="1" ht="16.5">
      <c r="A5" s="810" t="s">
        <v>239</v>
      </c>
      <c r="B5" s="810"/>
      <c r="C5" s="810"/>
      <c r="D5" s="810"/>
      <c r="E5" s="810"/>
      <c r="F5" s="810"/>
      <c r="G5" s="810"/>
      <c r="H5" s="810"/>
      <c r="I5" s="810"/>
      <c r="J5" s="810"/>
      <c r="K5" s="810"/>
      <c r="L5" s="810"/>
      <c r="M5" s="810"/>
    </row>
    <row r="6" spans="1:13" ht="15.75">
      <c r="A6" s="873" t="s">
        <v>155</v>
      </c>
      <c r="B6" s="873"/>
      <c r="C6" s="873"/>
      <c r="D6" s="873"/>
      <c r="E6" s="873"/>
      <c r="F6" s="873"/>
      <c r="G6" s="7"/>
      <c r="H6" s="1"/>
      <c r="I6" s="844" t="s">
        <v>20</v>
      </c>
      <c r="J6" s="844"/>
      <c r="K6" s="337">
        <f>M32/1000</f>
        <v>0</v>
      </c>
      <c r="L6" s="807" t="s">
        <v>21</v>
      </c>
      <c r="M6" s="807"/>
    </row>
    <row r="7" spans="1:13" ht="13.5">
      <c r="A7" s="791" t="s">
        <v>328</v>
      </c>
      <c r="B7" s="791" t="s">
        <v>156</v>
      </c>
      <c r="C7" s="791" t="s">
        <v>1</v>
      </c>
      <c r="D7" s="791" t="s">
        <v>2</v>
      </c>
      <c r="E7" s="793" t="s">
        <v>3</v>
      </c>
      <c r="F7" s="794"/>
      <c r="G7" s="795" t="s">
        <v>4</v>
      </c>
      <c r="H7" s="796"/>
      <c r="I7" s="797" t="s">
        <v>0</v>
      </c>
      <c r="J7" s="798"/>
      <c r="K7" s="797" t="s">
        <v>68</v>
      </c>
      <c r="L7" s="798"/>
      <c r="M7" s="800" t="s">
        <v>5</v>
      </c>
    </row>
    <row r="8" spans="1:13" ht="54">
      <c r="A8" s="792"/>
      <c r="B8" s="792"/>
      <c r="C8" s="792"/>
      <c r="D8" s="792"/>
      <c r="E8" s="131" t="s">
        <v>69</v>
      </c>
      <c r="F8" s="131" t="s">
        <v>6</v>
      </c>
      <c r="G8" s="135" t="s">
        <v>7</v>
      </c>
      <c r="H8" s="131" t="s">
        <v>6</v>
      </c>
      <c r="I8" s="136" t="s">
        <v>7</v>
      </c>
      <c r="J8" s="131" t="s">
        <v>6</v>
      </c>
      <c r="K8" s="136" t="s">
        <v>7</v>
      </c>
      <c r="L8" s="131" t="s">
        <v>6</v>
      </c>
      <c r="M8" s="801"/>
    </row>
    <row r="9" spans="1:13" s="140" customFormat="1" ht="15">
      <c r="A9" s="32" t="s">
        <v>70</v>
      </c>
      <c r="B9" s="32">
        <v>2</v>
      </c>
      <c r="C9" s="32">
        <v>3</v>
      </c>
      <c r="D9" s="32">
        <v>4</v>
      </c>
      <c r="E9" s="32">
        <v>5</v>
      </c>
      <c r="F9" s="137">
        <v>6</v>
      </c>
      <c r="G9" s="138" t="s">
        <v>71</v>
      </c>
      <c r="H9" s="139">
        <v>8</v>
      </c>
      <c r="I9" s="137">
        <v>9</v>
      </c>
      <c r="J9" s="139">
        <v>10</v>
      </c>
      <c r="K9" s="137">
        <v>11</v>
      </c>
      <c r="L9" s="139">
        <v>12</v>
      </c>
      <c r="M9" s="139">
        <v>13</v>
      </c>
    </row>
    <row r="10" spans="1:55" s="249" customFormat="1" ht="13.5">
      <c r="A10" s="34">
        <v>1</v>
      </c>
      <c r="B10" s="167" t="s">
        <v>227</v>
      </c>
      <c r="C10" s="123" t="s">
        <v>263</v>
      </c>
      <c r="D10" s="34" t="s">
        <v>95</v>
      </c>
      <c r="E10" s="42"/>
      <c r="F10" s="262">
        <v>2</v>
      </c>
      <c r="G10" s="34"/>
      <c r="H10" s="33"/>
      <c r="I10" s="40"/>
      <c r="J10" s="33"/>
      <c r="K10" s="40"/>
      <c r="L10" s="33"/>
      <c r="M10" s="33"/>
      <c r="N10" s="247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</row>
    <row r="11" spans="1:55" s="249" customFormat="1" ht="13.5">
      <c r="A11" s="34"/>
      <c r="B11" s="167"/>
      <c r="C11" s="123" t="s">
        <v>52</v>
      </c>
      <c r="D11" s="34" t="s">
        <v>29</v>
      </c>
      <c r="E11" s="42">
        <v>2.06</v>
      </c>
      <c r="F11" s="42">
        <v>30.8</v>
      </c>
      <c r="G11" s="39"/>
      <c r="H11" s="168"/>
      <c r="I11" s="43"/>
      <c r="J11" s="33"/>
      <c r="K11" s="40"/>
      <c r="L11" s="33"/>
      <c r="M11" s="33"/>
      <c r="N11" s="247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</row>
    <row r="12" spans="1:14" ht="13.5">
      <c r="A12" s="31">
        <v>2</v>
      </c>
      <c r="B12" s="167" t="s">
        <v>240</v>
      </c>
      <c r="C12" s="39" t="s">
        <v>264</v>
      </c>
      <c r="D12" s="34" t="s">
        <v>95</v>
      </c>
      <c r="E12" s="34"/>
      <c r="F12" s="40">
        <v>2</v>
      </c>
      <c r="G12" s="34"/>
      <c r="H12" s="33"/>
      <c r="I12" s="43"/>
      <c r="J12" s="33"/>
      <c r="K12" s="40"/>
      <c r="L12" s="33"/>
      <c r="M12" s="33"/>
      <c r="N12" s="24"/>
    </row>
    <row r="13" spans="1:14" s="1" customFormat="1" ht="13.5">
      <c r="A13" s="31"/>
      <c r="B13" s="167"/>
      <c r="C13" s="30" t="s">
        <v>11</v>
      </c>
      <c r="D13" s="31" t="s">
        <v>29</v>
      </c>
      <c r="E13" s="97">
        <v>1.21</v>
      </c>
      <c r="F13" s="42">
        <f>F12*E13</f>
        <v>2.42</v>
      </c>
      <c r="G13" s="39"/>
      <c r="H13" s="168"/>
      <c r="I13" s="43"/>
      <c r="J13" s="33"/>
      <c r="K13" s="40"/>
      <c r="L13" s="33"/>
      <c r="M13" s="33"/>
      <c r="N13" s="132"/>
    </row>
    <row r="14" spans="1:14" s="37" customFormat="1" ht="13.5">
      <c r="A14" s="31">
        <v>3</v>
      </c>
      <c r="B14" s="263" t="s">
        <v>228</v>
      </c>
      <c r="C14" s="39" t="s">
        <v>152</v>
      </c>
      <c r="D14" s="31" t="s">
        <v>88</v>
      </c>
      <c r="E14" s="131"/>
      <c r="F14" s="35">
        <v>4</v>
      </c>
      <c r="G14" s="34"/>
      <c r="H14" s="33"/>
      <c r="I14" s="40"/>
      <c r="J14" s="33"/>
      <c r="K14" s="40"/>
      <c r="L14" s="33"/>
      <c r="M14" s="33"/>
      <c r="N14" s="24"/>
    </row>
    <row r="15" spans="1:14" s="37" customFormat="1" ht="13.5">
      <c r="A15" s="264"/>
      <c r="B15" s="265"/>
      <c r="C15" s="202" t="s">
        <v>229</v>
      </c>
      <c r="D15" s="31" t="s">
        <v>29</v>
      </c>
      <c r="E15" s="266">
        <v>0.096</v>
      </c>
      <c r="F15" s="94">
        <f>F14*E15</f>
        <v>0.384</v>
      </c>
      <c r="G15" s="266"/>
      <c r="H15" s="266"/>
      <c r="I15" s="40"/>
      <c r="J15" s="267"/>
      <c r="K15" s="31"/>
      <c r="L15" s="268"/>
      <c r="M15" s="33"/>
      <c r="N15" s="24"/>
    </row>
    <row r="16" spans="1:16" s="162" customFormat="1" ht="13.5">
      <c r="A16" s="264"/>
      <c r="B16" s="265"/>
      <c r="C16" s="202" t="s">
        <v>230</v>
      </c>
      <c r="D16" s="31" t="s">
        <v>8</v>
      </c>
      <c r="E16" s="266">
        <v>0.045</v>
      </c>
      <c r="F16" s="94">
        <f>F14*E16</f>
        <v>0.18</v>
      </c>
      <c r="G16" s="266"/>
      <c r="H16" s="266"/>
      <c r="I16" s="268"/>
      <c r="J16" s="268"/>
      <c r="K16" s="40"/>
      <c r="L16" s="268"/>
      <c r="M16" s="33"/>
      <c r="N16" s="161"/>
      <c r="O16" s="68"/>
      <c r="P16" s="215"/>
    </row>
    <row r="17" spans="1:16" s="162" customFormat="1" ht="13.5">
      <c r="A17" s="264"/>
      <c r="B17" s="265"/>
      <c r="C17" s="202" t="s">
        <v>4</v>
      </c>
      <c r="D17" s="31"/>
      <c r="E17" s="266"/>
      <c r="F17" s="94"/>
      <c r="G17" s="266"/>
      <c r="H17" s="266"/>
      <c r="I17" s="268"/>
      <c r="J17" s="268"/>
      <c r="K17" s="266"/>
      <c r="L17" s="268"/>
      <c r="M17" s="33"/>
      <c r="N17" s="161"/>
      <c r="O17" s="68"/>
      <c r="P17" s="215"/>
    </row>
    <row r="18" spans="1:14" ht="13.5">
      <c r="A18" s="31"/>
      <c r="B18" s="98"/>
      <c r="C18" s="39" t="s">
        <v>152</v>
      </c>
      <c r="D18" s="31" t="s">
        <v>88</v>
      </c>
      <c r="E18" s="131">
        <v>1.01</v>
      </c>
      <c r="F18" s="42">
        <f>F14*E18</f>
        <v>4.04</v>
      </c>
      <c r="G18" s="40"/>
      <c r="H18" s="33"/>
      <c r="I18" s="40"/>
      <c r="J18" s="33"/>
      <c r="K18" s="40"/>
      <c r="L18" s="33"/>
      <c r="M18" s="33"/>
      <c r="N18" s="24"/>
    </row>
    <row r="19" spans="1:14" ht="13.5">
      <c r="A19" s="264"/>
      <c r="B19" s="265"/>
      <c r="C19" s="202" t="s">
        <v>231</v>
      </c>
      <c r="D19" s="31" t="s">
        <v>8</v>
      </c>
      <c r="E19" s="266">
        <v>0.0006</v>
      </c>
      <c r="F19" s="205">
        <f>F16*E19</f>
        <v>0.00010799999999999998</v>
      </c>
      <c r="G19" s="40"/>
      <c r="H19" s="269"/>
      <c r="I19" s="268"/>
      <c r="J19" s="268"/>
      <c r="K19" s="266"/>
      <c r="L19" s="268"/>
      <c r="M19" s="33"/>
      <c r="N19" s="24"/>
    </row>
    <row r="20" spans="1:14" s="172" customFormat="1" ht="13.5">
      <c r="A20" s="34">
        <v>4</v>
      </c>
      <c r="B20" s="167" t="s">
        <v>15</v>
      </c>
      <c r="C20" s="30" t="s">
        <v>147</v>
      </c>
      <c r="D20" s="31" t="s">
        <v>88</v>
      </c>
      <c r="E20" s="31"/>
      <c r="F20" s="33">
        <f>SUM(F23:F23)</f>
        <v>20</v>
      </c>
      <c r="G20" s="34"/>
      <c r="H20" s="33"/>
      <c r="I20" s="40"/>
      <c r="J20" s="33"/>
      <c r="K20" s="40"/>
      <c r="L20" s="33"/>
      <c r="M20" s="33"/>
      <c r="N20" s="171"/>
    </row>
    <row r="21" spans="1:14" s="172" customFormat="1" ht="13.5">
      <c r="A21" s="31"/>
      <c r="B21" s="31"/>
      <c r="C21" s="30" t="s">
        <v>52</v>
      </c>
      <c r="D21" s="31" t="s">
        <v>88</v>
      </c>
      <c r="E21" s="34">
        <v>1</v>
      </c>
      <c r="F21" s="35">
        <f>F20*E21</f>
        <v>20</v>
      </c>
      <c r="G21" s="34"/>
      <c r="H21" s="33"/>
      <c r="I21" s="43"/>
      <c r="J21" s="33"/>
      <c r="K21" s="40"/>
      <c r="L21" s="33"/>
      <c r="M21" s="33"/>
      <c r="N21" s="171"/>
    </row>
    <row r="22" spans="1:14" s="172" customFormat="1" ht="13.5">
      <c r="A22" s="31"/>
      <c r="B22" s="50"/>
      <c r="C22" s="30" t="s">
        <v>31</v>
      </c>
      <c r="D22" s="31"/>
      <c r="E22" s="31"/>
      <c r="F22" s="35"/>
      <c r="G22" s="34"/>
      <c r="H22" s="33"/>
      <c r="I22" s="40"/>
      <c r="J22" s="33"/>
      <c r="K22" s="40"/>
      <c r="L22" s="33"/>
      <c r="M22" s="33"/>
      <c r="N22" s="171"/>
    </row>
    <row r="23" spans="1:14" s="1" customFormat="1" ht="13.5">
      <c r="A23" s="31"/>
      <c r="B23" s="173"/>
      <c r="C23" s="174" t="s">
        <v>163</v>
      </c>
      <c r="D23" s="31" t="s">
        <v>88</v>
      </c>
      <c r="E23" s="34"/>
      <c r="F23" s="175">
        <v>20</v>
      </c>
      <c r="G23" s="34"/>
      <c r="H23" s="33"/>
      <c r="I23" s="35"/>
      <c r="J23" s="35"/>
      <c r="K23" s="35"/>
      <c r="L23" s="35"/>
      <c r="M23" s="33"/>
      <c r="N23" s="132"/>
    </row>
    <row r="24" spans="1:14" s="154" customFormat="1" ht="13.5">
      <c r="A24" s="34"/>
      <c r="B24" s="34"/>
      <c r="C24" s="213" t="s">
        <v>5</v>
      </c>
      <c r="D24" s="101"/>
      <c r="E24" s="101"/>
      <c r="F24" s="214"/>
      <c r="G24" s="101"/>
      <c r="H24" s="100"/>
      <c r="I24" s="100"/>
      <c r="J24" s="100"/>
      <c r="K24" s="100"/>
      <c r="L24" s="100"/>
      <c r="M24" s="100"/>
      <c r="N24" s="217"/>
    </row>
    <row r="25" spans="1:13" s="23" customFormat="1" ht="15.75">
      <c r="A25" s="19"/>
      <c r="B25" s="19"/>
      <c r="C25" s="20" t="s">
        <v>49</v>
      </c>
      <c r="D25" s="21"/>
      <c r="E25" s="22"/>
      <c r="F25" s="102"/>
      <c r="G25" s="103"/>
      <c r="H25" s="103"/>
      <c r="I25" s="103"/>
      <c r="J25" s="103"/>
      <c r="K25" s="103"/>
      <c r="L25" s="104"/>
      <c r="M25" s="105"/>
    </row>
    <row r="26" spans="1:13" s="23" customFormat="1" ht="15.75">
      <c r="A26" s="19"/>
      <c r="B26" s="19"/>
      <c r="C26" s="20" t="s">
        <v>5</v>
      </c>
      <c r="D26" s="21"/>
      <c r="E26" s="22"/>
      <c r="F26" s="102"/>
      <c r="G26" s="103"/>
      <c r="H26" s="103"/>
      <c r="I26" s="103"/>
      <c r="J26" s="103"/>
      <c r="K26" s="103"/>
      <c r="L26" s="104"/>
      <c r="M26" s="105"/>
    </row>
    <row r="27" spans="1:14" s="58" customFormat="1" ht="27">
      <c r="A27" s="34"/>
      <c r="B27" s="34"/>
      <c r="C27" s="39" t="s">
        <v>175</v>
      </c>
      <c r="D27" s="34"/>
      <c r="E27" s="49"/>
      <c r="F27" s="96"/>
      <c r="G27" s="34"/>
      <c r="H27" s="35"/>
      <c r="I27" s="35"/>
      <c r="J27" s="35"/>
      <c r="K27" s="35"/>
      <c r="L27" s="35"/>
      <c r="M27" s="35"/>
      <c r="N27" s="209"/>
    </row>
    <row r="28" spans="1:16" s="221" customFormat="1" ht="13.5">
      <c r="A28" s="219"/>
      <c r="B28" s="219"/>
      <c r="C28" s="39" t="s">
        <v>5</v>
      </c>
      <c r="D28" s="34"/>
      <c r="E28" s="96"/>
      <c r="F28" s="34"/>
      <c r="G28" s="35"/>
      <c r="H28" s="35"/>
      <c r="I28" s="35"/>
      <c r="J28" s="35"/>
      <c r="K28" s="35"/>
      <c r="L28" s="35"/>
      <c r="M28" s="35"/>
      <c r="N28" s="220"/>
      <c r="O28" s="212"/>
      <c r="P28" s="212"/>
    </row>
    <row r="29" spans="1:16" s="224" customFormat="1" ht="13.5">
      <c r="A29" s="34"/>
      <c r="B29" s="34"/>
      <c r="C29" s="39" t="s">
        <v>241</v>
      </c>
      <c r="D29" s="34"/>
      <c r="E29" s="49"/>
      <c r="F29" s="40"/>
      <c r="G29" s="34"/>
      <c r="H29" s="35"/>
      <c r="I29" s="35"/>
      <c r="J29" s="35"/>
      <c r="K29" s="35"/>
      <c r="L29" s="35"/>
      <c r="M29" s="35"/>
      <c r="N29" s="222"/>
      <c r="O29" s="223"/>
      <c r="P29" s="223"/>
    </row>
    <row r="30" spans="1:16" s="224" customFormat="1" ht="13.5">
      <c r="A30" s="34"/>
      <c r="B30" s="34"/>
      <c r="C30" s="39" t="s">
        <v>5</v>
      </c>
      <c r="D30" s="34"/>
      <c r="E30" s="34"/>
      <c r="F30" s="40"/>
      <c r="G30" s="34"/>
      <c r="H30" s="35"/>
      <c r="I30" s="35"/>
      <c r="J30" s="35"/>
      <c r="K30" s="35"/>
      <c r="L30" s="35"/>
      <c r="M30" s="35"/>
      <c r="N30" s="225"/>
      <c r="O30" s="223"/>
      <c r="P30" s="223"/>
    </row>
    <row r="31" spans="1:67" s="1" customFormat="1" ht="27">
      <c r="A31" s="31"/>
      <c r="B31" s="31"/>
      <c r="C31" s="39" t="s">
        <v>39</v>
      </c>
      <c r="D31" s="34"/>
      <c r="E31" s="49">
        <v>0.02</v>
      </c>
      <c r="F31" s="40"/>
      <c r="G31" s="34"/>
      <c r="H31" s="35"/>
      <c r="I31" s="35"/>
      <c r="J31" s="35"/>
      <c r="K31" s="35"/>
      <c r="L31" s="35"/>
      <c r="M31" s="35"/>
      <c r="N31" s="61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</row>
    <row r="32" spans="1:67" s="1" customFormat="1" ht="13.5">
      <c r="A32" s="31"/>
      <c r="B32" s="31"/>
      <c r="C32" s="213" t="s">
        <v>40</v>
      </c>
      <c r="D32" s="101"/>
      <c r="E32" s="101"/>
      <c r="F32" s="457"/>
      <c r="G32" s="101"/>
      <c r="H32" s="100"/>
      <c r="I32" s="100"/>
      <c r="J32" s="100"/>
      <c r="K32" s="100"/>
      <c r="L32" s="100"/>
      <c r="M32" s="100"/>
      <c r="N32" s="61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</row>
    <row r="33" spans="1:14" s="58" customFormat="1" ht="13.5">
      <c r="A33" s="68"/>
      <c r="B33" s="68"/>
      <c r="C33" s="84"/>
      <c r="D33" s="68"/>
      <c r="E33" s="68"/>
      <c r="F33" s="85"/>
      <c r="G33" s="68"/>
      <c r="H33" s="69"/>
      <c r="I33" s="69"/>
      <c r="J33" s="69"/>
      <c r="K33" s="69"/>
      <c r="L33" s="69"/>
      <c r="M33" s="69"/>
      <c r="N33" s="209"/>
    </row>
    <row r="34" spans="2:10" s="36" customFormat="1" ht="13.5">
      <c r="B34" s="789"/>
      <c r="C34" s="808"/>
      <c r="E34" s="789"/>
      <c r="F34" s="789"/>
      <c r="G34" s="789"/>
      <c r="H34" s="789"/>
      <c r="I34" s="789"/>
      <c r="J34" s="808"/>
    </row>
    <row r="35" s="153" customFormat="1" ht="12.75"/>
    <row r="36" s="153" customFormat="1" ht="12.75"/>
    <row r="37" spans="2:10" s="226" customFormat="1" ht="15.75">
      <c r="B37" s="842"/>
      <c r="C37" s="843"/>
      <c r="E37" s="842"/>
      <c r="F37" s="842"/>
      <c r="G37" s="842"/>
      <c r="H37" s="843"/>
      <c r="I37" s="843"/>
      <c r="J37" s="843"/>
    </row>
    <row r="38" s="153" customFormat="1" ht="12.75"/>
  </sheetData>
  <sheetProtection/>
  <mergeCells count="20">
    <mergeCell ref="L6:M6"/>
    <mergeCell ref="K7:L7"/>
    <mergeCell ref="M7:M8"/>
    <mergeCell ref="B34:C34"/>
    <mergeCell ref="E34:J34"/>
    <mergeCell ref="A7:A8"/>
    <mergeCell ref="B7:B8"/>
    <mergeCell ref="C7:C8"/>
    <mergeCell ref="D7:D8"/>
    <mergeCell ref="E7:F7"/>
    <mergeCell ref="A6:F6"/>
    <mergeCell ref="B37:C37"/>
    <mergeCell ref="E37:J37"/>
    <mergeCell ref="G7:H7"/>
    <mergeCell ref="I7:J7"/>
    <mergeCell ref="A1:M1"/>
    <mergeCell ref="A2:M2"/>
    <mergeCell ref="A3:M3"/>
    <mergeCell ref="A5:M5"/>
    <mergeCell ref="I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61">
      <selection activeCell="C70" sqref="C70"/>
    </sheetView>
  </sheetViews>
  <sheetFormatPr defaultColWidth="9.00390625" defaultRowHeight="12.75"/>
  <cols>
    <col min="1" max="1" width="3.75390625" style="0" bestFit="1" customWidth="1"/>
    <col min="3" max="3" width="29.375" style="0" customWidth="1"/>
    <col min="5" max="5" width="7.00390625" style="0" bestFit="1" customWidth="1"/>
    <col min="6" max="6" width="10.00390625" style="0" bestFit="1" customWidth="1"/>
    <col min="7" max="7" width="6.375" style="0" bestFit="1" customWidth="1"/>
    <col min="8" max="8" width="8.875" style="0" bestFit="1" customWidth="1"/>
    <col min="9" max="9" width="5.75390625" style="0" bestFit="1" customWidth="1"/>
    <col min="10" max="10" width="7.875" style="0" bestFit="1" customWidth="1"/>
    <col min="11" max="11" width="5.75390625" style="0" bestFit="1" customWidth="1"/>
    <col min="12" max="12" width="8.875" style="0" bestFit="1" customWidth="1"/>
    <col min="13" max="13" width="10.25390625" style="0" customWidth="1"/>
  </cols>
  <sheetData>
    <row r="1" spans="1:13" s="432" customFormat="1" ht="15">
      <c r="A1" s="741" t="s">
        <v>400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</row>
    <row r="2" spans="1:13" s="340" customFormat="1" ht="15">
      <c r="A2" s="339"/>
      <c r="B2" s="338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</row>
    <row r="3" spans="1:13" s="340" customFormat="1" ht="15">
      <c r="A3" s="339"/>
      <c r="B3" s="338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</row>
    <row r="4" spans="1:13" s="340" customFormat="1" ht="15">
      <c r="A4" s="741" t="s">
        <v>643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</row>
    <row r="5" spans="1:7" s="340" customFormat="1" ht="15">
      <c r="A5" s="743" t="s">
        <v>155</v>
      </c>
      <c r="B5" s="743"/>
      <c r="C5" s="743"/>
      <c r="D5" s="433"/>
      <c r="E5" s="433"/>
      <c r="F5" s="433"/>
      <c r="G5" s="433"/>
    </row>
    <row r="6" spans="1:13" s="340" customFormat="1" ht="15">
      <c r="A6" s="744" t="s">
        <v>328</v>
      </c>
      <c r="B6" s="745" t="s">
        <v>403</v>
      </c>
      <c r="C6" s="746" t="s">
        <v>404</v>
      </c>
      <c r="D6" s="746" t="s">
        <v>644</v>
      </c>
      <c r="E6" s="746" t="s">
        <v>406</v>
      </c>
      <c r="F6" s="746"/>
      <c r="G6" s="746" t="s">
        <v>407</v>
      </c>
      <c r="H6" s="746"/>
      <c r="I6" s="746" t="s">
        <v>408</v>
      </c>
      <c r="J6" s="746"/>
      <c r="K6" s="746" t="s">
        <v>409</v>
      </c>
      <c r="L6" s="746"/>
      <c r="M6" s="746" t="s">
        <v>410</v>
      </c>
    </row>
    <row r="7" spans="1:13" s="340" customFormat="1" ht="30">
      <c r="A7" s="744"/>
      <c r="B7" s="745"/>
      <c r="C7" s="746"/>
      <c r="D7" s="746"/>
      <c r="E7" s="667" t="s">
        <v>645</v>
      </c>
      <c r="F7" s="667" t="s">
        <v>412</v>
      </c>
      <c r="G7" s="667" t="s">
        <v>413</v>
      </c>
      <c r="H7" s="667" t="s">
        <v>412</v>
      </c>
      <c r="I7" s="667" t="s">
        <v>413</v>
      </c>
      <c r="J7" s="667" t="s">
        <v>412</v>
      </c>
      <c r="K7" s="667" t="s">
        <v>413</v>
      </c>
      <c r="L7" s="667" t="s">
        <v>412</v>
      </c>
      <c r="M7" s="746"/>
    </row>
    <row r="8" spans="1:13" s="340" customFormat="1" ht="15">
      <c r="A8" s="667">
        <v>1</v>
      </c>
      <c r="B8" s="668">
        <v>2</v>
      </c>
      <c r="C8" s="667">
        <v>3</v>
      </c>
      <c r="D8" s="667">
        <v>4</v>
      </c>
      <c r="E8" s="667">
        <v>5</v>
      </c>
      <c r="F8" s="667">
        <v>6</v>
      </c>
      <c r="G8" s="667">
        <v>7</v>
      </c>
      <c r="H8" s="667">
        <v>8</v>
      </c>
      <c r="I8" s="667">
        <v>9</v>
      </c>
      <c r="J8" s="667">
        <v>10</v>
      </c>
      <c r="K8" s="667">
        <v>11</v>
      </c>
      <c r="L8" s="667">
        <v>12</v>
      </c>
      <c r="M8" s="667">
        <v>13</v>
      </c>
    </row>
    <row r="9" spans="1:13" s="340" customFormat="1" ht="45">
      <c r="A9" s="749">
        <v>1</v>
      </c>
      <c r="B9" s="669"/>
      <c r="C9" s="670" t="s">
        <v>646</v>
      </c>
      <c r="D9" s="671" t="s">
        <v>421</v>
      </c>
      <c r="E9" s="671"/>
      <c r="F9" s="672">
        <v>202</v>
      </c>
      <c r="G9" s="673"/>
      <c r="H9" s="673"/>
      <c r="I9" s="673"/>
      <c r="J9" s="673"/>
      <c r="K9" s="673"/>
      <c r="L9" s="673"/>
      <c r="M9" s="673"/>
    </row>
    <row r="10" spans="1:13" s="436" customFormat="1" ht="15">
      <c r="A10" s="749"/>
      <c r="B10" s="669"/>
      <c r="C10" s="674" t="s">
        <v>426</v>
      </c>
      <c r="D10" s="675" t="s">
        <v>417</v>
      </c>
      <c r="E10" s="675">
        <v>0.0132</v>
      </c>
      <c r="F10" s="676">
        <f>F9*E10</f>
        <v>2.6664</v>
      </c>
      <c r="G10" s="677"/>
      <c r="H10" s="677"/>
      <c r="I10" s="678"/>
      <c r="J10" s="679"/>
      <c r="K10" s="678"/>
      <c r="L10" s="677"/>
      <c r="M10" s="679"/>
    </row>
    <row r="11" spans="1:13" s="436" customFormat="1" ht="30">
      <c r="A11" s="749"/>
      <c r="B11" s="669"/>
      <c r="C11" s="674" t="s">
        <v>647</v>
      </c>
      <c r="D11" s="675" t="s">
        <v>632</v>
      </c>
      <c r="E11" s="675">
        <v>0.0295</v>
      </c>
      <c r="F11" s="676">
        <f>F9*E11</f>
        <v>5.959</v>
      </c>
      <c r="G11" s="677"/>
      <c r="H11" s="677"/>
      <c r="I11" s="678"/>
      <c r="J11" s="679"/>
      <c r="K11" s="678"/>
      <c r="L11" s="677"/>
      <c r="M11" s="679"/>
    </row>
    <row r="12" spans="1:13" s="436" customFormat="1" ht="15">
      <c r="A12" s="749"/>
      <c r="B12" s="669"/>
      <c r="C12" s="674" t="s">
        <v>543</v>
      </c>
      <c r="D12" s="675" t="s">
        <v>423</v>
      </c>
      <c r="E12" s="675">
        <v>0.0021</v>
      </c>
      <c r="F12" s="676">
        <f>F9*E12</f>
        <v>0.42419999999999997</v>
      </c>
      <c r="G12" s="677"/>
      <c r="H12" s="677"/>
      <c r="I12" s="678"/>
      <c r="J12" s="679"/>
      <c r="K12" s="678"/>
      <c r="L12" s="677"/>
      <c r="M12" s="679"/>
    </row>
    <row r="13" spans="1:13" s="340" customFormat="1" ht="30">
      <c r="A13" s="749">
        <v>2</v>
      </c>
      <c r="B13" s="680" t="s">
        <v>527</v>
      </c>
      <c r="C13" s="670" t="s">
        <v>528</v>
      </c>
      <c r="D13" s="671" t="s">
        <v>421</v>
      </c>
      <c r="E13" s="671"/>
      <c r="F13" s="681">
        <v>60.5</v>
      </c>
      <c r="G13" s="673"/>
      <c r="H13" s="673"/>
      <c r="I13" s="673"/>
      <c r="J13" s="673"/>
      <c r="K13" s="673"/>
      <c r="L13" s="673"/>
      <c r="M13" s="673"/>
    </row>
    <row r="14" spans="1:13" s="372" customFormat="1" ht="15.75" customHeight="1">
      <c r="A14" s="749"/>
      <c r="B14" s="682"/>
      <c r="C14" s="683" t="s">
        <v>529</v>
      </c>
      <c r="D14" s="683" t="s">
        <v>417</v>
      </c>
      <c r="E14" s="684">
        <v>2.78</v>
      </c>
      <c r="F14" s="684">
        <f>F13*E14</f>
        <v>168.19</v>
      </c>
      <c r="G14" s="679"/>
      <c r="H14" s="679"/>
      <c r="I14" s="685"/>
      <c r="J14" s="685"/>
      <c r="K14" s="685"/>
      <c r="L14" s="677"/>
      <c r="M14" s="677"/>
    </row>
    <row r="15" spans="1:13" s="340" customFormat="1" ht="30">
      <c r="A15" s="671">
        <v>3</v>
      </c>
      <c r="B15" s="680" t="s">
        <v>530</v>
      </c>
      <c r="C15" s="686" t="s">
        <v>531</v>
      </c>
      <c r="D15" s="671" t="s">
        <v>513</v>
      </c>
      <c r="E15" s="671"/>
      <c r="F15" s="681">
        <f>(F9+F13)*1.5</f>
        <v>393.75</v>
      </c>
      <c r="G15" s="673"/>
      <c r="H15" s="673"/>
      <c r="I15" s="673"/>
      <c r="J15" s="673"/>
      <c r="K15" s="673"/>
      <c r="L15" s="673"/>
      <c r="M15" s="673"/>
    </row>
    <row r="16" spans="1:13" s="340" customFormat="1" ht="45">
      <c r="A16" s="748">
        <v>4</v>
      </c>
      <c r="B16" s="687" t="s">
        <v>648</v>
      </c>
      <c r="C16" s="688" t="s">
        <v>649</v>
      </c>
      <c r="D16" s="689" t="s">
        <v>421</v>
      </c>
      <c r="E16" s="690"/>
      <c r="F16" s="691">
        <v>21.88</v>
      </c>
      <c r="G16" s="692"/>
      <c r="H16" s="692"/>
      <c r="I16" s="692"/>
      <c r="J16" s="692"/>
      <c r="K16" s="693"/>
      <c r="L16" s="693"/>
      <c r="M16" s="677"/>
    </row>
    <row r="17" spans="1:13" s="340" customFormat="1" ht="15.75" customHeight="1">
      <c r="A17" s="748"/>
      <c r="B17" s="682"/>
      <c r="C17" s="694" t="s">
        <v>529</v>
      </c>
      <c r="D17" s="683" t="s">
        <v>417</v>
      </c>
      <c r="E17" s="684">
        <v>0.89</v>
      </c>
      <c r="F17" s="684">
        <f>F16*E17</f>
        <v>19.4732</v>
      </c>
      <c r="G17" s="679"/>
      <c r="H17" s="679"/>
      <c r="I17" s="685"/>
      <c r="J17" s="685"/>
      <c r="K17" s="673"/>
      <c r="L17" s="677"/>
      <c r="M17" s="677"/>
    </row>
    <row r="18" spans="1:13" s="340" customFormat="1" ht="15">
      <c r="A18" s="748"/>
      <c r="B18" s="695"/>
      <c r="C18" s="694" t="s">
        <v>427</v>
      </c>
      <c r="D18" s="696" t="s">
        <v>423</v>
      </c>
      <c r="E18" s="697">
        <v>0.37</v>
      </c>
      <c r="F18" s="684">
        <f>F16*E18</f>
        <v>8.0956</v>
      </c>
      <c r="G18" s="692"/>
      <c r="H18" s="692"/>
      <c r="I18" s="692"/>
      <c r="J18" s="692"/>
      <c r="K18" s="693"/>
      <c r="L18" s="693"/>
      <c r="M18" s="677"/>
    </row>
    <row r="19" spans="1:13" s="340" customFormat="1" ht="15">
      <c r="A19" s="748"/>
      <c r="B19" s="695"/>
      <c r="C19" s="694" t="s">
        <v>650</v>
      </c>
      <c r="D19" s="696" t="s">
        <v>421</v>
      </c>
      <c r="E19" s="697">
        <v>1.15</v>
      </c>
      <c r="F19" s="684">
        <f>F16*E19</f>
        <v>25.161999999999995</v>
      </c>
      <c r="G19" s="692"/>
      <c r="H19" s="692"/>
      <c r="I19" s="692"/>
      <c r="J19" s="692"/>
      <c r="K19" s="693"/>
      <c r="L19" s="693"/>
      <c r="M19" s="677"/>
    </row>
    <row r="20" spans="1:13" s="340" customFormat="1" ht="15">
      <c r="A20" s="748"/>
      <c r="B20" s="695"/>
      <c r="C20" s="694" t="s">
        <v>422</v>
      </c>
      <c r="D20" s="696" t="s">
        <v>423</v>
      </c>
      <c r="E20" s="697">
        <v>0.02</v>
      </c>
      <c r="F20" s="684">
        <f>F16*E20</f>
        <v>0.4376</v>
      </c>
      <c r="G20" s="692"/>
      <c r="H20" s="692"/>
      <c r="I20" s="692"/>
      <c r="J20" s="692"/>
      <c r="K20" s="693"/>
      <c r="L20" s="693"/>
      <c r="M20" s="677"/>
    </row>
    <row r="21" spans="1:13" s="340" customFormat="1" ht="15">
      <c r="A21" s="748"/>
      <c r="B21" s="695"/>
      <c r="C21" s="694"/>
      <c r="D21" s="696"/>
      <c r="E21" s="697"/>
      <c r="F21" s="684"/>
      <c r="G21" s="692"/>
      <c r="H21" s="692"/>
      <c r="I21" s="692"/>
      <c r="J21" s="692"/>
      <c r="K21" s="693"/>
      <c r="L21" s="693"/>
      <c r="M21" s="677"/>
    </row>
    <row r="22" spans="1:13" s="372" customFormat="1" ht="75">
      <c r="A22" s="747">
        <v>5</v>
      </c>
      <c r="B22" s="669" t="s">
        <v>651</v>
      </c>
      <c r="C22" s="686" t="s">
        <v>834</v>
      </c>
      <c r="D22" s="698" t="s">
        <v>421</v>
      </c>
      <c r="E22" s="699"/>
      <c r="F22" s="700">
        <v>189.6</v>
      </c>
      <c r="G22" s="677"/>
      <c r="H22" s="677"/>
      <c r="I22" s="701"/>
      <c r="J22" s="679"/>
      <c r="K22" s="701"/>
      <c r="L22" s="677"/>
      <c r="M22" s="679"/>
    </row>
    <row r="23" spans="1:13" s="372" customFormat="1" ht="15">
      <c r="A23" s="747"/>
      <c r="B23" s="669"/>
      <c r="C23" s="674" t="s">
        <v>426</v>
      </c>
      <c r="D23" s="675" t="s">
        <v>417</v>
      </c>
      <c r="E23" s="675">
        <v>3.78</v>
      </c>
      <c r="F23" s="676">
        <f>F22*E23</f>
        <v>716.688</v>
      </c>
      <c r="G23" s="677"/>
      <c r="H23" s="677"/>
      <c r="I23" s="678"/>
      <c r="J23" s="679"/>
      <c r="K23" s="678"/>
      <c r="L23" s="677"/>
      <c r="M23" s="679"/>
    </row>
    <row r="24" spans="1:13" s="372" customFormat="1" ht="15">
      <c r="A24" s="747"/>
      <c r="B24" s="669"/>
      <c r="C24" s="674" t="s">
        <v>427</v>
      </c>
      <c r="D24" s="675" t="s">
        <v>423</v>
      </c>
      <c r="E24" s="675">
        <v>0.92</v>
      </c>
      <c r="F24" s="676">
        <f>F22*E24</f>
        <v>174.43200000000002</v>
      </c>
      <c r="G24" s="677"/>
      <c r="H24" s="677"/>
      <c r="I24" s="678"/>
      <c r="J24" s="679"/>
      <c r="K24" s="678"/>
      <c r="L24" s="677"/>
      <c r="M24" s="679"/>
    </row>
    <row r="25" spans="1:13" s="372" customFormat="1" ht="15">
      <c r="A25" s="747"/>
      <c r="B25" s="669"/>
      <c r="C25" s="694" t="s">
        <v>832</v>
      </c>
      <c r="D25" s="683" t="s">
        <v>421</v>
      </c>
      <c r="E25" s="683">
        <v>1.015</v>
      </c>
      <c r="F25" s="702">
        <f>F22*E25</f>
        <v>192.444</v>
      </c>
      <c r="G25" s="677"/>
      <c r="H25" s="677"/>
      <c r="I25" s="701"/>
      <c r="J25" s="679"/>
      <c r="K25" s="678"/>
      <c r="L25" s="677"/>
      <c r="M25" s="679"/>
    </row>
    <row r="26" spans="1:13" s="372" customFormat="1" ht="15">
      <c r="A26" s="747"/>
      <c r="B26" s="669" t="s">
        <v>652</v>
      </c>
      <c r="C26" s="694" t="s">
        <v>537</v>
      </c>
      <c r="D26" s="675" t="s">
        <v>417</v>
      </c>
      <c r="E26" s="683">
        <v>1.97</v>
      </c>
      <c r="F26" s="703">
        <f>F25*E26</f>
        <v>379.11467999999996</v>
      </c>
      <c r="G26" s="677"/>
      <c r="H26" s="677"/>
      <c r="I26" s="701"/>
      <c r="J26" s="679"/>
      <c r="K26" s="678"/>
      <c r="L26" s="677"/>
      <c r="M26" s="679"/>
    </row>
    <row r="27" spans="1:13" s="439" customFormat="1" ht="15">
      <c r="A27" s="747"/>
      <c r="B27" s="669"/>
      <c r="C27" s="694" t="s">
        <v>509</v>
      </c>
      <c r="D27" s="675" t="s">
        <v>510</v>
      </c>
      <c r="E27" s="683">
        <v>0.278</v>
      </c>
      <c r="F27" s="703">
        <f>F25*E27</f>
        <v>53.499432</v>
      </c>
      <c r="G27" s="677"/>
      <c r="H27" s="677"/>
      <c r="I27" s="701"/>
      <c r="J27" s="679"/>
      <c r="K27" s="678"/>
      <c r="L27" s="677"/>
      <c r="M27" s="679"/>
    </row>
    <row r="28" spans="1:13" s="440" customFormat="1" ht="15.75" customHeight="1">
      <c r="A28" s="747"/>
      <c r="B28" s="669"/>
      <c r="C28" s="674" t="s">
        <v>427</v>
      </c>
      <c r="D28" s="675" t="s">
        <v>423</v>
      </c>
      <c r="E28" s="675">
        <v>0.69</v>
      </c>
      <c r="F28" s="676">
        <f>F25*E28</f>
        <v>132.78635999999997</v>
      </c>
      <c r="G28" s="677"/>
      <c r="H28" s="677"/>
      <c r="I28" s="678"/>
      <c r="J28" s="679"/>
      <c r="K28" s="678"/>
      <c r="L28" s="677"/>
      <c r="M28" s="679"/>
    </row>
    <row r="29" spans="1:13" s="340" customFormat="1" ht="15.75" customHeight="1">
      <c r="A29" s="747"/>
      <c r="B29" s="704"/>
      <c r="C29" s="705" t="s">
        <v>533</v>
      </c>
      <c r="D29" s="706" t="s">
        <v>421</v>
      </c>
      <c r="E29" s="706">
        <v>0.8</v>
      </c>
      <c r="F29" s="706">
        <f>F25*E29</f>
        <v>153.9552</v>
      </c>
      <c r="G29" s="673"/>
      <c r="H29" s="673"/>
      <c r="I29" s="673"/>
      <c r="J29" s="673"/>
      <c r="K29" s="673"/>
      <c r="L29" s="673"/>
      <c r="M29" s="673"/>
    </row>
    <row r="30" spans="1:13" s="340" customFormat="1" ht="15.75" customHeight="1">
      <c r="A30" s="747"/>
      <c r="B30" s="704"/>
      <c r="C30" s="705" t="s">
        <v>511</v>
      </c>
      <c r="D30" s="706" t="s">
        <v>421</v>
      </c>
      <c r="E30" s="706">
        <v>0.5</v>
      </c>
      <c r="F30" s="706">
        <f>F25*E30</f>
        <v>96.222</v>
      </c>
      <c r="G30" s="673"/>
      <c r="H30" s="673"/>
      <c r="I30" s="673"/>
      <c r="J30" s="673"/>
      <c r="K30" s="673"/>
      <c r="L30" s="673"/>
      <c r="M30" s="673"/>
    </row>
    <row r="31" spans="1:13" s="340" customFormat="1" ht="15.75" customHeight="1">
      <c r="A31" s="747"/>
      <c r="B31" s="704"/>
      <c r="C31" s="705" t="s">
        <v>512</v>
      </c>
      <c r="D31" s="706" t="s">
        <v>513</v>
      </c>
      <c r="E31" s="706">
        <v>0.332</v>
      </c>
      <c r="F31" s="707">
        <f>F25*E31</f>
        <v>63.891408</v>
      </c>
      <c r="G31" s="673"/>
      <c r="H31" s="673"/>
      <c r="I31" s="673"/>
      <c r="J31" s="673"/>
      <c r="K31" s="673"/>
      <c r="L31" s="673"/>
      <c r="M31" s="673"/>
    </row>
    <row r="32" spans="1:13" s="340" customFormat="1" ht="15.75" customHeight="1">
      <c r="A32" s="747"/>
      <c r="B32" s="704"/>
      <c r="C32" s="705" t="s">
        <v>514</v>
      </c>
      <c r="D32" s="706" t="s">
        <v>421</v>
      </c>
      <c r="E32" s="706">
        <v>0.215</v>
      </c>
      <c r="F32" s="706">
        <f>F25*E32</f>
        <v>41.37546</v>
      </c>
      <c r="G32" s="673"/>
      <c r="H32" s="673"/>
      <c r="I32" s="673"/>
      <c r="J32" s="673"/>
      <c r="K32" s="673"/>
      <c r="L32" s="673"/>
      <c r="M32" s="673"/>
    </row>
    <row r="33" spans="1:13" s="372" customFormat="1" ht="15">
      <c r="A33" s="747"/>
      <c r="B33" s="669"/>
      <c r="C33" s="705" t="s">
        <v>791</v>
      </c>
      <c r="D33" s="706" t="s">
        <v>419</v>
      </c>
      <c r="E33" s="683"/>
      <c r="F33" s="706">
        <v>882.33</v>
      </c>
      <c r="G33" s="708"/>
      <c r="H33" s="677"/>
      <c r="I33" s="701"/>
      <c r="J33" s="679"/>
      <c r="K33" s="701"/>
      <c r="L33" s="677"/>
      <c r="M33" s="679"/>
    </row>
    <row r="34" spans="1:13" s="372" customFormat="1" ht="15">
      <c r="A34" s="747"/>
      <c r="B34" s="669"/>
      <c r="C34" s="705" t="s">
        <v>792</v>
      </c>
      <c r="D34" s="706" t="s">
        <v>419</v>
      </c>
      <c r="E34" s="675"/>
      <c r="F34" s="707">
        <v>649.7</v>
      </c>
      <c r="G34" s="708"/>
      <c r="H34" s="677"/>
      <c r="I34" s="678"/>
      <c r="J34" s="679"/>
      <c r="K34" s="678"/>
      <c r="L34" s="677"/>
      <c r="M34" s="679"/>
    </row>
    <row r="35" spans="1:13" s="372" customFormat="1" ht="15">
      <c r="A35" s="747"/>
      <c r="B35" s="669"/>
      <c r="C35" s="709" t="s">
        <v>538</v>
      </c>
      <c r="D35" s="706" t="s">
        <v>415</v>
      </c>
      <c r="E35" s="675">
        <v>0.703</v>
      </c>
      <c r="F35" s="710">
        <f>F22*E35</f>
        <v>133.28879999999998</v>
      </c>
      <c r="G35" s="677"/>
      <c r="H35" s="677"/>
      <c r="I35" s="678"/>
      <c r="J35" s="679"/>
      <c r="K35" s="678"/>
      <c r="L35" s="677"/>
      <c r="M35" s="679"/>
    </row>
    <row r="36" spans="1:13" s="372" customFormat="1" ht="15">
      <c r="A36" s="747"/>
      <c r="B36" s="669"/>
      <c r="C36" s="709" t="s">
        <v>539</v>
      </c>
      <c r="D36" s="706" t="s">
        <v>421</v>
      </c>
      <c r="E36" s="675">
        <v>0.0114</v>
      </c>
      <c r="F36" s="710">
        <f>F22*E36</f>
        <v>2.16144</v>
      </c>
      <c r="G36" s="677"/>
      <c r="H36" s="677"/>
      <c r="I36" s="678"/>
      <c r="J36" s="679"/>
      <c r="K36" s="678"/>
      <c r="L36" s="677"/>
      <c r="M36" s="679"/>
    </row>
    <row r="37" spans="1:13" s="372" customFormat="1" ht="15">
      <c r="A37" s="747"/>
      <c r="B37" s="669"/>
      <c r="C37" s="709" t="s">
        <v>422</v>
      </c>
      <c r="D37" s="706" t="s">
        <v>423</v>
      </c>
      <c r="E37" s="675">
        <v>0.6</v>
      </c>
      <c r="F37" s="710">
        <f>F22*E37</f>
        <v>113.75999999999999</v>
      </c>
      <c r="G37" s="677"/>
      <c r="H37" s="677"/>
      <c r="I37" s="678"/>
      <c r="J37" s="679"/>
      <c r="K37" s="678"/>
      <c r="L37" s="677"/>
      <c r="M37" s="679"/>
    </row>
    <row r="38" spans="1:13" s="372" customFormat="1" ht="45">
      <c r="A38" s="748">
        <v>6</v>
      </c>
      <c r="B38" s="687" t="s">
        <v>653</v>
      </c>
      <c r="C38" s="688" t="s">
        <v>654</v>
      </c>
      <c r="D38" s="689" t="s">
        <v>421</v>
      </c>
      <c r="E38" s="690"/>
      <c r="F38" s="691">
        <v>28.4</v>
      </c>
      <c r="G38" s="692"/>
      <c r="H38" s="692"/>
      <c r="I38" s="692"/>
      <c r="J38" s="692"/>
      <c r="K38" s="693"/>
      <c r="L38" s="693"/>
      <c r="M38" s="677"/>
    </row>
    <row r="39" spans="1:13" s="372" customFormat="1" ht="15">
      <c r="A39" s="748"/>
      <c r="B39" s="682"/>
      <c r="C39" s="694" t="s">
        <v>529</v>
      </c>
      <c r="D39" s="683" t="s">
        <v>417</v>
      </c>
      <c r="E39" s="684">
        <v>0.89</v>
      </c>
      <c r="F39" s="684">
        <f>F38*E39</f>
        <v>25.276</v>
      </c>
      <c r="G39" s="679"/>
      <c r="H39" s="679"/>
      <c r="I39" s="685"/>
      <c r="J39" s="685"/>
      <c r="K39" s="673"/>
      <c r="L39" s="677"/>
      <c r="M39" s="677"/>
    </row>
    <row r="40" spans="1:13" s="372" customFormat="1" ht="15">
      <c r="A40" s="748"/>
      <c r="B40" s="695"/>
      <c r="C40" s="694" t="s">
        <v>427</v>
      </c>
      <c r="D40" s="696" t="s">
        <v>423</v>
      </c>
      <c r="E40" s="697">
        <v>0.37</v>
      </c>
      <c r="F40" s="684">
        <f>F38*E40</f>
        <v>10.508</v>
      </c>
      <c r="G40" s="692"/>
      <c r="H40" s="692"/>
      <c r="I40" s="692"/>
      <c r="J40" s="692"/>
      <c r="K40" s="693"/>
      <c r="L40" s="693"/>
      <c r="M40" s="677"/>
    </row>
    <row r="41" spans="1:13" s="372" customFormat="1" ht="15">
      <c r="A41" s="748"/>
      <c r="B41" s="695"/>
      <c r="C41" s="694" t="s">
        <v>650</v>
      </c>
      <c r="D41" s="696" t="s">
        <v>421</v>
      </c>
      <c r="E41" s="697">
        <v>1.15</v>
      </c>
      <c r="F41" s="684">
        <f>F38*E41</f>
        <v>32.66</v>
      </c>
      <c r="G41" s="692"/>
      <c r="H41" s="692"/>
      <c r="I41" s="692"/>
      <c r="J41" s="692"/>
      <c r="K41" s="693"/>
      <c r="L41" s="693"/>
      <c r="M41" s="677"/>
    </row>
    <row r="42" spans="1:13" s="372" customFormat="1" ht="15">
      <c r="A42" s="748"/>
      <c r="B42" s="695"/>
      <c r="C42" s="694" t="s">
        <v>422</v>
      </c>
      <c r="D42" s="696" t="s">
        <v>423</v>
      </c>
      <c r="E42" s="697">
        <v>0.02</v>
      </c>
      <c r="F42" s="684">
        <f>F38*E42</f>
        <v>0.568</v>
      </c>
      <c r="G42" s="692"/>
      <c r="H42" s="692"/>
      <c r="I42" s="692"/>
      <c r="J42" s="692"/>
      <c r="K42" s="693"/>
      <c r="L42" s="693"/>
      <c r="M42" s="677"/>
    </row>
    <row r="43" spans="1:13" s="372" customFormat="1" ht="30">
      <c r="A43" s="748"/>
      <c r="B43" s="695"/>
      <c r="C43" s="709" t="s">
        <v>655</v>
      </c>
      <c r="D43" s="706" t="s">
        <v>656</v>
      </c>
      <c r="E43" s="675">
        <v>1.5</v>
      </c>
      <c r="F43" s="710">
        <f>E43*F38</f>
        <v>42.599999999999994</v>
      </c>
      <c r="G43" s="677"/>
      <c r="H43" s="677"/>
      <c r="I43" s="678"/>
      <c r="J43" s="679"/>
      <c r="K43" s="678"/>
      <c r="L43" s="677"/>
      <c r="M43" s="679"/>
    </row>
    <row r="44" spans="1:13" s="372" customFormat="1" ht="75">
      <c r="A44" s="749">
        <v>7</v>
      </c>
      <c r="B44" s="680" t="s">
        <v>657</v>
      </c>
      <c r="C44" s="670" t="s">
        <v>793</v>
      </c>
      <c r="D44" s="671" t="s">
        <v>421</v>
      </c>
      <c r="E44" s="671"/>
      <c r="F44" s="672">
        <v>30.8</v>
      </c>
      <c r="G44" s="673"/>
      <c r="H44" s="673"/>
      <c r="I44" s="673"/>
      <c r="J44" s="673"/>
      <c r="K44" s="673"/>
      <c r="L44" s="673"/>
      <c r="M44" s="673"/>
    </row>
    <row r="45" spans="1:13" s="372" customFormat="1" ht="15">
      <c r="A45" s="749"/>
      <c r="B45" s="682"/>
      <c r="C45" s="694" t="s">
        <v>529</v>
      </c>
      <c r="D45" s="683" t="s">
        <v>417</v>
      </c>
      <c r="E45" s="684">
        <v>2.42</v>
      </c>
      <c r="F45" s="684">
        <f>F44*E45</f>
        <v>74.536</v>
      </c>
      <c r="G45" s="679"/>
      <c r="H45" s="679"/>
      <c r="I45" s="685"/>
      <c r="J45" s="685"/>
      <c r="K45" s="673"/>
      <c r="L45" s="677"/>
      <c r="M45" s="677"/>
    </row>
    <row r="46" spans="1:13" s="372" customFormat="1" ht="15">
      <c r="A46" s="749"/>
      <c r="B46" s="695"/>
      <c r="C46" s="694" t="s">
        <v>427</v>
      </c>
      <c r="D46" s="711" t="s">
        <v>423</v>
      </c>
      <c r="E46" s="684">
        <v>1.08</v>
      </c>
      <c r="F46" s="684">
        <f>F44*E46</f>
        <v>33.264</v>
      </c>
      <c r="G46" s="685"/>
      <c r="H46" s="685"/>
      <c r="I46" s="685"/>
      <c r="J46" s="685"/>
      <c r="K46" s="679"/>
      <c r="L46" s="679"/>
      <c r="M46" s="677"/>
    </row>
    <row r="47" spans="1:13" s="372" customFormat="1" ht="15">
      <c r="A47" s="749"/>
      <c r="B47" s="695"/>
      <c r="C47" s="694" t="s">
        <v>833</v>
      </c>
      <c r="D47" s="711" t="s">
        <v>421</v>
      </c>
      <c r="E47" s="684">
        <v>1.015</v>
      </c>
      <c r="F47" s="684">
        <f>F44*E47</f>
        <v>31.261999999999997</v>
      </c>
      <c r="G47" s="685"/>
      <c r="H47" s="685"/>
      <c r="I47" s="685"/>
      <c r="J47" s="685"/>
      <c r="K47" s="679"/>
      <c r="L47" s="679"/>
      <c r="M47" s="677"/>
    </row>
    <row r="48" spans="1:13" s="372" customFormat="1" ht="15">
      <c r="A48" s="749"/>
      <c r="B48" s="669" t="s">
        <v>652</v>
      </c>
      <c r="C48" s="694" t="s">
        <v>537</v>
      </c>
      <c r="D48" s="675" t="s">
        <v>417</v>
      </c>
      <c r="E48" s="683">
        <v>1.97</v>
      </c>
      <c r="F48" s="703">
        <f>F47*E48</f>
        <v>61.58613999999999</v>
      </c>
      <c r="G48" s="677"/>
      <c r="H48" s="677"/>
      <c r="I48" s="701"/>
      <c r="J48" s="679"/>
      <c r="K48" s="678"/>
      <c r="L48" s="677"/>
      <c r="M48" s="679"/>
    </row>
    <row r="49" spans="1:13" s="372" customFormat="1" ht="15">
      <c r="A49" s="749"/>
      <c r="B49" s="669"/>
      <c r="C49" s="694" t="s">
        <v>509</v>
      </c>
      <c r="D49" s="675" t="s">
        <v>510</v>
      </c>
      <c r="E49" s="683">
        <v>0.278</v>
      </c>
      <c r="F49" s="703">
        <f>F47*E49</f>
        <v>8.690836</v>
      </c>
      <c r="G49" s="677"/>
      <c r="H49" s="677"/>
      <c r="I49" s="701"/>
      <c r="J49" s="679"/>
      <c r="K49" s="678"/>
      <c r="L49" s="677"/>
      <c r="M49" s="679"/>
    </row>
    <row r="50" spans="1:13" s="372" customFormat="1" ht="15">
      <c r="A50" s="749"/>
      <c r="B50" s="669"/>
      <c r="C50" s="674" t="s">
        <v>427</v>
      </c>
      <c r="D50" s="675" t="s">
        <v>423</v>
      </c>
      <c r="E50" s="675">
        <v>0.69</v>
      </c>
      <c r="F50" s="676">
        <f>F47*E50</f>
        <v>21.570779999999996</v>
      </c>
      <c r="G50" s="677"/>
      <c r="H50" s="677"/>
      <c r="I50" s="678"/>
      <c r="J50" s="679"/>
      <c r="K50" s="678"/>
      <c r="L50" s="677"/>
      <c r="M50" s="679"/>
    </row>
    <row r="51" spans="1:13" s="372" customFormat="1" ht="15">
      <c r="A51" s="749"/>
      <c r="B51" s="704"/>
      <c r="C51" s="705" t="s">
        <v>533</v>
      </c>
      <c r="D51" s="706" t="s">
        <v>421</v>
      </c>
      <c r="E51" s="706">
        <v>0.8</v>
      </c>
      <c r="F51" s="706">
        <f>F47*E51</f>
        <v>25.0096</v>
      </c>
      <c r="G51" s="673"/>
      <c r="H51" s="673"/>
      <c r="I51" s="673"/>
      <c r="J51" s="673"/>
      <c r="K51" s="673"/>
      <c r="L51" s="673"/>
      <c r="M51" s="673"/>
    </row>
    <row r="52" spans="1:13" s="372" customFormat="1" ht="15">
      <c r="A52" s="749"/>
      <c r="B52" s="704"/>
      <c r="C52" s="705" t="s">
        <v>511</v>
      </c>
      <c r="D52" s="706" t="s">
        <v>421</v>
      </c>
      <c r="E52" s="706">
        <v>0.5</v>
      </c>
      <c r="F52" s="706">
        <f>F47*E52</f>
        <v>15.630999999999998</v>
      </c>
      <c r="G52" s="673"/>
      <c r="H52" s="673"/>
      <c r="I52" s="673"/>
      <c r="J52" s="673"/>
      <c r="K52" s="673"/>
      <c r="L52" s="673"/>
      <c r="M52" s="673"/>
    </row>
    <row r="53" spans="1:13" s="372" customFormat="1" ht="15">
      <c r="A53" s="749"/>
      <c r="B53" s="704"/>
      <c r="C53" s="705" t="s">
        <v>512</v>
      </c>
      <c r="D53" s="706" t="s">
        <v>513</v>
      </c>
      <c r="E53" s="706">
        <v>0.332</v>
      </c>
      <c r="F53" s="706">
        <f>F47*E53</f>
        <v>10.378983999999999</v>
      </c>
      <c r="G53" s="673"/>
      <c r="H53" s="673"/>
      <c r="I53" s="673"/>
      <c r="J53" s="673"/>
      <c r="K53" s="673"/>
      <c r="L53" s="673"/>
      <c r="M53" s="673"/>
    </row>
    <row r="54" spans="1:13" s="372" customFormat="1" ht="15">
      <c r="A54" s="749"/>
      <c r="B54" s="704"/>
      <c r="C54" s="705" t="s">
        <v>514</v>
      </c>
      <c r="D54" s="706" t="s">
        <v>421</v>
      </c>
      <c r="E54" s="706">
        <v>0.215</v>
      </c>
      <c r="F54" s="706">
        <f>F47*E54</f>
        <v>6.721329999999999</v>
      </c>
      <c r="G54" s="673"/>
      <c r="H54" s="673"/>
      <c r="I54" s="673"/>
      <c r="J54" s="673"/>
      <c r="K54" s="673"/>
      <c r="L54" s="673"/>
      <c r="M54" s="673"/>
    </row>
    <row r="55" spans="1:13" s="372" customFormat="1" ht="15">
      <c r="A55" s="749"/>
      <c r="B55" s="680"/>
      <c r="C55" s="694" t="s">
        <v>538</v>
      </c>
      <c r="D55" s="711" t="s">
        <v>415</v>
      </c>
      <c r="E55" s="684">
        <v>0.14</v>
      </c>
      <c r="F55" s="712">
        <f>F44*E55</f>
        <v>4.312</v>
      </c>
      <c r="G55" s="673"/>
      <c r="H55" s="673"/>
      <c r="I55" s="673"/>
      <c r="J55" s="673"/>
      <c r="K55" s="673"/>
      <c r="L55" s="673"/>
      <c r="M55" s="673"/>
    </row>
    <row r="56" spans="1:13" s="372" customFormat="1" ht="15">
      <c r="A56" s="749"/>
      <c r="B56" s="680"/>
      <c r="C56" s="694" t="s">
        <v>539</v>
      </c>
      <c r="D56" s="711" t="s">
        <v>421</v>
      </c>
      <c r="E56" s="713">
        <v>0.0017</v>
      </c>
      <c r="F56" s="712">
        <f>F44*E56</f>
        <v>0.05236</v>
      </c>
      <c r="G56" s="673"/>
      <c r="H56" s="673"/>
      <c r="I56" s="673"/>
      <c r="J56" s="673"/>
      <c r="K56" s="673"/>
      <c r="L56" s="673"/>
      <c r="M56" s="673"/>
    </row>
    <row r="57" spans="1:13" s="372" customFormat="1" ht="30">
      <c r="A57" s="749"/>
      <c r="B57" s="680" t="s">
        <v>658</v>
      </c>
      <c r="C57" s="714" t="s">
        <v>659</v>
      </c>
      <c r="D57" s="711" t="s">
        <v>626</v>
      </c>
      <c r="E57" s="684" t="s">
        <v>660</v>
      </c>
      <c r="F57" s="684">
        <f>1055+397+35</f>
        <v>1487</v>
      </c>
      <c r="G57" s="673"/>
      <c r="H57" s="673"/>
      <c r="I57" s="673"/>
      <c r="J57" s="673"/>
      <c r="K57" s="673"/>
      <c r="L57" s="673"/>
      <c r="M57" s="673"/>
    </row>
    <row r="58" spans="1:13" s="372" customFormat="1" ht="15">
      <c r="A58" s="749"/>
      <c r="B58" s="695"/>
      <c r="C58" s="694" t="s">
        <v>422</v>
      </c>
      <c r="D58" s="711" t="s">
        <v>423</v>
      </c>
      <c r="E58" s="684">
        <v>0.22</v>
      </c>
      <c r="F58" s="684">
        <f>F44*E58</f>
        <v>6.776</v>
      </c>
      <c r="G58" s="685"/>
      <c r="H58" s="685"/>
      <c r="I58" s="685"/>
      <c r="J58" s="685"/>
      <c r="K58" s="679"/>
      <c r="L58" s="679"/>
      <c r="M58" s="677"/>
    </row>
    <row r="59" spans="1:13" s="372" customFormat="1" ht="30">
      <c r="A59" s="671"/>
      <c r="B59" s="695"/>
      <c r="C59" s="709" t="s">
        <v>661</v>
      </c>
      <c r="D59" s="706" t="s">
        <v>656</v>
      </c>
      <c r="E59" s="675">
        <v>1.52</v>
      </c>
      <c r="F59" s="710">
        <f>E59*(F19+F29+F30+F41+F51+F52)</f>
        <v>529.9324959999999</v>
      </c>
      <c r="G59" s="677"/>
      <c r="H59" s="677"/>
      <c r="I59" s="678"/>
      <c r="J59" s="679"/>
      <c r="K59" s="678"/>
      <c r="L59" s="677"/>
      <c r="M59" s="679"/>
    </row>
    <row r="60" spans="1:13" s="340" customFormat="1" ht="15">
      <c r="A60" s="739" t="s">
        <v>637</v>
      </c>
      <c r="B60" s="739"/>
      <c r="C60" s="739"/>
      <c r="D60" s="715"/>
      <c r="E60" s="716"/>
      <c r="F60" s="706"/>
      <c r="G60" s="717"/>
      <c r="H60" s="718"/>
      <c r="I60" s="718"/>
      <c r="J60" s="718"/>
      <c r="K60" s="718"/>
      <c r="L60" s="718"/>
      <c r="M60" s="718"/>
    </row>
    <row r="61" spans="1:13" s="340" customFormat="1" ht="15">
      <c r="A61" s="739" t="s">
        <v>638</v>
      </c>
      <c r="B61" s="739"/>
      <c r="C61" s="739"/>
      <c r="D61" s="715"/>
      <c r="E61" s="719">
        <v>1.15</v>
      </c>
      <c r="F61" s="706"/>
      <c r="G61" s="717"/>
      <c r="H61" s="718"/>
      <c r="I61" s="718"/>
      <c r="J61" s="718"/>
      <c r="K61" s="718"/>
      <c r="L61" s="718"/>
      <c r="M61" s="718"/>
    </row>
    <row r="62" spans="1:13" s="340" customFormat="1" ht="15">
      <c r="A62" s="739" t="s">
        <v>662</v>
      </c>
      <c r="B62" s="739"/>
      <c r="C62" s="739"/>
      <c r="D62" s="715"/>
      <c r="E62" s="716"/>
      <c r="F62" s="706"/>
      <c r="G62" s="720"/>
      <c r="H62" s="718"/>
      <c r="I62" s="718"/>
      <c r="J62" s="718"/>
      <c r="K62" s="718"/>
      <c r="L62" s="718"/>
      <c r="M62" s="718"/>
    </row>
    <row r="63" spans="1:13" s="340" customFormat="1" ht="15">
      <c r="A63" s="739" t="s">
        <v>663</v>
      </c>
      <c r="B63" s="739"/>
      <c r="C63" s="739"/>
      <c r="D63" s="715"/>
      <c r="E63" s="716"/>
      <c r="F63" s="706"/>
      <c r="G63" s="717"/>
      <c r="H63" s="718"/>
      <c r="I63" s="718"/>
      <c r="J63" s="718"/>
      <c r="K63" s="718"/>
      <c r="L63" s="718"/>
      <c r="M63" s="718"/>
    </row>
    <row r="64" spans="1:13" s="340" customFormat="1" ht="15">
      <c r="A64" s="739" t="s">
        <v>637</v>
      </c>
      <c r="B64" s="739"/>
      <c r="C64" s="739"/>
      <c r="D64" s="715"/>
      <c r="E64" s="721"/>
      <c r="F64" s="706"/>
      <c r="G64" s="717"/>
      <c r="H64" s="718"/>
      <c r="I64" s="718"/>
      <c r="J64" s="718"/>
      <c r="K64" s="718"/>
      <c r="L64" s="718"/>
      <c r="M64" s="718"/>
    </row>
    <row r="65" spans="1:13" s="340" customFormat="1" ht="15">
      <c r="A65" s="739" t="s">
        <v>640</v>
      </c>
      <c r="B65" s="739"/>
      <c r="C65" s="739"/>
      <c r="D65" s="715"/>
      <c r="E65" s="716"/>
      <c r="F65" s="706"/>
      <c r="G65" s="717"/>
      <c r="H65" s="718"/>
      <c r="I65" s="718"/>
      <c r="J65" s="718"/>
      <c r="K65" s="718"/>
      <c r="L65" s="718"/>
      <c r="M65" s="718"/>
    </row>
    <row r="66" spans="1:13" s="340" customFormat="1" ht="15">
      <c r="A66" s="739" t="s">
        <v>637</v>
      </c>
      <c r="B66" s="739"/>
      <c r="C66" s="739"/>
      <c r="D66" s="715"/>
      <c r="E66" s="721"/>
      <c r="F66" s="706"/>
      <c r="G66" s="717"/>
      <c r="H66" s="718"/>
      <c r="I66" s="718"/>
      <c r="J66" s="718"/>
      <c r="K66" s="718"/>
      <c r="L66" s="718"/>
      <c r="M66" s="718"/>
    </row>
    <row r="67" spans="1:13" s="340" customFormat="1" ht="15">
      <c r="A67" s="739" t="s">
        <v>641</v>
      </c>
      <c r="B67" s="739"/>
      <c r="C67" s="739"/>
      <c r="D67" s="715"/>
      <c r="E67" s="716"/>
      <c r="F67" s="706"/>
      <c r="G67" s="717"/>
      <c r="H67" s="718"/>
      <c r="I67" s="718"/>
      <c r="J67" s="718"/>
      <c r="K67" s="718"/>
      <c r="L67" s="718"/>
      <c r="M67" s="718"/>
    </row>
    <row r="68" spans="1:13" s="340" customFormat="1" ht="15">
      <c r="A68" s="740" t="s">
        <v>637</v>
      </c>
      <c r="B68" s="740"/>
      <c r="C68" s="740"/>
      <c r="D68" s="722"/>
      <c r="E68" s="723"/>
      <c r="F68" s="724"/>
      <c r="G68" s="725"/>
      <c r="H68" s="726"/>
      <c r="I68" s="726"/>
      <c r="J68" s="726"/>
      <c r="K68" s="726"/>
      <c r="L68" s="726"/>
      <c r="M68" s="726"/>
    </row>
    <row r="69" spans="1:6" s="340" customFormat="1" ht="15">
      <c r="A69" s="431"/>
      <c r="B69" s="429"/>
      <c r="C69" s="430"/>
      <c r="D69" s="431"/>
      <c r="E69" s="431"/>
      <c r="F69" s="431"/>
    </row>
    <row r="70" spans="1:10" s="340" customFormat="1" ht="15">
      <c r="A70" s="431"/>
      <c r="B70" s="429"/>
      <c r="C70" s="430"/>
      <c r="D70" s="431"/>
      <c r="E70" s="431"/>
      <c r="F70" s="431"/>
      <c r="J70" s="443"/>
    </row>
    <row r="71" spans="1:6" s="340" customFormat="1" ht="15">
      <c r="A71" s="431"/>
      <c r="B71" s="429"/>
      <c r="C71" s="430"/>
      <c r="D71" s="431"/>
      <c r="E71" s="431"/>
      <c r="F71" s="431"/>
    </row>
    <row r="72" spans="1:6" s="340" customFormat="1" ht="15">
      <c r="A72" s="431"/>
      <c r="B72" s="429"/>
      <c r="C72" s="430"/>
      <c r="D72" s="431"/>
      <c r="E72" s="431"/>
      <c r="F72" s="431"/>
    </row>
  </sheetData>
  <sheetProtection/>
  <mergeCells count="27">
    <mergeCell ref="A22:A37"/>
    <mergeCell ref="A38:A43"/>
    <mergeCell ref="A44:A58"/>
    <mergeCell ref="I6:J6"/>
    <mergeCell ref="K6:L6"/>
    <mergeCell ref="M6:M7"/>
    <mergeCell ref="A9:A12"/>
    <mergeCell ref="A13:A14"/>
    <mergeCell ref="A16:A21"/>
    <mergeCell ref="A1:M1"/>
    <mergeCell ref="A4:M4"/>
    <mergeCell ref="A5:C5"/>
    <mergeCell ref="A6:A7"/>
    <mergeCell ref="B6:B7"/>
    <mergeCell ref="C6:C7"/>
    <mergeCell ref="D6:D7"/>
    <mergeCell ref="E6:F6"/>
    <mergeCell ref="G6:H6"/>
    <mergeCell ref="A62:C62"/>
    <mergeCell ref="A61:C61"/>
    <mergeCell ref="A60:C60"/>
    <mergeCell ref="A68:C68"/>
    <mergeCell ref="A67:C67"/>
    <mergeCell ref="A66:C66"/>
    <mergeCell ref="A65:C65"/>
    <mergeCell ref="A64:C64"/>
    <mergeCell ref="A63:C6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3"/>
  <sheetViews>
    <sheetView zoomScalePageLayoutView="0" workbookViewId="0" topLeftCell="A1">
      <selection activeCell="F378" sqref="F378"/>
    </sheetView>
  </sheetViews>
  <sheetFormatPr defaultColWidth="9.00390625" defaultRowHeight="12.75"/>
  <cols>
    <col min="1" max="1" width="3.25390625" style="665" bestFit="1" customWidth="1"/>
    <col min="2" max="2" width="8.75390625" style="666" customWidth="1"/>
    <col min="3" max="3" width="40.875" style="666" customWidth="1"/>
    <col min="4" max="5" width="9.125" style="666" customWidth="1"/>
    <col min="6" max="6" width="11.00390625" style="666" bestFit="1" customWidth="1"/>
    <col min="7" max="7" width="8.75390625" style="666" bestFit="1" customWidth="1"/>
    <col min="8" max="8" width="9.875" style="666" bestFit="1" customWidth="1"/>
    <col min="9" max="9" width="5.75390625" style="666" bestFit="1" customWidth="1"/>
    <col min="10" max="10" width="9.00390625" style="666" bestFit="1" customWidth="1"/>
    <col min="11" max="11" width="6.375" style="666" bestFit="1" customWidth="1"/>
    <col min="12" max="12" width="9.875" style="666" bestFit="1" customWidth="1"/>
    <col min="13" max="13" width="11.25390625" style="666" customWidth="1"/>
    <col min="14" max="14" width="9.125" style="666" customWidth="1"/>
    <col min="15" max="15" width="9.625" style="666" bestFit="1" customWidth="1"/>
    <col min="16" max="16384" width="9.125" style="666" customWidth="1"/>
  </cols>
  <sheetData>
    <row r="1" spans="1:13" s="599" customFormat="1" ht="18">
      <c r="A1" s="766" t="s">
        <v>400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</row>
    <row r="2" spans="1:13" s="455" customFormat="1" ht="18">
      <c r="A2" s="598"/>
      <c r="B2" s="338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</row>
    <row r="3" spans="1:13" s="455" customFormat="1" ht="18">
      <c r="A3" s="766" t="s">
        <v>401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</row>
    <row r="4" spans="1:13" s="455" customFormat="1" ht="18">
      <c r="A4" s="598"/>
      <c r="B4" s="338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</row>
    <row r="5" spans="1:13" s="455" customFormat="1" ht="18">
      <c r="A5" s="766" t="s">
        <v>402</v>
      </c>
      <c r="B5" s="766"/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</row>
    <row r="6" spans="1:13" s="455" customFormat="1" ht="15">
      <c r="A6" s="765" t="s">
        <v>155</v>
      </c>
      <c r="B6" s="765"/>
      <c r="C6" s="765"/>
      <c r="D6" s="765"/>
      <c r="E6" s="765"/>
      <c r="F6" s="765"/>
      <c r="G6" s="430"/>
      <c r="H6" s="430"/>
      <c r="I6" s="430"/>
      <c r="J6" s="430"/>
      <c r="K6" s="430"/>
      <c r="L6" s="430"/>
      <c r="M6" s="430"/>
    </row>
    <row r="7" spans="1:13" s="455" customFormat="1" ht="15">
      <c r="A7" s="768" t="s">
        <v>861</v>
      </c>
      <c r="B7" s="770" t="s">
        <v>403</v>
      </c>
      <c r="C7" s="768" t="s">
        <v>404</v>
      </c>
      <c r="D7" s="768" t="s">
        <v>405</v>
      </c>
      <c r="E7" s="772" t="s">
        <v>406</v>
      </c>
      <c r="F7" s="773"/>
      <c r="G7" s="772" t="s">
        <v>407</v>
      </c>
      <c r="H7" s="774"/>
      <c r="I7" s="772" t="s">
        <v>408</v>
      </c>
      <c r="J7" s="773"/>
      <c r="K7" s="772" t="s">
        <v>409</v>
      </c>
      <c r="L7" s="773"/>
      <c r="M7" s="768" t="s">
        <v>410</v>
      </c>
    </row>
    <row r="8" spans="1:15" s="455" customFormat="1" ht="30">
      <c r="A8" s="769"/>
      <c r="B8" s="771"/>
      <c r="C8" s="769"/>
      <c r="D8" s="769"/>
      <c r="E8" s="567" t="s">
        <v>411</v>
      </c>
      <c r="F8" s="567" t="s">
        <v>412</v>
      </c>
      <c r="G8" s="567" t="s">
        <v>413</v>
      </c>
      <c r="H8" s="341" t="s">
        <v>412</v>
      </c>
      <c r="I8" s="567" t="s">
        <v>413</v>
      </c>
      <c r="J8" s="341" t="s">
        <v>412</v>
      </c>
      <c r="K8" s="567" t="s">
        <v>413</v>
      </c>
      <c r="L8" s="341" t="s">
        <v>412</v>
      </c>
      <c r="M8" s="769"/>
      <c r="O8" s="600"/>
    </row>
    <row r="9" spans="1:13" s="455" customFormat="1" ht="15">
      <c r="A9" s="434">
        <v>1</v>
      </c>
      <c r="B9" s="435">
        <v>2</v>
      </c>
      <c r="C9" s="434">
        <v>3</v>
      </c>
      <c r="D9" s="434">
        <v>4</v>
      </c>
      <c r="E9" s="434">
        <v>5</v>
      </c>
      <c r="F9" s="434">
        <v>6</v>
      </c>
      <c r="G9" s="434">
        <v>7</v>
      </c>
      <c r="H9" s="434">
        <v>8</v>
      </c>
      <c r="I9" s="434">
        <v>9</v>
      </c>
      <c r="J9" s="434">
        <v>10</v>
      </c>
      <c r="K9" s="434">
        <v>11</v>
      </c>
      <c r="L9" s="434">
        <v>12</v>
      </c>
      <c r="M9" s="434">
        <v>13</v>
      </c>
    </row>
    <row r="10" spans="1:13" s="603" customFormat="1" ht="30">
      <c r="A10" s="775">
        <v>1</v>
      </c>
      <c r="B10" s="601" t="s">
        <v>414</v>
      </c>
      <c r="C10" s="511" t="s">
        <v>825</v>
      </c>
      <c r="D10" s="507" t="s">
        <v>415</v>
      </c>
      <c r="E10" s="507"/>
      <c r="F10" s="527">
        <v>786.14</v>
      </c>
      <c r="G10" s="345"/>
      <c r="H10" s="345"/>
      <c r="I10" s="602"/>
      <c r="J10" s="345"/>
      <c r="K10" s="357"/>
      <c r="L10" s="345"/>
      <c r="M10" s="345"/>
    </row>
    <row r="11" spans="1:13" s="603" customFormat="1" ht="15">
      <c r="A11" s="775"/>
      <c r="B11" s="601"/>
      <c r="C11" s="342" t="s">
        <v>416</v>
      </c>
      <c r="D11" s="343" t="s">
        <v>417</v>
      </c>
      <c r="E11" s="343">
        <v>2.98</v>
      </c>
      <c r="F11" s="344">
        <f>E11*F10</f>
        <v>2342.6972</v>
      </c>
      <c r="G11" s="345"/>
      <c r="H11" s="345"/>
      <c r="I11" s="357"/>
      <c r="J11" s="345"/>
      <c r="K11" s="357"/>
      <c r="L11" s="345"/>
      <c r="M11" s="345"/>
    </row>
    <row r="12" spans="1:13" s="604" customFormat="1" ht="30">
      <c r="A12" s="775"/>
      <c r="B12" s="601"/>
      <c r="C12" s="342" t="s">
        <v>418</v>
      </c>
      <c r="D12" s="343" t="s">
        <v>419</v>
      </c>
      <c r="E12" s="343">
        <v>2.55</v>
      </c>
      <c r="F12" s="344">
        <f>E12*F10</f>
        <v>2004.657</v>
      </c>
      <c r="G12" s="345"/>
      <c r="H12" s="345"/>
      <c r="I12" s="357"/>
      <c r="J12" s="345"/>
      <c r="K12" s="357"/>
      <c r="L12" s="345"/>
      <c r="M12" s="345"/>
    </row>
    <row r="13" spans="1:19" s="604" customFormat="1" ht="30">
      <c r="A13" s="775"/>
      <c r="B13" s="601" t="s">
        <v>458</v>
      </c>
      <c r="C13" s="342" t="s">
        <v>857</v>
      </c>
      <c r="D13" s="343" t="s">
        <v>421</v>
      </c>
      <c r="E13" s="343">
        <f>0.2*1.08</f>
        <v>0.21600000000000003</v>
      </c>
      <c r="F13" s="344">
        <f>E13*F10</f>
        <v>169.80624000000003</v>
      </c>
      <c r="G13" s="345"/>
      <c r="H13" s="345"/>
      <c r="I13" s="357"/>
      <c r="J13" s="345"/>
      <c r="K13" s="357"/>
      <c r="L13" s="345"/>
      <c r="M13" s="345"/>
      <c r="Q13" s="604">
        <v>1035</v>
      </c>
      <c r="S13" s="604">
        <v>1520</v>
      </c>
    </row>
    <row r="14" spans="1:13" s="603" customFormat="1" ht="15">
      <c r="A14" s="775"/>
      <c r="B14" s="601"/>
      <c r="C14" s="342" t="s">
        <v>422</v>
      </c>
      <c r="D14" s="343" t="s">
        <v>423</v>
      </c>
      <c r="E14" s="343">
        <v>0.138</v>
      </c>
      <c r="F14" s="344">
        <f>E14*F10</f>
        <v>108.48732000000001</v>
      </c>
      <c r="G14" s="345"/>
      <c r="H14" s="345"/>
      <c r="I14" s="357"/>
      <c r="J14" s="345"/>
      <c r="K14" s="357"/>
      <c r="L14" s="345"/>
      <c r="M14" s="345"/>
    </row>
    <row r="15" spans="1:13" s="603" customFormat="1" ht="30">
      <c r="A15" s="738">
        <v>2</v>
      </c>
      <c r="B15" s="346" t="s">
        <v>424</v>
      </c>
      <c r="C15" s="511" t="s">
        <v>425</v>
      </c>
      <c r="D15" s="417" t="s">
        <v>415</v>
      </c>
      <c r="E15" s="417"/>
      <c r="F15" s="528">
        <f>F10</f>
        <v>786.14</v>
      </c>
      <c r="G15" s="345"/>
      <c r="H15" s="345"/>
      <c r="I15" s="357"/>
      <c r="J15" s="345"/>
      <c r="K15" s="357"/>
      <c r="L15" s="345"/>
      <c r="M15" s="345"/>
    </row>
    <row r="16" spans="1:13" s="603" customFormat="1" ht="15">
      <c r="A16" s="738"/>
      <c r="B16" s="346"/>
      <c r="C16" s="347" t="s">
        <v>426</v>
      </c>
      <c r="D16" s="415" t="s">
        <v>417</v>
      </c>
      <c r="E16" s="348">
        <v>0.0424</v>
      </c>
      <c r="F16" s="349">
        <f>F15*E16</f>
        <v>33.332336</v>
      </c>
      <c r="G16" s="345"/>
      <c r="H16" s="345"/>
      <c r="I16" s="357"/>
      <c r="J16" s="345"/>
      <c r="K16" s="357"/>
      <c r="L16" s="345"/>
      <c r="M16" s="345"/>
    </row>
    <row r="17" spans="1:13" s="603" customFormat="1" ht="15">
      <c r="A17" s="738"/>
      <c r="B17" s="346"/>
      <c r="C17" s="347" t="s">
        <v>427</v>
      </c>
      <c r="D17" s="415" t="s">
        <v>423</v>
      </c>
      <c r="E17" s="348">
        <v>0.0021</v>
      </c>
      <c r="F17" s="349">
        <f>F15*E17</f>
        <v>1.6508939999999999</v>
      </c>
      <c r="G17" s="345"/>
      <c r="H17" s="345"/>
      <c r="I17" s="357"/>
      <c r="J17" s="345"/>
      <c r="K17" s="357"/>
      <c r="L17" s="345"/>
      <c r="M17" s="345"/>
    </row>
    <row r="18" spans="1:13" s="603" customFormat="1" ht="15">
      <c r="A18" s="738"/>
      <c r="B18" s="346"/>
      <c r="C18" s="370" t="s">
        <v>428</v>
      </c>
      <c r="D18" s="415" t="s">
        <v>429</v>
      </c>
      <c r="E18" s="415">
        <f>0.0015*1000</f>
        <v>1.5</v>
      </c>
      <c r="F18" s="349">
        <f>F15*E18</f>
        <v>1179.21</v>
      </c>
      <c r="G18" s="345"/>
      <c r="H18" s="345"/>
      <c r="I18" s="357"/>
      <c r="J18" s="345"/>
      <c r="K18" s="357"/>
      <c r="L18" s="345"/>
      <c r="M18" s="345"/>
    </row>
    <row r="19" spans="1:13" s="603" customFormat="1" ht="30">
      <c r="A19" s="738">
        <v>3</v>
      </c>
      <c r="B19" s="346" t="s">
        <v>430</v>
      </c>
      <c r="C19" s="511" t="s">
        <v>431</v>
      </c>
      <c r="D19" s="417" t="s">
        <v>415</v>
      </c>
      <c r="E19" s="417"/>
      <c r="F19" s="528">
        <f>F15</f>
        <v>786.14</v>
      </c>
      <c r="G19" s="345"/>
      <c r="H19" s="345"/>
      <c r="I19" s="357"/>
      <c r="J19" s="345"/>
      <c r="K19" s="357"/>
      <c r="L19" s="345"/>
      <c r="M19" s="345"/>
    </row>
    <row r="20" spans="1:13" s="603" customFormat="1" ht="15">
      <c r="A20" s="738"/>
      <c r="B20" s="346"/>
      <c r="C20" s="347" t="s">
        <v>426</v>
      </c>
      <c r="D20" s="415" t="s">
        <v>417</v>
      </c>
      <c r="E20" s="348">
        <v>0.0303</v>
      </c>
      <c r="F20" s="349">
        <f>F19*E20</f>
        <v>23.820042</v>
      </c>
      <c r="G20" s="345"/>
      <c r="H20" s="345"/>
      <c r="I20" s="357"/>
      <c r="J20" s="345"/>
      <c r="K20" s="357"/>
      <c r="L20" s="345"/>
      <c r="M20" s="345"/>
    </row>
    <row r="21" spans="1:13" s="603" customFormat="1" ht="15">
      <c r="A21" s="738"/>
      <c r="B21" s="346"/>
      <c r="C21" s="347" t="s">
        <v>427</v>
      </c>
      <c r="D21" s="415" t="s">
        <v>423</v>
      </c>
      <c r="E21" s="348">
        <v>0.0041</v>
      </c>
      <c r="F21" s="349">
        <f>F19*E21</f>
        <v>3.223174</v>
      </c>
      <c r="G21" s="345"/>
      <c r="H21" s="345"/>
      <c r="I21" s="357"/>
      <c r="J21" s="345"/>
      <c r="K21" s="357"/>
      <c r="L21" s="345"/>
      <c r="M21" s="345"/>
    </row>
    <row r="22" spans="1:13" s="603" customFormat="1" ht="15">
      <c r="A22" s="738"/>
      <c r="B22" s="346"/>
      <c r="C22" s="370" t="s">
        <v>432</v>
      </c>
      <c r="D22" s="415" t="s">
        <v>429</v>
      </c>
      <c r="E22" s="415">
        <v>0.28</v>
      </c>
      <c r="F22" s="349">
        <f>F19*E22</f>
        <v>220.1192</v>
      </c>
      <c r="G22" s="345"/>
      <c r="H22" s="345"/>
      <c r="I22" s="357"/>
      <c r="J22" s="345"/>
      <c r="K22" s="357"/>
      <c r="L22" s="345"/>
      <c r="M22" s="345"/>
    </row>
    <row r="23" spans="1:13" s="603" customFormat="1" ht="45">
      <c r="A23" s="753">
        <v>4</v>
      </c>
      <c r="B23" s="346" t="s">
        <v>458</v>
      </c>
      <c r="C23" s="511" t="s">
        <v>845</v>
      </c>
      <c r="D23" s="417" t="s">
        <v>415</v>
      </c>
      <c r="E23" s="417"/>
      <c r="F23" s="528">
        <f>F19</f>
        <v>786.14</v>
      </c>
      <c r="G23" s="345"/>
      <c r="H23" s="345"/>
      <c r="I23" s="357"/>
      <c r="J23" s="345"/>
      <c r="K23" s="357"/>
      <c r="L23" s="345"/>
      <c r="M23" s="345"/>
    </row>
    <row r="24" spans="1:13" s="603" customFormat="1" ht="15">
      <c r="A24" s="754"/>
      <c r="B24" s="346"/>
      <c r="C24" s="347" t="s">
        <v>426</v>
      </c>
      <c r="D24" s="415" t="s">
        <v>417</v>
      </c>
      <c r="E24" s="348">
        <v>0.0303</v>
      </c>
      <c r="F24" s="349">
        <f>F23*E24</f>
        <v>23.820042</v>
      </c>
      <c r="G24" s="345"/>
      <c r="H24" s="345"/>
      <c r="I24" s="357"/>
      <c r="J24" s="345"/>
      <c r="K24" s="357"/>
      <c r="L24" s="345"/>
      <c r="M24" s="345"/>
    </row>
    <row r="25" spans="1:13" s="603" customFormat="1" ht="15">
      <c r="A25" s="754"/>
      <c r="B25" s="346"/>
      <c r="C25" s="347" t="s">
        <v>427</v>
      </c>
      <c r="D25" s="415" t="s">
        <v>423</v>
      </c>
      <c r="E25" s="348">
        <v>0.0041</v>
      </c>
      <c r="F25" s="349">
        <f>F23*E25</f>
        <v>3.223174</v>
      </c>
      <c r="G25" s="345"/>
      <c r="H25" s="345"/>
      <c r="I25" s="357"/>
      <c r="J25" s="345"/>
      <c r="K25" s="357"/>
      <c r="L25" s="345"/>
      <c r="M25" s="345"/>
    </row>
    <row r="26" spans="1:13" s="603" customFormat="1" ht="15">
      <c r="A26" s="755"/>
      <c r="B26" s="346"/>
      <c r="C26" s="370" t="s">
        <v>432</v>
      </c>
      <c r="D26" s="415" t="s">
        <v>429</v>
      </c>
      <c r="E26" s="415">
        <v>0.14</v>
      </c>
      <c r="F26" s="349">
        <f>F23*E26</f>
        <v>110.0596</v>
      </c>
      <c r="G26" s="345"/>
      <c r="H26" s="345"/>
      <c r="I26" s="357"/>
      <c r="J26" s="345"/>
      <c r="K26" s="357"/>
      <c r="L26" s="345"/>
      <c r="M26" s="345"/>
    </row>
    <row r="27" spans="1:13" s="603" customFormat="1" ht="45">
      <c r="A27" s="753">
        <v>5</v>
      </c>
      <c r="B27" s="346" t="s">
        <v>458</v>
      </c>
      <c r="C27" s="511" t="s">
        <v>845</v>
      </c>
      <c r="D27" s="417" t="s">
        <v>415</v>
      </c>
      <c r="E27" s="417"/>
      <c r="F27" s="528">
        <f>F23</f>
        <v>786.14</v>
      </c>
      <c r="G27" s="345"/>
      <c r="H27" s="345"/>
      <c r="I27" s="357"/>
      <c r="J27" s="345"/>
      <c r="K27" s="357"/>
      <c r="L27" s="345"/>
      <c r="M27" s="345"/>
    </row>
    <row r="28" spans="1:13" s="603" customFormat="1" ht="15">
      <c r="A28" s="754"/>
      <c r="B28" s="346"/>
      <c r="C28" s="347" t="s">
        <v>426</v>
      </c>
      <c r="D28" s="415" t="s">
        <v>417</v>
      </c>
      <c r="E28" s="348">
        <v>0.0303</v>
      </c>
      <c r="F28" s="349">
        <f>F27*E28</f>
        <v>23.820042</v>
      </c>
      <c r="G28" s="345"/>
      <c r="H28" s="345"/>
      <c r="I28" s="357"/>
      <c r="J28" s="345"/>
      <c r="K28" s="357"/>
      <c r="L28" s="345"/>
      <c r="M28" s="345"/>
    </row>
    <row r="29" spans="1:13" s="603" customFormat="1" ht="15">
      <c r="A29" s="754"/>
      <c r="B29" s="346"/>
      <c r="C29" s="347" t="s">
        <v>427</v>
      </c>
      <c r="D29" s="415" t="s">
        <v>423</v>
      </c>
      <c r="E29" s="348">
        <v>0.0041</v>
      </c>
      <c r="F29" s="349">
        <f>F27*E29</f>
        <v>3.223174</v>
      </c>
      <c r="G29" s="345"/>
      <c r="H29" s="345"/>
      <c r="I29" s="357"/>
      <c r="J29" s="345"/>
      <c r="K29" s="357"/>
      <c r="L29" s="345"/>
      <c r="M29" s="345"/>
    </row>
    <row r="30" spans="1:13" s="603" customFormat="1" ht="15">
      <c r="A30" s="755"/>
      <c r="B30" s="346"/>
      <c r="C30" s="370" t="s">
        <v>432</v>
      </c>
      <c r="D30" s="415" t="s">
        <v>429</v>
      </c>
      <c r="E30" s="415">
        <v>0.14</v>
      </c>
      <c r="F30" s="349">
        <f>F27*E30</f>
        <v>110.0596</v>
      </c>
      <c r="G30" s="345"/>
      <c r="H30" s="345"/>
      <c r="I30" s="357"/>
      <c r="J30" s="345"/>
      <c r="K30" s="357"/>
      <c r="L30" s="345"/>
      <c r="M30" s="345"/>
    </row>
    <row r="31" spans="1:13" s="603" customFormat="1" ht="33.75">
      <c r="A31" s="776">
        <v>6</v>
      </c>
      <c r="B31" s="366" t="s">
        <v>497</v>
      </c>
      <c r="C31" s="561" t="s">
        <v>846</v>
      </c>
      <c r="D31" s="509" t="s">
        <v>415</v>
      </c>
      <c r="E31" s="510"/>
      <c r="F31" s="536">
        <f>F19</f>
        <v>786.14</v>
      </c>
      <c r="G31" s="353"/>
      <c r="H31" s="353"/>
      <c r="I31" s="353"/>
      <c r="J31" s="353"/>
      <c r="K31" s="353"/>
      <c r="L31" s="353"/>
      <c r="M31" s="353"/>
    </row>
    <row r="32" spans="1:13" s="603" customFormat="1" ht="15">
      <c r="A32" s="776"/>
      <c r="B32" s="366"/>
      <c r="C32" s="351" t="s">
        <v>434</v>
      </c>
      <c r="D32" s="367" t="s">
        <v>435</v>
      </c>
      <c r="E32" s="368">
        <v>0.492</v>
      </c>
      <c r="F32" s="368">
        <f>F31*E32</f>
        <v>386.78087999999997</v>
      </c>
      <c r="G32" s="369"/>
      <c r="H32" s="353"/>
      <c r="I32" s="353"/>
      <c r="J32" s="353"/>
      <c r="K32" s="353"/>
      <c r="L32" s="353"/>
      <c r="M32" s="353"/>
    </row>
    <row r="33" spans="1:13" s="604" customFormat="1" ht="15">
      <c r="A33" s="776"/>
      <c r="B33" s="366"/>
      <c r="C33" s="351" t="s">
        <v>492</v>
      </c>
      <c r="D33" s="367" t="s">
        <v>423</v>
      </c>
      <c r="E33" s="368">
        <v>0.008</v>
      </c>
      <c r="F33" s="353">
        <f>E33*F31</f>
        <v>6.28912</v>
      </c>
      <c r="G33" s="353"/>
      <c r="H33" s="353"/>
      <c r="I33" s="353"/>
      <c r="J33" s="353"/>
      <c r="K33" s="353"/>
      <c r="L33" s="353"/>
      <c r="M33" s="353"/>
    </row>
    <row r="34" spans="1:13" s="604" customFormat="1" ht="15">
      <c r="A34" s="776"/>
      <c r="B34" s="366" t="s">
        <v>499</v>
      </c>
      <c r="C34" s="351" t="s">
        <v>500</v>
      </c>
      <c r="D34" s="367" t="s">
        <v>429</v>
      </c>
      <c r="E34" s="368">
        <v>0.116</v>
      </c>
      <c r="F34" s="353">
        <f>E34*F31</f>
        <v>91.19224</v>
      </c>
      <c r="G34" s="353"/>
      <c r="H34" s="353"/>
      <c r="I34" s="353"/>
      <c r="J34" s="353"/>
      <c r="K34" s="353"/>
      <c r="L34" s="353"/>
      <c r="M34" s="353"/>
    </row>
    <row r="35" spans="1:13" s="603" customFormat="1" ht="15">
      <c r="A35" s="776"/>
      <c r="B35" s="366" t="s">
        <v>501</v>
      </c>
      <c r="C35" s="351" t="s">
        <v>502</v>
      </c>
      <c r="D35" s="367" t="s">
        <v>429</v>
      </c>
      <c r="E35" s="368">
        <v>0.241</v>
      </c>
      <c r="F35" s="353">
        <f>E35*F31</f>
        <v>189.45973999999998</v>
      </c>
      <c r="G35" s="353"/>
      <c r="H35" s="353"/>
      <c r="I35" s="353"/>
      <c r="J35" s="353"/>
      <c r="K35" s="353"/>
      <c r="L35" s="353"/>
      <c r="M35" s="353"/>
    </row>
    <row r="36" spans="1:13" s="603" customFormat="1" ht="15">
      <c r="A36" s="776"/>
      <c r="B36" s="366"/>
      <c r="C36" s="351" t="s">
        <v>422</v>
      </c>
      <c r="D36" s="367" t="s">
        <v>423</v>
      </c>
      <c r="E36" s="368">
        <v>0.16</v>
      </c>
      <c r="F36" s="368">
        <f>F31*E36</f>
        <v>125.7824</v>
      </c>
      <c r="G36" s="353"/>
      <c r="H36" s="353"/>
      <c r="I36" s="353"/>
      <c r="J36" s="353"/>
      <c r="K36" s="353"/>
      <c r="L36" s="353"/>
      <c r="M36" s="353"/>
    </row>
    <row r="37" spans="1:13" s="603" customFormat="1" ht="45">
      <c r="A37" s="776">
        <v>7</v>
      </c>
      <c r="B37" s="350" t="s">
        <v>433</v>
      </c>
      <c r="C37" s="563" t="s">
        <v>858</v>
      </c>
      <c r="D37" s="529" t="s">
        <v>421</v>
      </c>
      <c r="E37" s="529"/>
      <c r="F37" s="530">
        <v>57.6</v>
      </c>
      <c r="G37" s="529"/>
      <c r="H37" s="369"/>
      <c r="I37" s="369"/>
      <c r="J37" s="369"/>
      <c r="K37" s="369"/>
      <c r="L37" s="369"/>
      <c r="M37" s="369"/>
    </row>
    <row r="38" spans="1:13" s="603" customFormat="1" ht="15">
      <c r="A38" s="776"/>
      <c r="B38" s="350"/>
      <c r="C38" s="351" t="s">
        <v>434</v>
      </c>
      <c r="D38" s="343" t="s">
        <v>435</v>
      </c>
      <c r="E38" s="352">
        <v>23.8</v>
      </c>
      <c r="F38" s="352">
        <f>E38*F37</f>
        <v>1370.88</v>
      </c>
      <c r="G38" s="345"/>
      <c r="H38" s="353"/>
      <c r="I38" s="353"/>
      <c r="J38" s="353"/>
      <c r="K38" s="353"/>
      <c r="L38" s="353"/>
      <c r="M38" s="353"/>
    </row>
    <row r="39" spans="1:13" s="603" customFormat="1" ht="15">
      <c r="A39" s="776"/>
      <c r="B39" s="350" t="s">
        <v>436</v>
      </c>
      <c r="C39" s="354" t="s">
        <v>437</v>
      </c>
      <c r="D39" s="343" t="s">
        <v>421</v>
      </c>
      <c r="E39" s="352">
        <v>1.05</v>
      </c>
      <c r="F39" s="352">
        <f>E39*F37</f>
        <v>60.480000000000004</v>
      </c>
      <c r="G39" s="345"/>
      <c r="H39" s="353"/>
      <c r="I39" s="353"/>
      <c r="J39" s="353"/>
      <c r="K39" s="353"/>
      <c r="L39" s="353"/>
      <c r="M39" s="353"/>
    </row>
    <row r="40" spans="1:13" s="603" customFormat="1" ht="22.5">
      <c r="A40" s="776"/>
      <c r="B40" s="350" t="s">
        <v>438</v>
      </c>
      <c r="C40" s="354" t="s">
        <v>439</v>
      </c>
      <c r="D40" s="343" t="s">
        <v>415</v>
      </c>
      <c r="E40" s="352">
        <v>3.38</v>
      </c>
      <c r="F40" s="352">
        <f>E40*F37</f>
        <v>194.688</v>
      </c>
      <c r="G40" s="345"/>
      <c r="H40" s="353"/>
      <c r="I40" s="353"/>
      <c r="J40" s="353"/>
      <c r="K40" s="353"/>
      <c r="L40" s="353"/>
      <c r="M40" s="353"/>
    </row>
    <row r="41" spans="1:13" s="603" customFormat="1" ht="15">
      <c r="A41" s="776"/>
      <c r="B41" s="350" t="s">
        <v>440</v>
      </c>
      <c r="C41" s="354" t="s">
        <v>441</v>
      </c>
      <c r="D41" s="343" t="s">
        <v>429</v>
      </c>
      <c r="E41" s="352">
        <v>7.2</v>
      </c>
      <c r="F41" s="352">
        <f>E41*F37</f>
        <v>414.72</v>
      </c>
      <c r="G41" s="345"/>
      <c r="H41" s="353"/>
      <c r="I41" s="353"/>
      <c r="J41" s="353"/>
      <c r="K41" s="353"/>
      <c r="L41" s="353"/>
      <c r="M41" s="353"/>
    </row>
    <row r="42" spans="1:13" s="603" customFormat="1" ht="15">
      <c r="A42" s="776"/>
      <c r="B42" s="350" t="s">
        <v>442</v>
      </c>
      <c r="C42" s="354" t="s">
        <v>443</v>
      </c>
      <c r="D42" s="343" t="s">
        <v>429</v>
      </c>
      <c r="E42" s="355" t="s">
        <v>444</v>
      </c>
      <c r="F42" s="352">
        <v>108</v>
      </c>
      <c r="G42" s="345"/>
      <c r="H42" s="353"/>
      <c r="I42" s="353"/>
      <c r="J42" s="353"/>
      <c r="K42" s="353"/>
      <c r="L42" s="353"/>
      <c r="M42" s="353"/>
    </row>
    <row r="43" spans="1:13" s="603" customFormat="1" ht="15">
      <c r="A43" s="776"/>
      <c r="B43" s="350" t="s">
        <v>445</v>
      </c>
      <c r="C43" s="342" t="s">
        <v>446</v>
      </c>
      <c r="D43" s="343" t="s">
        <v>429</v>
      </c>
      <c r="E43" s="352">
        <v>4.38</v>
      </c>
      <c r="F43" s="352">
        <f>E43*F37</f>
        <v>252.288</v>
      </c>
      <c r="G43" s="345"/>
      <c r="H43" s="353"/>
      <c r="I43" s="353"/>
      <c r="J43" s="353"/>
      <c r="K43" s="353"/>
      <c r="L43" s="353"/>
      <c r="M43" s="353"/>
    </row>
    <row r="44" spans="1:13" s="603" customFormat="1" ht="15">
      <c r="A44" s="776"/>
      <c r="B44" s="350" t="s">
        <v>447</v>
      </c>
      <c r="C44" s="342" t="s">
        <v>448</v>
      </c>
      <c r="D44" s="343" t="s">
        <v>429</v>
      </c>
      <c r="E44" s="355" t="s">
        <v>444</v>
      </c>
      <c r="F44" s="352">
        <v>28</v>
      </c>
      <c r="G44" s="345"/>
      <c r="H44" s="353"/>
      <c r="I44" s="353"/>
      <c r="J44" s="353"/>
      <c r="K44" s="353"/>
      <c r="L44" s="353"/>
      <c r="M44" s="353"/>
    </row>
    <row r="45" spans="1:13" s="603" customFormat="1" ht="15">
      <c r="A45" s="776"/>
      <c r="B45" s="350"/>
      <c r="C45" s="354" t="s">
        <v>422</v>
      </c>
      <c r="D45" s="343" t="s">
        <v>423</v>
      </c>
      <c r="E45" s="352">
        <v>3.44</v>
      </c>
      <c r="F45" s="356">
        <f>E45*F37</f>
        <v>198.144</v>
      </c>
      <c r="G45" s="345"/>
      <c r="H45" s="353"/>
      <c r="I45" s="353"/>
      <c r="J45" s="353"/>
      <c r="K45" s="353"/>
      <c r="L45" s="353"/>
      <c r="M45" s="353"/>
    </row>
    <row r="46" spans="1:13" s="603" customFormat="1" ht="15">
      <c r="A46" s="776"/>
      <c r="B46" s="350"/>
      <c r="C46" s="354" t="s">
        <v>449</v>
      </c>
      <c r="D46" s="343" t="s">
        <v>423</v>
      </c>
      <c r="E46" s="352">
        <v>2.1</v>
      </c>
      <c r="F46" s="352">
        <f>E46*F37</f>
        <v>120.96000000000001</v>
      </c>
      <c r="G46" s="345"/>
      <c r="H46" s="353"/>
      <c r="I46" s="353"/>
      <c r="J46" s="353"/>
      <c r="K46" s="353"/>
      <c r="L46" s="353"/>
      <c r="M46" s="353"/>
    </row>
    <row r="47" spans="1:13" s="603" customFormat="1" ht="30">
      <c r="A47" s="738">
        <v>8</v>
      </c>
      <c r="B47" s="346" t="s">
        <v>424</v>
      </c>
      <c r="C47" s="511" t="s">
        <v>450</v>
      </c>
      <c r="D47" s="417" t="s">
        <v>415</v>
      </c>
      <c r="E47" s="417"/>
      <c r="F47" s="528">
        <f>F37/0.1</f>
        <v>576</v>
      </c>
      <c r="G47" s="345"/>
      <c r="H47" s="345"/>
      <c r="I47" s="357"/>
      <c r="J47" s="345"/>
      <c r="K47" s="357"/>
      <c r="L47" s="345"/>
      <c r="M47" s="345"/>
    </row>
    <row r="48" spans="1:13" s="603" customFormat="1" ht="15">
      <c r="A48" s="738"/>
      <c r="B48" s="346"/>
      <c r="C48" s="347" t="s">
        <v>426</v>
      </c>
      <c r="D48" s="415" t="s">
        <v>417</v>
      </c>
      <c r="E48" s="348">
        <v>0.0424</v>
      </c>
      <c r="F48" s="349">
        <f>F47*E48</f>
        <v>24.4224</v>
      </c>
      <c r="G48" s="345"/>
      <c r="H48" s="345"/>
      <c r="I48" s="357"/>
      <c r="J48" s="345"/>
      <c r="K48" s="357"/>
      <c r="L48" s="345"/>
      <c r="M48" s="345"/>
    </row>
    <row r="49" spans="1:13" s="603" customFormat="1" ht="15">
      <c r="A49" s="738"/>
      <c r="B49" s="346"/>
      <c r="C49" s="347" t="s">
        <v>427</v>
      </c>
      <c r="D49" s="415" t="s">
        <v>423</v>
      </c>
      <c r="E49" s="348">
        <v>0.0021</v>
      </c>
      <c r="F49" s="349">
        <f>F47*E49</f>
        <v>1.2096</v>
      </c>
      <c r="G49" s="345"/>
      <c r="H49" s="345"/>
      <c r="I49" s="357"/>
      <c r="J49" s="345"/>
      <c r="K49" s="357"/>
      <c r="L49" s="345"/>
      <c r="M49" s="345"/>
    </row>
    <row r="50" spans="1:13" s="603" customFormat="1" ht="15">
      <c r="A50" s="738"/>
      <c r="B50" s="346"/>
      <c r="C50" s="370" t="s">
        <v>428</v>
      </c>
      <c r="D50" s="415" t="s">
        <v>429</v>
      </c>
      <c r="E50" s="415">
        <f>0.0015*1000</f>
        <v>1.5</v>
      </c>
      <c r="F50" s="349">
        <f>F47*E50</f>
        <v>864</v>
      </c>
      <c r="G50" s="345"/>
      <c r="H50" s="345"/>
      <c r="I50" s="357"/>
      <c r="J50" s="345"/>
      <c r="K50" s="357"/>
      <c r="L50" s="345"/>
      <c r="M50" s="345"/>
    </row>
    <row r="51" spans="1:13" s="603" customFormat="1" ht="30">
      <c r="A51" s="738">
        <v>9</v>
      </c>
      <c r="B51" s="346" t="s">
        <v>430</v>
      </c>
      <c r="C51" s="511" t="s">
        <v>431</v>
      </c>
      <c r="D51" s="417" t="s">
        <v>415</v>
      </c>
      <c r="E51" s="417"/>
      <c r="F51" s="528">
        <f>F47</f>
        <v>576</v>
      </c>
      <c r="G51" s="345"/>
      <c r="H51" s="345"/>
      <c r="I51" s="357"/>
      <c r="J51" s="345"/>
      <c r="K51" s="357"/>
      <c r="L51" s="345"/>
      <c r="M51" s="345"/>
    </row>
    <row r="52" spans="1:13" s="603" customFormat="1" ht="15">
      <c r="A52" s="738"/>
      <c r="B52" s="346"/>
      <c r="C52" s="347" t="s">
        <v>426</v>
      </c>
      <c r="D52" s="415" t="s">
        <v>417</v>
      </c>
      <c r="E52" s="348">
        <v>0.0303</v>
      </c>
      <c r="F52" s="349">
        <f>F51*E52</f>
        <v>17.4528</v>
      </c>
      <c r="G52" s="345"/>
      <c r="H52" s="345"/>
      <c r="I52" s="357"/>
      <c r="J52" s="345"/>
      <c r="K52" s="357"/>
      <c r="L52" s="345"/>
      <c r="M52" s="345"/>
    </row>
    <row r="53" spans="1:13" s="603" customFormat="1" ht="15">
      <c r="A53" s="738"/>
      <c r="B53" s="346"/>
      <c r="C53" s="347" t="s">
        <v>427</v>
      </c>
      <c r="D53" s="415" t="s">
        <v>423</v>
      </c>
      <c r="E53" s="348">
        <v>0.0041</v>
      </c>
      <c r="F53" s="349">
        <f>F51*E53</f>
        <v>2.3616</v>
      </c>
      <c r="G53" s="345"/>
      <c r="H53" s="345"/>
      <c r="I53" s="357"/>
      <c r="J53" s="345"/>
      <c r="K53" s="357"/>
      <c r="L53" s="345"/>
      <c r="M53" s="345"/>
    </row>
    <row r="54" spans="1:13" s="605" customFormat="1" ht="15">
      <c r="A54" s="738"/>
      <c r="B54" s="346"/>
      <c r="C54" s="370" t="s">
        <v>432</v>
      </c>
      <c r="D54" s="415" t="s">
        <v>429</v>
      </c>
      <c r="E54" s="415">
        <v>0.28</v>
      </c>
      <c r="F54" s="349">
        <f>F51*E54</f>
        <v>161.28000000000003</v>
      </c>
      <c r="G54" s="345"/>
      <c r="H54" s="345"/>
      <c r="I54" s="357"/>
      <c r="J54" s="345"/>
      <c r="K54" s="357"/>
      <c r="L54" s="345"/>
      <c r="M54" s="345"/>
    </row>
    <row r="55" spans="1:13" s="605" customFormat="1" ht="45">
      <c r="A55" s="753">
        <v>10</v>
      </c>
      <c r="B55" s="346" t="s">
        <v>458</v>
      </c>
      <c r="C55" s="511" t="s">
        <v>845</v>
      </c>
      <c r="D55" s="417" t="s">
        <v>415</v>
      </c>
      <c r="E55" s="417"/>
      <c r="F55" s="528">
        <f>F51</f>
        <v>576</v>
      </c>
      <c r="G55" s="345"/>
      <c r="H55" s="345"/>
      <c r="I55" s="357"/>
      <c r="J55" s="345"/>
      <c r="K55" s="357"/>
      <c r="L55" s="345"/>
      <c r="M55" s="345"/>
    </row>
    <row r="56" spans="1:13" s="605" customFormat="1" ht="15">
      <c r="A56" s="754"/>
      <c r="B56" s="346"/>
      <c r="C56" s="347" t="s">
        <v>426</v>
      </c>
      <c r="D56" s="415" t="s">
        <v>417</v>
      </c>
      <c r="E56" s="348">
        <v>0.0303</v>
      </c>
      <c r="F56" s="349">
        <f>F55*E56</f>
        <v>17.4528</v>
      </c>
      <c r="G56" s="345"/>
      <c r="H56" s="345"/>
      <c r="I56" s="357"/>
      <c r="J56" s="345"/>
      <c r="K56" s="357"/>
      <c r="L56" s="345"/>
      <c r="M56" s="345"/>
    </row>
    <row r="57" spans="1:13" s="605" customFormat="1" ht="15">
      <c r="A57" s="754"/>
      <c r="B57" s="346"/>
      <c r="C57" s="347" t="s">
        <v>427</v>
      </c>
      <c r="D57" s="415" t="s">
        <v>423</v>
      </c>
      <c r="E57" s="348">
        <v>0.0041</v>
      </c>
      <c r="F57" s="349">
        <f>F55*E57</f>
        <v>2.3616</v>
      </c>
      <c r="G57" s="345"/>
      <c r="H57" s="345"/>
      <c r="I57" s="357"/>
      <c r="J57" s="345"/>
      <c r="K57" s="357"/>
      <c r="L57" s="345"/>
      <c r="M57" s="345"/>
    </row>
    <row r="58" spans="1:13" s="605" customFormat="1" ht="15">
      <c r="A58" s="755"/>
      <c r="B58" s="346"/>
      <c r="C58" s="370" t="s">
        <v>432</v>
      </c>
      <c r="D58" s="415" t="s">
        <v>429</v>
      </c>
      <c r="E58" s="415">
        <v>0.14</v>
      </c>
      <c r="F58" s="349">
        <f>F55*E58</f>
        <v>80.64000000000001</v>
      </c>
      <c r="G58" s="345"/>
      <c r="H58" s="345"/>
      <c r="I58" s="357"/>
      <c r="J58" s="345"/>
      <c r="K58" s="357"/>
      <c r="L58" s="345"/>
      <c r="M58" s="345"/>
    </row>
    <row r="59" spans="1:13" s="605" customFormat="1" ht="45">
      <c r="A59" s="753">
        <v>11</v>
      </c>
      <c r="B59" s="346" t="s">
        <v>458</v>
      </c>
      <c r="C59" s="511" t="s">
        <v>845</v>
      </c>
      <c r="D59" s="417" t="s">
        <v>415</v>
      </c>
      <c r="E59" s="417"/>
      <c r="F59" s="528">
        <f>F55</f>
        <v>576</v>
      </c>
      <c r="G59" s="345"/>
      <c r="H59" s="345"/>
      <c r="I59" s="357"/>
      <c r="J59" s="345"/>
      <c r="K59" s="357"/>
      <c r="L59" s="345"/>
      <c r="M59" s="345"/>
    </row>
    <row r="60" spans="1:13" s="605" customFormat="1" ht="15">
      <c r="A60" s="754"/>
      <c r="B60" s="346"/>
      <c r="C60" s="347" t="s">
        <v>426</v>
      </c>
      <c r="D60" s="415" t="s">
        <v>417</v>
      </c>
      <c r="E60" s="348">
        <v>0.0303</v>
      </c>
      <c r="F60" s="349">
        <f>F59*E60</f>
        <v>17.4528</v>
      </c>
      <c r="G60" s="345"/>
      <c r="H60" s="345"/>
      <c r="I60" s="357"/>
      <c r="J60" s="345"/>
      <c r="K60" s="357"/>
      <c r="L60" s="345"/>
      <c r="M60" s="345"/>
    </row>
    <row r="61" spans="1:13" s="605" customFormat="1" ht="15">
      <c r="A61" s="754"/>
      <c r="B61" s="346"/>
      <c r="C61" s="347" t="s">
        <v>427</v>
      </c>
      <c r="D61" s="415" t="s">
        <v>423</v>
      </c>
      <c r="E61" s="348">
        <v>0.0041</v>
      </c>
      <c r="F61" s="349">
        <f>F59*E61</f>
        <v>2.3616</v>
      </c>
      <c r="G61" s="345"/>
      <c r="H61" s="345"/>
      <c r="I61" s="357"/>
      <c r="J61" s="345"/>
      <c r="K61" s="357"/>
      <c r="L61" s="345"/>
      <c r="M61" s="345"/>
    </row>
    <row r="62" spans="1:13" s="605" customFormat="1" ht="15">
      <c r="A62" s="755"/>
      <c r="B62" s="346"/>
      <c r="C62" s="370" t="s">
        <v>432</v>
      </c>
      <c r="D62" s="415" t="s">
        <v>429</v>
      </c>
      <c r="E62" s="415">
        <v>0.14</v>
      </c>
      <c r="F62" s="349">
        <f>F59*E62</f>
        <v>80.64000000000001</v>
      </c>
      <c r="G62" s="345"/>
      <c r="H62" s="345"/>
      <c r="I62" s="357"/>
      <c r="J62" s="345"/>
      <c r="K62" s="357"/>
      <c r="L62" s="345"/>
      <c r="M62" s="345"/>
    </row>
    <row r="63" spans="1:13" s="606" customFormat="1" ht="30">
      <c r="A63" s="738"/>
      <c r="B63" s="346" t="s">
        <v>451</v>
      </c>
      <c r="C63" s="511" t="s">
        <v>452</v>
      </c>
      <c r="D63" s="507" t="s">
        <v>415</v>
      </c>
      <c r="E63" s="507"/>
      <c r="F63" s="527">
        <v>340</v>
      </c>
      <c r="G63" s="345"/>
      <c r="H63" s="345"/>
      <c r="I63" s="602"/>
      <c r="J63" s="345"/>
      <c r="K63" s="602"/>
      <c r="L63" s="345"/>
      <c r="M63" s="345"/>
    </row>
    <row r="64" spans="1:13" s="607" customFormat="1" ht="15">
      <c r="A64" s="738"/>
      <c r="B64" s="346"/>
      <c r="C64" s="347" t="s">
        <v>426</v>
      </c>
      <c r="D64" s="415" t="s">
        <v>415</v>
      </c>
      <c r="E64" s="415">
        <v>0.851</v>
      </c>
      <c r="F64" s="357">
        <f>F63*E64</f>
        <v>289.34</v>
      </c>
      <c r="G64" s="345"/>
      <c r="H64" s="345"/>
      <c r="I64" s="357"/>
      <c r="J64" s="345"/>
      <c r="K64" s="357"/>
      <c r="L64" s="345"/>
      <c r="M64" s="345"/>
    </row>
    <row r="65" spans="1:13" s="607" customFormat="1" ht="15">
      <c r="A65" s="738"/>
      <c r="B65" s="346"/>
      <c r="C65" s="347" t="s">
        <v>427</v>
      </c>
      <c r="D65" s="415" t="s">
        <v>423</v>
      </c>
      <c r="E65" s="415">
        <v>0.0301</v>
      </c>
      <c r="F65" s="357">
        <f>F63*E65</f>
        <v>10.234</v>
      </c>
      <c r="G65" s="345"/>
      <c r="H65" s="345"/>
      <c r="I65" s="357"/>
      <c r="J65" s="345"/>
      <c r="K65" s="357"/>
      <c r="L65" s="345"/>
      <c r="M65" s="345"/>
    </row>
    <row r="66" spans="1:13" s="606" customFormat="1" ht="15">
      <c r="A66" s="738"/>
      <c r="B66" s="350"/>
      <c r="C66" s="342" t="s">
        <v>453</v>
      </c>
      <c r="D66" s="343" t="s">
        <v>429</v>
      </c>
      <c r="E66" s="343">
        <v>0.233</v>
      </c>
      <c r="F66" s="344">
        <f>F63*E66</f>
        <v>79.22</v>
      </c>
      <c r="G66" s="345"/>
      <c r="H66" s="345"/>
      <c r="I66" s="602"/>
      <c r="J66" s="345"/>
      <c r="K66" s="602"/>
      <c r="L66" s="345"/>
      <c r="M66" s="345"/>
    </row>
    <row r="67" spans="1:13" s="606" customFormat="1" ht="15">
      <c r="A67" s="738"/>
      <c r="B67" s="350" t="s">
        <v>454</v>
      </c>
      <c r="C67" s="342" t="s">
        <v>455</v>
      </c>
      <c r="D67" s="343" t="s">
        <v>415</v>
      </c>
      <c r="E67" s="343">
        <v>1.02</v>
      </c>
      <c r="F67" s="344">
        <f>F63*E67</f>
        <v>346.8</v>
      </c>
      <c r="G67" s="345"/>
      <c r="H67" s="345"/>
      <c r="I67" s="602"/>
      <c r="J67" s="345"/>
      <c r="K67" s="602"/>
      <c r="L67" s="345"/>
      <c r="M67" s="345"/>
    </row>
    <row r="68" spans="1:13" s="603" customFormat="1" ht="15">
      <c r="A68" s="738"/>
      <c r="B68" s="350"/>
      <c r="C68" s="342" t="s">
        <v>453</v>
      </c>
      <c r="D68" s="343" t="s">
        <v>429</v>
      </c>
      <c r="E68" s="343">
        <v>0.0533</v>
      </c>
      <c r="F68" s="344">
        <f>F63*E68</f>
        <v>18.122</v>
      </c>
      <c r="G68" s="345"/>
      <c r="H68" s="345"/>
      <c r="I68" s="602"/>
      <c r="J68" s="345"/>
      <c r="K68" s="602"/>
      <c r="L68" s="345"/>
      <c r="M68" s="345"/>
    </row>
    <row r="69" spans="1:13" s="604" customFormat="1" ht="15">
      <c r="A69" s="738"/>
      <c r="B69" s="350"/>
      <c r="C69" s="342" t="s">
        <v>422</v>
      </c>
      <c r="D69" s="343" t="s">
        <v>423</v>
      </c>
      <c r="E69" s="343">
        <v>0.107</v>
      </c>
      <c r="F69" s="344">
        <f>F63*E69</f>
        <v>36.38</v>
      </c>
      <c r="G69" s="345"/>
      <c r="H69" s="345"/>
      <c r="I69" s="602"/>
      <c r="J69" s="345"/>
      <c r="K69" s="602"/>
      <c r="L69" s="345"/>
      <c r="M69" s="345"/>
    </row>
    <row r="70" spans="1:13" s="603" customFormat="1" ht="30">
      <c r="A70" s="776"/>
      <c r="B70" s="350" t="s">
        <v>456</v>
      </c>
      <c r="C70" s="529" t="s">
        <v>457</v>
      </c>
      <c r="D70" s="529" t="s">
        <v>415</v>
      </c>
      <c r="E70" s="529"/>
      <c r="F70" s="530">
        <f>F63*1.05</f>
        <v>357</v>
      </c>
      <c r="G70" s="529"/>
      <c r="H70" s="369"/>
      <c r="I70" s="369"/>
      <c r="J70" s="369"/>
      <c r="K70" s="369"/>
      <c r="L70" s="369"/>
      <c r="M70" s="369"/>
    </row>
    <row r="71" spans="1:13" s="603" customFormat="1" ht="15">
      <c r="A71" s="776"/>
      <c r="B71" s="350"/>
      <c r="C71" s="351" t="s">
        <v>434</v>
      </c>
      <c r="D71" s="343" t="s">
        <v>435</v>
      </c>
      <c r="E71" s="352">
        <v>0.429</v>
      </c>
      <c r="F71" s="352">
        <f>E71*F70</f>
        <v>153.153</v>
      </c>
      <c r="G71" s="345"/>
      <c r="H71" s="353"/>
      <c r="I71" s="353"/>
      <c r="J71" s="353"/>
      <c r="K71" s="353"/>
      <c r="L71" s="353"/>
      <c r="M71" s="353"/>
    </row>
    <row r="72" spans="1:13" s="603" customFormat="1" ht="15">
      <c r="A72" s="776"/>
      <c r="B72" s="350" t="s">
        <v>458</v>
      </c>
      <c r="C72" s="343" t="s">
        <v>459</v>
      </c>
      <c r="D72" s="343" t="s">
        <v>415</v>
      </c>
      <c r="E72" s="352">
        <v>1.1</v>
      </c>
      <c r="F72" s="358">
        <f>E72*F70</f>
        <v>392.70000000000005</v>
      </c>
      <c r="G72" s="345"/>
      <c r="H72" s="353"/>
      <c r="I72" s="353"/>
      <c r="J72" s="353"/>
      <c r="K72" s="353"/>
      <c r="L72" s="353"/>
      <c r="M72" s="353"/>
    </row>
    <row r="73" spans="1:13" s="605" customFormat="1" ht="15">
      <c r="A73" s="776"/>
      <c r="B73" s="350" t="s">
        <v>458</v>
      </c>
      <c r="C73" s="354" t="s">
        <v>460</v>
      </c>
      <c r="D73" s="343" t="s">
        <v>415</v>
      </c>
      <c r="E73" s="352">
        <v>1.25</v>
      </c>
      <c r="F73" s="352">
        <f>E73*F70</f>
        <v>446.25</v>
      </c>
      <c r="G73" s="345"/>
      <c r="H73" s="353"/>
      <c r="I73" s="353"/>
      <c r="J73" s="353"/>
      <c r="K73" s="353"/>
      <c r="L73" s="353"/>
      <c r="M73" s="353"/>
    </row>
    <row r="74" spans="1:13" s="455" customFormat="1" ht="15">
      <c r="A74" s="776"/>
      <c r="B74" s="350"/>
      <c r="C74" s="354" t="s">
        <v>453</v>
      </c>
      <c r="D74" s="343" t="s">
        <v>429</v>
      </c>
      <c r="E74" s="352">
        <v>0.06</v>
      </c>
      <c r="F74" s="358">
        <f>E74*F72</f>
        <v>23.562</v>
      </c>
      <c r="G74" s="345"/>
      <c r="H74" s="353"/>
      <c r="I74" s="353"/>
      <c r="J74" s="353"/>
      <c r="K74" s="353"/>
      <c r="L74" s="353"/>
      <c r="M74" s="353"/>
    </row>
    <row r="75" spans="1:13" s="455" customFormat="1" ht="15">
      <c r="A75" s="777"/>
      <c r="B75" s="346" t="s">
        <v>461</v>
      </c>
      <c r="C75" s="511" t="s">
        <v>462</v>
      </c>
      <c r="D75" s="507" t="s">
        <v>463</v>
      </c>
      <c r="E75" s="507"/>
      <c r="F75" s="527">
        <f>F63/100</f>
        <v>3.4</v>
      </c>
      <c r="G75" s="345"/>
      <c r="H75" s="345"/>
      <c r="I75" s="602"/>
      <c r="J75" s="345"/>
      <c r="K75" s="602"/>
      <c r="L75" s="345"/>
      <c r="M75" s="345"/>
    </row>
    <row r="76" spans="1:13" s="455" customFormat="1" ht="15">
      <c r="A76" s="777"/>
      <c r="B76" s="346"/>
      <c r="C76" s="347" t="s">
        <v>426</v>
      </c>
      <c r="D76" s="415" t="s">
        <v>417</v>
      </c>
      <c r="E76" s="415">
        <v>16</v>
      </c>
      <c r="F76" s="357">
        <f>F75*E76</f>
        <v>54.4</v>
      </c>
      <c r="G76" s="345"/>
      <c r="H76" s="345"/>
      <c r="I76" s="357"/>
      <c r="J76" s="345"/>
      <c r="K76" s="357"/>
      <c r="L76" s="345"/>
      <c r="M76" s="345"/>
    </row>
    <row r="77" spans="1:13" s="603" customFormat="1" ht="15">
      <c r="A77" s="777"/>
      <c r="B77" s="346"/>
      <c r="C77" s="347" t="s">
        <v>427</v>
      </c>
      <c r="D77" s="415" t="s">
        <v>423</v>
      </c>
      <c r="E77" s="415">
        <v>0.32</v>
      </c>
      <c r="F77" s="357">
        <f>F75*E77</f>
        <v>1.088</v>
      </c>
      <c r="G77" s="345"/>
      <c r="H77" s="345"/>
      <c r="I77" s="357"/>
      <c r="J77" s="345"/>
      <c r="K77" s="357"/>
      <c r="L77" s="345"/>
      <c r="M77" s="345"/>
    </row>
    <row r="78" spans="1:13" s="603" customFormat="1" ht="15">
      <c r="A78" s="777"/>
      <c r="B78" s="350"/>
      <c r="C78" s="342" t="s">
        <v>464</v>
      </c>
      <c r="D78" s="343" t="s">
        <v>415</v>
      </c>
      <c r="E78" s="343">
        <v>103</v>
      </c>
      <c r="F78" s="344">
        <f>F75*E78</f>
        <v>350.2</v>
      </c>
      <c r="G78" s="345"/>
      <c r="H78" s="345"/>
      <c r="I78" s="602"/>
      <c r="J78" s="345"/>
      <c r="K78" s="602"/>
      <c r="L78" s="345"/>
      <c r="M78" s="345"/>
    </row>
    <row r="79" spans="1:13" s="604" customFormat="1" ht="15">
      <c r="A79" s="777"/>
      <c r="B79" s="350"/>
      <c r="C79" s="342" t="s">
        <v>422</v>
      </c>
      <c r="D79" s="343" t="s">
        <v>423</v>
      </c>
      <c r="E79" s="343">
        <v>6.4</v>
      </c>
      <c r="F79" s="344">
        <f>F75*E79</f>
        <v>21.76</v>
      </c>
      <c r="G79" s="345"/>
      <c r="H79" s="345"/>
      <c r="I79" s="602"/>
      <c r="J79" s="345"/>
      <c r="K79" s="602"/>
      <c r="L79" s="345"/>
      <c r="M79" s="345"/>
    </row>
    <row r="80" spans="1:13" s="612" customFormat="1" ht="30">
      <c r="A80" s="775"/>
      <c r="B80" s="531" t="s">
        <v>465</v>
      </c>
      <c r="C80" s="532" t="s">
        <v>466</v>
      </c>
      <c r="D80" s="608" t="s">
        <v>467</v>
      </c>
      <c r="E80" s="609"/>
      <c r="F80" s="610">
        <v>2.8</v>
      </c>
      <c r="G80" s="608"/>
      <c r="H80" s="611"/>
      <c r="I80" s="611"/>
      <c r="J80" s="611"/>
      <c r="K80" s="611"/>
      <c r="L80" s="611"/>
      <c r="M80" s="353"/>
    </row>
    <row r="81" spans="1:13" s="612" customFormat="1" ht="15.75">
      <c r="A81" s="775"/>
      <c r="B81" s="613"/>
      <c r="C81" s="359" t="s">
        <v>468</v>
      </c>
      <c r="D81" s="614" t="s">
        <v>417</v>
      </c>
      <c r="E81" s="615">
        <v>74</v>
      </c>
      <c r="F81" s="616">
        <f>E81*F80</f>
        <v>207.2</v>
      </c>
      <c r="G81" s="614"/>
      <c r="H81" s="611"/>
      <c r="I81" s="611"/>
      <c r="J81" s="611"/>
      <c r="K81" s="611"/>
      <c r="L81" s="611"/>
      <c r="M81" s="353"/>
    </row>
    <row r="82" spans="1:13" s="612" customFormat="1" ht="15.75">
      <c r="A82" s="775"/>
      <c r="B82" s="617"/>
      <c r="C82" s="359" t="s">
        <v>427</v>
      </c>
      <c r="D82" s="614" t="s">
        <v>423</v>
      </c>
      <c r="E82" s="615">
        <v>6.62</v>
      </c>
      <c r="F82" s="616">
        <f>E82*F80</f>
        <v>18.535999999999998</v>
      </c>
      <c r="G82" s="614"/>
      <c r="H82" s="611"/>
      <c r="I82" s="611"/>
      <c r="J82" s="611"/>
      <c r="K82" s="611"/>
      <c r="L82" s="611"/>
      <c r="M82" s="353"/>
    </row>
    <row r="83" spans="1:13" s="612" customFormat="1" ht="15">
      <c r="A83" s="775"/>
      <c r="B83" s="360"/>
      <c r="C83" s="359" t="s">
        <v>469</v>
      </c>
      <c r="D83" s="614" t="s">
        <v>470</v>
      </c>
      <c r="E83" s="618">
        <v>100</v>
      </c>
      <c r="F83" s="616">
        <f>E83*F80</f>
        <v>280</v>
      </c>
      <c r="G83" s="614"/>
      <c r="H83" s="611"/>
      <c r="I83" s="611"/>
      <c r="J83" s="611"/>
      <c r="K83" s="611"/>
      <c r="L83" s="611"/>
      <c r="M83" s="353"/>
    </row>
    <row r="84" spans="1:13" s="612" customFormat="1" ht="30">
      <c r="A84" s="775"/>
      <c r="B84" s="360"/>
      <c r="C84" s="361" t="s">
        <v>471</v>
      </c>
      <c r="D84" s="343" t="s">
        <v>472</v>
      </c>
      <c r="E84" s="619" t="s">
        <v>444</v>
      </c>
      <c r="F84" s="620">
        <v>28</v>
      </c>
      <c r="G84" s="621"/>
      <c r="H84" s="611"/>
      <c r="I84" s="611"/>
      <c r="J84" s="611"/>
      <c r="K84" s="611"/>
      <c r="L84" s="611"/>
      <c r="M84" s="353"/>
    </row>
    <row r="85" spans="1:13" s="612" customFormat="1" ht="30">
      <c r="A85" s="775"/>
      <c r="B85" s="360"/>
      <c r="C85" s="361" t="s">
        <v>794</v>
      </c>
      <c r="D85" s="343" t="s">
        <v>472</v>
      </c>
      <c r="E85" s="619" t="s">
        <v>444</v>
      </c>
      <c r="F85" s="620">
        <v>67</v>
      </c>
      <c r="G85" s="621"/>
      <c r="H85" s="611"/>
      <c r="I85" s="611"/>
      <c r="J85" s="611"/>
      <c r="K85" s="611"/>
      <c r="L85" s="611"/>
      <c r="M85" s="353"/>
    </row>
    <row r="86" spans="1:13" s="612" customFormat="1" ht="30">
      <c r="A86" s="775"/>
      <c r="B86" s="360"/>
      <c r="C86" s="359" t="s">
        <v>473</v>
      </c>
      <c r="D86" s="614" t="s">
        <v>470</v>
      </c>
      <c r="E86" s="619" t="s">
        <v>444</v>
      </c>
      <c r="F86" s="622">
        <v>2</v>
      </c>
      <c r="G86" s="621"/>
      <c r="H86" s="611"/>
      <c r="I86" s="611"/>
      <c r="J86" s="611"/>
      <c r="K86" s="611"/>
      <c r="L86" s="611"/>
      <c r="M86" s="353"/>
    </row>
    <row r="87" spans="1:13" s="612" customFormat="1" ht="15">
      <c r="A87" s="775"/>
      <c r="B87" s="360"/>
      <c r="C87" s="359" t="s">
        <v>474</v>
      </c>
      <c r="D87" s="614" t="s">
        <v>470</v>
      </c>
      <c r="E87" s="619" t="s">
        <v>444</v>
      </c>
      <c r="F87" s="622">
        <v>36</v>
      </c>
      <c r="G87" s="623"/>
      <c r="H87" s="611"/>
      <c r="I87" s="611"/>
      <c r="J87" s="611"/>
      <c r="K87" s="611"/>
      <c r="L87" s="611"/>
      <c r="M87" s="353"/>
    </row>
    <row r="88" spans="1:13" s="612" customFormat="1" ht="15">
      <c r="A88" s="775"/>
      <c r="B88" s="360"/>
      <c r="C88" s="359" t="s">
        <v>422</v>
      </c>
      <c r="D88" s="614" t="s">
        <v>423</v>
      </c>
      <c r="E88" s="624">
        <v>12.3</v>
      </c>
      <c r="F88" s="616">
        <f>F80*E88</f>
        <v>34.44</v>
      </c>
      <c r="G88" s="623"/>
      <c r="H88" s="611"/>
      <c r="I88" s="611"/>
      <c r="J88" s="611"/>
      <c r="K88" s="611"/>
      <c r="L88" s="611"/>
      <c r="M88" s="353"/>
    </row>
    <row r="89" spans="1:13" s="603" customFormat="1" ht="15">
      <c r="A89" s="750" t="s">
        <v>475</v>
      </c>
      <c r="B89" s="751"/>
      <c r="C89" s="752"/>
      <c r="D89" s="343"/>
      <c r="E89" s="343"/>
      <c r="F89" s="508"/>
      <c r="G89" s="345"/>
      <c r="H89" s="345"/>
      <c r="I89" s="602"/>
      <c r="J89" s="345"/>
      <c r="K89" s="602"/>
      <c r="L89" s="345"/>
      <c r="M89" s="345"/>
    </row>
    <row r="90" spans="1:13" s="603" customFormat="1" ht="30">
      <c r="A90" s="738">
        <v>1</v>
      </c>
      <c r="B90" s="346" t="s">
        <v>476</v>
      </c>
      <c r="C90" s="511" t="s">
        <v>477</v>
      </c>
      <c r="D90" s="507" t="s">
        <v>415</v>
      </c>
      <c r="E90" s="507"/>
      <c r="F90" s="527">
        <v>49.72</v>
      </c>
      <c r="G90" s="345"/>
      <c r="H90" s="345"/>
      <c r="I90" s="602"/>
      <c r="J90" s="345"/>
      <c r="K90" s="602"/>
      <c r="L90" s="345"/>
      <c r="M90" s="345"/>
    </row>
    <row r="91" spans="1:13" s="604" customFormat="1" ht="15">
      <c r="A91" s="738"/>
      <c r="B91" s="346"/>
      <c r="C91" s="347" t="s">
        <v>426</v>
      </c>
      <c r="D91" s="415" t="s">
        <v>417</v>
      </c>
      <c r="E91" s="415">
        <v>2.72</v>
      </c>
      <c r="F91" s="357">
        <f>F90*E91</f>
        <v>135.2384</v>
      </c>
      <c r="G91" s="345"/>
      <c r="H91" s="345"/>
      <c r="I91" s="357"/>
      <c r="J91" s="345"/>
      <c r="K91" s="357"/>
      <c r="L91" s="345"/>
      <c r="M91" s="345"/>
    </row>
    <row r="92" spans="1:13" s="603" customFormat="1" ht="30">
      <c r="A92" s="738"/>
      <c r="B92" s="350"/>
      <c r="C92" s="342" t="s">
        <v>478</v>
      </c>
      <c r="D92" s="343" t="s">
        <v>415</v>
      </c>
      <c r="E92" s="343">
        <v>1</v>
      </c>
      <c r="F92" s="344">
        <f>F90*E92</f>
        <v>49.72</v>
      </c>
      <c r="G92" s="345"/>
      <c r="H92" s="345"/>
      <c r="I92" s="602"/>
      <c r="J92" s="345"/>
      <c r="K92" s="602"/>
      <c r="L92" s="345"/>
      <c r="M92" s="345"/>
    </row>
    <row r="93" spans="1:13" s="455" customFormat="1" ht="15">
      <c r="A93" s="738"/>
      <c r="B93" s="346"/>
      <c r="C93" s="370" t="s">
        <v>479</v>
      </c>
      <c r="D93" s="441" t="s">
        <v>480</v>
      </c>
      <c r="E93" s="441"/>
      <c r="F93" s="441">
        <v>15.5</v>
      </c>
      <c r="G93" s="625"/>
      <c r="H93" s="625"/>
      <c r="I93" s="625"/>
      <c r="J93" s="625"/>
      <c r="K93" s="625"/>
      <c r="L93" s="625"/>
      <c r="M93" s="625"/>
    </row>
    <row r="94" spans="1:13" s="603" customFormat="1" ht="30">
      <c r="A94" s="737">
        <v>2</v>
      </c>
      <c r="B94" s="346" t="s">
        <v>481</v>
      </c>
      <c r="C94" s="511" t="s">
        <v>482</v>
      </c>
      <c r="D94" s="507" t="s">
        <v>415</v>
      </c>
      <c r="E94" s="507"/>
      <c r="F94" s="527">
        <v>54</v>
      </c>
      <c r="G94" s="345"/>
      <c r="H94" s="345"/>
      <c r="I94" s="602"/>
      <c r="J94" s="345"/>
      <c r="K94" s="602"/>
      <c r="L94" s="345"/>
      <c r="M94" s="345"/>
    </row>
    <row r="95" spans="1:13" s="604" customFormat="1" ht="15">
      <c r="A95" s="737"/>
      <c r="B95" s="346"/>
      <c r="C95" s="347" t="s">
        <v>426</v>
      </c>
      <c r="D95" s="415" t="s">
        <v>417</v>
      </c>
      <c r="E95" s="415">
        <v>0.914</v>
      </c>
      <c r="F95" s="357">
        <f>F94*E95</f>
        <v>49.356</v>
      </c>
      <c r="G95" s="345"/>
      <c r="H95" s="345"/>
      <c r="I95" s="357"/>
      <c r="J95" s="345"/>
      <c r="K95" s="357"/>
      <c r="L95" s="345"/>
      <c r="M95" s="345"/>
    </row>
    <row r="96" spans="1:13" s="604" customFormat="1" ht="15">
      <c r="A96" s="737"/>
      <c r="B96" s="346"/>
      <c r="C96" s="347" t="s">
        <v>427</v>
      </c>
      <c r="D96" s="415" t="s">
        <v>423</v>
      </c>
      <c r="E96" s="415">
        <v>0.353</v>
      </c>
      <c r="F96" s="357">
        <f>F94*E96</f>
        <v>19.061999999999998</v>
      </c>
      <c r="G96" s="345"/>
      <c r="H96" s="345"/>
      <c r="I96" s="357"/>
      <c r="J96" s="345"/>
      <c r="K96" s="357"/>
      <c r="L96" s="345"/>
      <c r="M96" s="345"/>
    </row>
    <row r="97" spans="1:13" s="603" customFormat="1" ht="30">
      <c r="A97" s="737"/>
      <c r="B97" s="350"/>
      <c r="C97" s="533" t="s">
        <v>482</v>
      </c>
      <c r="D97" s="343" t="s">
        <v>415</v>
      </c>
      <c r="E97" s="343">
        <v>1</v>
      </c>
      <c r="F97" s="515">
        <f>F94*E97</f>
        <v>54</v>
      </c>
      <c r="G97" s="345"/>
      <c r="H97" s="345"/>
      <c r="I97" s="602"/>
      <c r="J97" s="345"/>
      <c r="K97" s="602"/>
      <c r="L97" s="345"/>
      <c r="M97" s="345"/>
    </row>
    <row r="98" spans="1:13" s="603" customFormat="1" ht="15">
      <c r="A98" s="737"/>
      <c r="B98" s="350"/>
      <c r="C98" s="342" t="s">
        <v>422</v>
      </c>
      <c r="D98" s="343" t="s">
        <v>423</v>
      </c>
      <c r="E98" s="343">
        <v>0.276</v>
      </c>
      <c r="F98" s="344">
        <f>F94*E98</f>
        <v>14.904000000000002</v>
      </c>
      <c r="G98" s="345"/>
      <c r="H98" s="345"/>
      <c r="I98" s="602"/>
      <c r="J98" s="345"/>
      <c r="K98" s="602"/>
      <c r="L98" s="345"/>
      <c r="M98" s="345"/>
    </row>
    <row r="99" spans="1:13" s="603" customFormat="1" ht="25.5">
      <c r="A99" s="759">
        <v>3</v>
      </c>
      <c r="B99" s="626" t="s">
        <v>483</v>
      </c>
      <c r="C99" s="362" t="s">
        <v>790</v>
      </c>
      <c r="D99" s="627" t="s">
        <v>484</v>
      </c>
      <c r="E99" s="628"/>
      <c r="F99" s="628">
        <v>10.08</v>
      </c>
      <c r="G99" s="629"/>
      <c r="H99" s="629"/>
      <c r="I99" s="630"/>
      <c r="J99" s="631"/>
      <c r="K99" s="629"/>
      <c r="L99" s="629"/>
      <c r="M99" s="630"/>
    </row>
    <row r="100" spans="1:13" s="603" customFormat="1" ht="14.25">
      <c r="A100" s="760"/>
      <c r="B100" s="632"/>
      <c r="C100" s="562" t="s">
        <v>485</v>
      </c>
      <c r="D100" s="633" t="s">
        <v>417</v>
      </c>
      <c r="E100" s="634">
        <v>1.11</v>
      </c>
      <c r="F100" s="635">
        <f>F99*E100</f>
        <v>11.1888</v>
      </c>
      <c r="G100" s="635"/>
      <c r="H100" s="635"/>
      <c r="I100" s="636"/>
      <c r="J100" s="636"/>
      <c r="K100" s="636"/>
      <c r="L100" s="636"/>
      <c r="M100" s="635"/>
    </row>
    <row r="101" spans="1:13" s="603" customFormat="1" ht="14.25">
      <c r="A101" s="760"/>
      <c r="B101" s="632"/>
      <c r="C101" s="562" t="s">
        <v>427</v>
      </c>
      <c r="D101" s="637" t="s">
        <v>423</v>
      </c>
      <c r="E101" s="638">
        <v>0.516</v>
      </c>
      <c r="F101" s="635">
        <f>F99*E101</f>
        <v>5.201280000000001</v>
      </c>
      <c r="G101" s="636"/>
      <c r="H101" s="636"/>
      <c r="I101" s="636"/>
      <c r="J101" s="636"/>
      <c r="K101" s="635"/>
      <c r="L101" s="635"/>
      <c r="M101" s="635"/>
    </row>
    <row r="102" spans="1:13" s="603" customFormat="1" ht="14.25">
      <c r="A102" s="760"/>
      <c r="B102" s="632" t="s">
        <v>486</v>
      </c>
      <c r="C102" s="562" t="s">
        <v>487</v>
      </c>
      <c r="D102" s="637" t="s">
        <v>484</v>
      </c>
      <c r="E102" s="635">
        <v>1</v>
      </c>
      <c r="F102" s="635">
        <f>F99*E102</f>
        <v>10.08</v>
      </c>
      <c r="G102" s="636"/>
      <c r="H102" s="636"/>
      <c r="I102" s="639"/>
      <c r="J102" s="635"/>
      <c r="K102" s="636"/>
      <c r="L102" s="636"/>
      <c r="M102" s="639"/>
    </row>
    <row r="103" spans="1:13" s="603" customFormat="1" ht="14.25">
      <c r="A103" s="760"/>
      <c r="B103" s="632"/>
      <c r="C103" s="562" t="s">
        <v>422</v>
      </c>
      <c r="D103" s="637" t="s">
        <v>423</v>
      </c>
      <c r="E103" s="638">
        <v>0.054</v>
      </c>
      <c r="F103" s="635">
        <f>F99*E103</f>
        <v>0.54432</v>
      </c>
      <c r="G103" s="636"/>
      <c r="H103" s="636"/>
      <c r="I103" s="635"/>
      <c r="J103" s="635"/>
      <c r="K103" s="636"/>
      <c r="L103" s="636"/>
      <c r="M103" s="635"/>
    </row>
    <row r="104" spans="1:13" s="603" customFormat="1" ht="25.5">
      <c r="A104" s="761"/>
      <c r="B104" s="632"/>
      <c r="C104" s="562" t="s">
        <v>847</v>
      </c>
      <c r="D104" s="637"/>
      <c r="E104" s="638"/>
      <c r="F104" s="635"/>
      <c r="G104" s="636"/>
      <c r="H104" s="636"/>
      <c r="I104" s="635"/>
      <c r="J104" s="635"/>
      <c r="K104" s="636"/>
      <c r="L104" s="636"/>
      <c r="M104" s="635"/>
    </row>
    <row r="105" spans="1:13" s="603" customFormat="1" ht="30">
      <c r="A105" s="759">
        <v>4</v>
      </c>
      <c r="B105" s="346" t="s">
        <v>458</v>
      </c>
      <c r="C105" s="511" t="s">
        <v>848</v>
      </c>
      <c r="D105" s="507" t="s">
        <v>597</v>
      </c>
      <c r="E105" s="507"/>
      <c r="F105" s="527">
        <v>301.8</v>
      </c>
      <c r="G105" s="345"/>
      <c r="H105" s="345"/>
      <c r="I105" s="602"/>
      <c r="J105" s="345"/>
      <c r="K105" s="602"/>
      <c r="L105" s="345"/>
      <c r="M105" s="345"/>
    </row>
    <row r="106" spans="1:13" s="603" customFormat="1" ht="15">
      <c r="A106" s="760"/>
      <c r="B106" s="346"/>
      <c r="C106" s="347" t="s">
        <v>426</v>
      </c>
      <c r="D106" s="415" t="s">
        <v>417</v>
      </c>
      <c r="E106" s="415">
        <v>0.914</v>
      </c>
      <c r="F106" s="357">
        <f>F105*E106</f>
        <v>275.84520000000003</v>
      </c>
      <c r="G106" s="345"/>
      <c r="H106" s="345"/>
      <c r="I106" s="357"/>
      <c r="J106" s="345"/>
      <c r="K106" s="357"/>
      <c r="L106" s="345"/>
      <c r="M106" s="345"/>
    </row>
    <row r="107" spans="1:13" s="603" customFormat="1" ht="15">
      <c r="A107" s="760"/>
      <c r="B107" s="346"/>
      <c r="C107" s="347" t="s">
        <v>427</v>
      </c>
      <c r="D107" s="415" t="s">
        <v>423</v>
      </c>
      <c r="E107" s="415">
        <v>0.353</v>
      </c>
      <c r="F107" s="357">
        <f>F105*E107</f>
        <v>106.5354</v>
      </c>
      <c r="G107" s="345"/>
      <c r="H107" s="345"/>
      <c r="I107" s="357"/>
      <c r="J107" s="345"/>
      <c r="K107" s="357"/>
      <c r="L107" s="345"/>
      <c r="M107" s="345"/>
    </row>
    <row r="108" spans="1:13" s="603" customFormat="1" ht="15">
      <c r="A108" s="760"/>
      <c r="B108" s="350"/>
      <c r="C108" s="533" t="s">
        <v>849</v>
      </c>
      <c r="D108" s="343" t="s">
        <v>415</v>
      </c>
      <c r="E108" s="343">
        <v>0.34</v>
      </c>
      <c r="F108" s="515">
        <f>F105*E108</f>
        <v>102.61200000000001</v>
      </c>
      <c r="G108" s="345"/>
      <c r="H108" s="345"/>
      <c r="I108" s="602"/>
      <c r="J108" s="345"/>
      <c r="K108" s="602"/>
      <c r="L108" s="345"/>
      <c r="M108" s="345"/>
    </row>
    <row r="109" spans="1:13" s="603" customFormat="1" ht="15">
      <c r="A109" s="761"/>
      <c r="B109" s="350"/>
      <c r="C109" s="342" t="s">
        <v>422</v>
      </c>
      <c r="D109" s="343" t="s">
        <v>423</v>
      </c>
      <c r="E109" s="343">
        <v>0.276</v>
      </c>
      <c r="F109" s="344">
        <f>F105*E109</f>
        <v>83.2968</v>
      </c>
      <c r="G109" s="345"/>
      <c r="H109" s="345"/>
      <c r="I109" s="602"/>
      <c r="J109" s="345"/>
      <c r="K109" s="602"/>
      <c r="L109" s="345"/>
      <c r="M109" s="345"/>
    </row>
    <row r="110" spans="1:13" s="603" customFormat="1" ht="45">
      <c r="A110" s="759">
        <v>5</v>
      </c>
      <c r="B110" s="346" t="s">
        <v>458</v>
      </c>
      <c r="C110" s="511" t="s">
        <v>850</v>
      </c>
      <c r="D110" s="417" t="s">
        <v>415</v>
      </c>
      <c r="E110" s="417"/>
      <c r="F110" s="528">
        <f>F105*0.37</f>
        <v>111.666</v>
      </c>
      <c r="G110" s="345"/>
      <c r="H110" s="345"/>
      <c r="I110" s="357"/>
      <c r="J110" s="345"/>
      <c r="K110" s="357"/>
      <c r="L110" s="345"/>
      <c r="M110" s="345"/>
    </row>
    <row r="111" spans="1:13" s="603" customFormat="1" ht="15">
      <c r="A111" s="760"/>
      <c r="B111" s="346"/>
      <c r="C111" s="347" t="s">
        <v>426</v>
      </c>
      <c r="D111" s="415" t="s">
        <v>417</v>
      </c>
      <c r="E111" s="348">
        <v>0.0303</v>
      </c>
      <c r="F111" s="349">
        <f>F110*E111</f>
        <v>3.3834798</v>
      </c>
      <c r="G111" s="345"/>
      <c r="H111" s="345"/>
      <c r="I111" s="357"/>
      <c r="J111" s="345"/>
      <c r="K111" s="357"/>
      <c r="L111" s="345"/>
      <c r="M111" s="345"/>
    </row>
    <row r="112" spans="1:13" s="603" customFormat="1" ht="15">
      <c r="A112" s="760"/>
      <c r="B112" s="346"/>
      <c r="C112" s="347" t="s">
        <v>427</v>
      </c>
      <c r="D112" s="415" t="s">
        <v>423</v>
      </c>
      <c r="E112" s="348">
        <v>0.0041</v>
      </c>
      <c r="F112" s="349">
        <f>F110*E112</f>
        <v>0.45783060000000003</v>
      </c>
      <c r="G112" s="345"/>
      <c r="H112" s="345"/>
      <c r="I112" s="357"/>
      <c r="J112" s="345"/>
      <c r="K112" s="357"/>
      <c r="L112" s="345"/>
      <c r="M112" s="345"/>
    </row>
    <row r="113" spans="1:13" s="603" customFormat="1" ht="15">
      <c r="A113" s="761"/>
      <c r="B113" s="346"/>
      <c r="C113" s="370" t="s">
        <v>432</v>
      </c>
      <c r="D113" s="415" t="s">
        <v>429</v>
      </c>
      <c r="E113" s="415">
        <v>0.14</v>
      </c>
      <c r="F113" s="349">
        <f>F110*E113</f>
        <v>15.63324</v>
      </c>
      <c r="G113" s="345"/>
      <c r="H113" s="345"/>
      <c r="I113" s="357"/>
      <c r="J113" s="345"/>
      <c r="K113" s="357"/>
      <c r="L113" s="345"/>
      <c r="M113" s="345"/>
    </row>
    <row r="114" spans="1:13" s="603" customFormat="1" ht="45">
      <c r="A114" s="759">
        <v>6</v>
      </c>
      <c r="B114" s="346" t="s">
        <v>458</v>
      </c>
      <c r="C114" s="511" t="s">
        <v>851</v>
      </c>
      <c r="D114" s="417" t="s">
        <v>415</v>
      </c>
      <c r="E114" s="417"/>
      <c r="F114" s="528">
        <f>F110</f>
        <v>111.666</v>
      </c>
      <c r="G114" s="345"/>
      <c r="H114" s="345"/>
      <c r="I114" s="357"/>
      <c r="J114" s="345"/>
      <c r="K114" s="357"/>
      <c r="L114" s="345"/>
      <c r="M114" s="345"/>
    </row>
    <row r="115" spans="1:13" s="603" customFormat="1" ht="15">
      <c r="A115" s="760"/>
      <c r="B115" s="346"/>
      <c r="C115" s="347" t="s">
        <v>426</v>
      </c>
      <c r="D115" s="415" t="s">
        <v>417</v>
      </c>
      <c r="E115" s="348">
        <v>0.0303</v>
      </c>
      <c r="F115" s="349">
        <f>F114*E115</f>
        <v>3.3834798</v>
      </c>
      <c r="G115" s="345"/>
      <c r="H115" s="345"/>
      <c r="I115" s="357"/>
      <c r="J115" s="345"/>
      <c r="K115" s="357"/>
      <c r="L115" s="345"/>
      <c r="M115" s="345"/>
    </row>
    <row r="116" spans="1:13" s="603" customFormat="1" ht="15">
      <c r="A116" s="760"/>
      <c r="B116" s="346"/>
      <c r="C116" s="347" t="s">
        <v>427</v>
      </c>
      <c r="D116" s="415" t="s">
        <v>423</v>
      </c>
      <c r="E116" s="348">
        <v>0.0041</v>
      </c>
      <c r="F116" s="349">
        <f>F114*E116</f>
        <v>0.45783060000000003</v>
      </c>
      <c r="G116" s="345"/>
      <c r="H116" s="345"/>
      <c r="I116" s="357"/>
      <c r="J116" s="345"/>
      <c r="K116" s="357"/>
      <c r="L116" s="345"/>
      <c r="M116" s="345"/>
    </row>
    <row r="117" spans="1:13" s="603" customFormat="1" ht="15">
      <c r="A117" s="761"/>
      <c r="B117" s="346"/>
      <c r="C117" s="370" t="s">
        <v>432</v>
      </c>
      <c r="D117" s="415" t="s">
        <v>429</v>
      </c>
      <c r="E117" s="415">
        <v>0.14</v>
      </c>
      <c r="F117" s="349">
        <f>F114*E117</f>
        <v>15.63324</v>
      </c>
      <c r="G117" s="345"/>
      <c r="H117" s="345"/>
      <c r="I117" s="357"/>
      <c r="J117" s="345"/>
      <c r="K117" s="357"/>
      <c r="L117" s="345"/>
      <c r="M117" s="345"/>
    </row>
    <row r="118" spans="1:13" s="603" customFormat="1" ht="33.75">
      <c r="A118" s="759">
        <v>7</v>
      </c>
      <c r="B118" s="366" t="s">
        <v>497</v>
      </c>
      <c r="C118" s="561" t="s">
        <v>852</v>
      </c>
      <c r="D118" s="509" t="s">
        <v>415</v>
      </c>
      <c r="E118" s="510"/>
      <c r="F118" s="536">
        <f>F114</f>
        <v>111.666</v>
      </c>
      <c r="G118" s="353"/>
      <c r="H118" s="353"/>
      <c r="I118" s="353"/>
      <c r="J118" s="353"/>
      <c r="K118" s="353"/>
      <c r="L118" s="353"/>
      <c r="M118" s="353"/>
    </row>
    <row r="119" spans="1:13" s="603" customFormat="1" ht="15">
      <c r="A119" s="760"/>
      <c r="B119" s="366"/>
      <c r="C119" s="351" t="s">
        <v>434</v>
      </c>
      <c r="D119" s="367" t="s">
        <v>435</v>
      </c>
      <c r="E119" s="368">
        <v>0.492</v>
      </c>
      <c r="F119" s="368">
        <f>F118*E119</f>
        <v>54.939671999999995</v>
      </c>
      <c r="G119" s="369"/>
      <c r="H119" s="353"/>
      <c r="I119" s="353"/>
      <c r="J119" s="353"/>
      <c r="K119" s="353"/>
      <c r="L119" s="353"/>
      <c r="M119" s="353"/>
    </row>
    <row r="120" spans="1:13" s="603" customFormat="1" ht="15">
      <c r="A120" s="760"/>
      <c r="B120" s="366"/>
      <c r="C120" s="351" t="s">
        <v>492</v>
      </c>
      <c r="D120" s="367" t="s">
        <v>423</v>
      </c>
      <c r="E120" s="368">
        <v>0.008</v>
      </c>
      <c r="F120" s="353">
        <f>E120*F118</f>
        <v>0.893328</v>
      </c>
      <c r="G120" s="353"/>
      <c r="H120" s="353"/>
      <c r="I120" s="353"/>
      <c r="J120" s="353"/>
      <c r="K120" s="353"/>
      <c r="L120" s="353"/>
      <c r="M120" s="353"/>
    </row>
    <row r="121" spans="1:13" s="603" customFormat="1" ht="15">
      <c r="A121" s="760"/>
      <c r="B121" s="366" t="s">
        <v>499</v>
      </c>
      <c r="C121" s="351" t="s">
        <v>500</v>
      </c>
      <c r="D121" s="367" t="s">
        <v>429</v>
      </c>
      <c r="E121" s="368">
        <v>0.116</v>
      </c>
      <c r="F121" s="353">
        <f>E121*F118</f>
        <v>12.953256</v>
      </c>
      <c r="G121" s="353"/>
      <c r="H121" s="353"/>
      <c r="I121" s="353"/>
      <c r="J121" s="353"/>
      <c r="K121" s="353"/>
      <c r="L121" s="353"/>
      <c r="M121" s="353"/>
    </row>
    <row r="122" spans="1:13" s="603" customFormat="1" ht="15">
      <c r="A122" s="760"/>
      <c r="B122" s="366" t="s">
        <v>501</v>
      </c>
      <c r="C122" s="351" t="s">
        <v>502</v>
      </c>
      <c r="D122" s="367" t="s">
        <v>429</v>
      </c>
      <c r="E122" s="368">
        <v>0.241</v>
      </c>
      <c r="F122" s="353">
        <f>E122*F118</f>
        <v>26.911506</v>
      </c>
      <c r="G122" s="353"/>
      <c r="H122" s="353"/>
      <c r="I122" s="353"/>
      <c r="J122" s="353"/>
      <c r="K122" s="353"/>
      <c r="L122" s="353"/>
      <c r="M122" s="353"/>
    </row>
    <row r="123" spans="1:13" s="603" customFormat="1" ht="15">
      <c r="A123" s="760"/>
      <c r="B123" s="366"/>
      <c r="C123" s="351" t="s">
        <v>422</v>
      </c>
      <c r="D123" s="367" t="s">
        <v>423</v>
      </c>
      <c r="E123" s="368">
        <v>0.16</v>
      </c>
      <c r="F123" s="368">
        <f>F118*E123</f>
        <v>17.86656</v>
      </c>
      <c r="G123" s="353"/>
      <c r="H123" s="353"/>
      <c r="I123" s="353"/>
      <c r="J123" s="353"/>
      <c r="K123" s="353"/>
      <c r="L123" s="353"/>
      <c r="M123" s="353"/>
    </row>
    <row r="124" spans="1:13" s="603" customFormat="1" ht="14.25">
      <c r="A124" s="761"/>
      <c r="B124" s="632"/>
      <c r="C124" s="640" t="s">
        <v>488</v>
      </c>
      <c r="D124" s="637"/>
      <c r="E124" s="638"/>
      <c r="F124" s="635"/>
      <c r="G124" s="636"/>
      <c r="H124" s="636"/>
      <c r="I124" s="635"/>
      <c r="J124" s="635"/>
      <c r="K124" s="636"/>
      <c r="L124" s="636"/>
      <c r="M124" s="635"/>
    </row>
    <row r="125" spans="1:13" s="612" customFormat="1" ht="30">
      <c r="A125" s="778">
        <v>1</v>
      </c>
      <c r="B125" s="534" t="s">
        <v>489</v>
      </c>
      <c r="C125" s="511" t="s">
        <v>490</v>
      </c>
      <c r="D125" s="507" t="s">
        <v>415</v>
      </c>
      <c r="E125" s="352"/>
      <c r="F125" s="535">
        <v>604</v>
      </c>
      <c r="G125" s="365"/>
      <c r="H125" s="365"/>
      <c r="I125" s="365"/>
      <c r="J125" s="365"/>
      <c r="K125" s="365"/>
      <c r="L125" s="365"/>
      <c r="M125" s="369"/>
    </row>
    <row r="126" spans="1:13" s="612" customFormat="1" ht="15">
      <c r="A126" s="778"/>
      <c r="B126" s="363"/>
      <c r="C126" s="364" t="s">
        <v>491</v>
      </c>
      <c r="D126" s="343" t="s">
        <v>417</v>
      </c>
      <c r="E126" s="352">
        <v>0.227</v>
      </c>
      <c r="F126" s="352">
        <f>F125*E126</f>
        <v>137.108</v>
      </c>
      <c r="G126" s="365"/>
      <c r="H126" s="365"/>
      <c r="I126" s="365"/>
      <c r="J126" s="365"/>
      <c r="K126" s="365"/>
      <c r="L126" s="365"/>
      <c r="M126" s="365"/>
    </row>
    <row r="127" spans="1:13" s="612" customFormat="1" ht="15">
      <c r="A127" s="778"/>
      <c r="B127" s="363"/>
      <c r="C127" s="364" t="s">
        <v>492</v>
      </c>
      <c r="D127" s="343" t="s">
        <v>423</v>
      </c>
      <c r="E127" s="352">
        <v>0.0276</v>
      </c>
      <c r="F127" s="352">
        <f>F125*E127</f>
        <v>16.6704</v>
      </c>
      <c r="G127" s="365"/>
      <c r="H127" s="365"/>
      <c r="I127" s="365"/>
      <c r="J127" s="365"/>
      <c r="K127" s="365"/>
      <c r="L127" s="365"/>
      <c r="M127" s="365"/>
    </row>
    <row r="128" spans="1:13" s="612" customFormat="1" ht="30">
      <c r="A128" s="778"/>
      <c r="B128" s="366" t="s">
        <v>493</v>
      </c>
      <c r="C128" s="364" t="s">
        <v>494</v>
      </c>
      <c r="D128" s="343" t="s">
        <v>415</v>
      </c>
      <c r="E128" s="352">
        <v>1.105</v>
      </c>
      <c r="F128" s="352">
        <f>F125*E128</f>
        <v>667.42</v>
      </c>
      <c r="G128" s="365"/>
      <c r="H128" s="365"/>
      <c r="I128" s="365"/>
      <c r="J128" s="365"/>
      <c r="K128" s="365"/>
      <c r="L128" s="365"/>
      <c r="M128" s="365"/>
    </row>
    <row r="129" spans="1:13" s="612" customFormat="1" ht="15">
      <c r="A129" s="778"/>
      <c r="B129" s="350" t="s">
        <v>440</v>
      </c>
      <c r="C129" s="364" t="s">
        <v>453</v>
      </c>
      <c r="D129" s="343" t="s">
        <v>429</v>
      </c>
      <c r="E129" s="352">
        <v>0.07</v>
      </c>
      <c r="F129" s="352">
        <f>F125*E129</f>
        <v>42.28</v>
      </c>
      <c r="G129" s="365"/>
      <c r="H129" s="365"/>
      <c r="I129" s="365"/>
      <c r="J129" s="365"/>
      <c r="K129" s="365"/>
      <c r="L129" s="365"/>
      <c r="M129" s="365"/>
    </row>
    <row r="130" spans="1:13" s="612" customFormat="1" ht="15">
      <c r="A130" s="778"/>
      <c r="B130" s="363"/>
      <c r="C130" s="364" t="s">
        <v>422</v>
      </c>
      <c r="D130" s="343" t="s">
        <v>423</v>
      </c>
      <c r="E130" s="352">
        <v>0.0444</v>
      </c>
      <c r="F130" s="352">
        <f>F125*E130</f>
        <v>26.817600000000002</v>
      </c>
      <c r="G130" s="365"/>
      <c r="H130" s="365"/>
      <c r="I130" s="365"/>
      <c r="J130" s="365"/>
      <c r="K130" s="365"/>
      <c r="L130" s="365"/>
      <c r="M130" s="365"/>
    </row>
    <row r="131" spans="1:13" s="604" customFormat="1" ht="30">
      <c r="A131" s="738">
        <v>2</v>
      </c>
      <c r="B131" s="346" t="s">
        <v>424</v>
      </c>
      <c r="C131" s="511" t="s">
        <v>495</v>
      </c>
      <c r="D131" s="417" t="s">
        <v>415</v>
      </c>
      <c r="E131" s="417"/>
      <c r="F131" s="528">
        <f>F125</f>
        <v>604</v>
      </c>
      <c r="G131" s="345"/>
      <c r="H131" s="345"/>
      <c r="I131" s="357"/>
      <c r="J131" s="345"/>
      <c r="K131" s="357"/>
      <c r="L131" s="345"/>
      <c r="M131" s="345"/>
    </row>
    <row r="132" spans="1:13" s="603" customFormat="1" ht="15">
      <c r="A132" s="738"/>
      <c r="B132" s="346"/>
      <c r="C132" s="347" t="s">
        <v>426</v>
      </c>
      <c r="D132" s="415" t="s">
        <v>417</v>
      </c>
      <c r="E132" s="348">
        <v>0.0424</v>
      </c>
      <c r="F132" s="349">
        <f>F131*E132</f>
        <v>25.6096</v>
      </c>
      <c r="G132" s="345"/>
      <c r="H132" s="345"/>
      <c r="I132" s="357"/>
      <c r="J132" s="345"/>
      <c r="K132" s="357"/>
      <c r="L132" s="345"/>
      <c r="M132" s="345"/>
    </row>
    <row r="133" spans="1:13" s="603" customFormat="1" ht="15">
      <c r="A133" s="738"/>
      <c r="B133" s="346"/>
      <c r="C133" s="347" t="s">
        <v>427</v>
      </c>
      <c r="D133" s="415" t="s">
        <v>423</v>
      </c>
      <c r="E133" s="348">
        <v>0.0021</v>
      </c>
      <c r="F133" s="349">
        <f>F131*E133</f>
        <v>1.2684</v>
      </c>
      <c r="G133" s="345"/>
      <c r="H133" s="345"/>
      <c r="I133" s="357"/>
      <c r="J133" s="345"/>
      <c r="K133" s="357"/>
      <c r="L133" s="345"/>
      <c r="M133" s="345"/>
    </row>
    <row r="134" spans="1:13" s="603" customFormat="1" ht="15">
      <c r="A134" s="738"/>
      <c r="B134" s="346"/>
      <c r="C134" s="370" t="s">
        <v>428</v>
      </c>
      <c r="D134" s="415" t="s">
        <v>429</v>
      </c>
      <c r="E134" s="415">
        <f>0.0015*1000</f>
        <v>1.5</v>
      </c>
      <c r="F134" s="349">
        <f>F131*E134</f>
        <v>906</v>
      </c>
      <c r="G134" s="345"/>
      <c r="H134" s="345"/>
      <c r="I134" s="357"/>
      <c r="J134" s="345"/>
      <c r="K134" s="357"/>
      <c r="L134" s="345"/>
      <c r="M134" s="345"/>
    </row>
    <row r="135" spans="1:13" s="605" customFormat="1" ht="30">
      <c r="A135" s="738">
        <v>3</v>
      </c>
      <c r="B135" s="346" t="s">
        <v>430</v>
      </c>
      <c r="C135" s="511" t="s">
        <v>496</v>
      </c>
      <c r="D135" s="417" t="s">
        <v>415</v>
      </c>
      <c r="E135" s="417"/>
      <c r="F135" s="528">
        <f>F131</f>
        <v>604</v>
      </c>
      <c r="G135" s="345"/>
      <c r="H135" s="345"/>
      <c r="I135" s="357"/>
      <c r="J135" s="345"/>
      <c r="K135" s="357"/>
      <c r="L135" s="345"/>
      <c r="M135" s="345"/>
    </row>
    <row r="136" spans="1:13" s="455" customFormat="1" ht="15">
      <c r="A136" s="738"/>
      <c r="B136" s="346"/>
      <c r="C136" s="347" t="s">
        <v>426</v>
      </c>
      <c r="D136" s="415" t="s">
        <v>417</v>
      </c>
      <c r="E136" s="348">
        <v>0.0303</v>
      </c>
      <c r="F136" s="349">
        <f>F135*E136</f>
        <v>18.3012</v>
      </c>
      <c r="G136" s="345"/>
      <c r="H136" s="345"/>
      <c r="I136" s="357"/>
      <c r="J136" s="345"/>
      <c r="K136" s="357"/>
      <c r="L136" s="345"/>
      <c r="M136" s="345"/>
    </row>
    <row r="137" spans="1:13" s="455" customFormat="1" ht="15">
      <c r="A137" s="738"/>
      <c r="B137" s="346"/>
      <c r="C137" s="347" t="s">
        <v>427</v>
      </c>
      <c r="D137" s="415" t="s">
        <v>423</v>
      </c>
      <c r="E137" s="348">
        <v>0.0041</v>
      </c>
      <c r="F137" s="349">
        <f>F135*E137</f>
        <v>2.4764000000000004</v>
      </c>
      <c r="G137" s="345"/>
      <c r="H137" s="345"/>
      <c r="I137" s="357"/>
      <c r="J137" s="345"/>
      <c r="K137" s="357"/>
      <c r="L137" s="345"/>
      <c r="M137" s="345"/>
    </row>
    <row r="138" spans="1:13" s="455" customFormat="1" ht="15">
      <c r="A138" s="738"/>
      <c r="B138" s="346"/>
      <c r="C138" s="370" t="s">
        <v>432</v>
      </c>
      <c r="D138" s="415" t="s">
        <v>429</v>
      </c>
      <c r="E138" s="415">
        <v>0.28</v>
      </c>
      <c r="F138" s="349">
        <f>F135*E138</f>
        <v>169.12</v>
      </c>
      <c r="G138" s="345"/>
      <c r="H138" s="345"/>
      <c r="I138" s="357"/>
      <c r="J138" s="345"/>
      <c r="K138" s="357"/>
      <c r="L138" s="345"/>
      <c r="M138" s="345"/>
    </row>
    <row r="139" spans="1:13" s="455" customFormat="1" ht="30">
      <c r="A139" s="753">
        <v>4</v>
      </c>
      <c r="B139" s="346" t="s">
        <v>458</v>
      </c>
      <c r="C139" s="511" t="s">
        <v>853</v>
      </c>
      <c r="D139" s="417" t="s">
        <v>415</v>
      </c>
      <c r="E139" s="417"/>
      <c r="F139" s="528">
        <f>F125</f>
        <v>604</v>
      </c>
      <c r="G139" s="345"/>
      <c r="H139" s="345"/>
      <c r="I139" s="357"/>
      <c r="J139" s="345"/>
      <c r="K139" s="357"/>
      <c r="L139" s="345"/>
      <c r="M139" s="345"/>
    </row>
    <row r="140" spans="1:13" s="455" customFormat="1" ht="15">
      <c r="A140" s="754"/>
      <c r="B140" s="346"/>
      <c r="C140" s="347" t="s">
        <v>426</v>
      </c>
      <c r="D140" s="415" t="s">
        <v>417</v>
      </c>
      <c r="E140" s="348">
        <v>0.0303</v>
      </c>
      <c r="F140" s="349">
        <f>F139*E140</f>
        <v>18.3012</v>
      </c>
      <c r="G140" s="345"/>
      <c r="H140" s="345"/>
      <c r="I140" s="357"/>
      <c r="J140" s="345"/>
      <c r="K140" s="357"/>
      <c r="L140" s="345"/>
      <c r="M140" s="345"/>
    </row>
    <row r="141" spans="1:13" s="455" customFormat="1" ht="15">
      <c r="A141" s="754"/>
      <c r="B141" s="346"/>
      <c r="C141" s="347" t="s">
        <v>427</v>
      </c>
      <c r="D141" s="415" t="s">
        <v>423</v>
      </c>
      <c r="E141" s="348">
        <v>0.0041</v>
      </c>
      <c r="F141" s="349">
        <f>F139*E141</f>
        <v>2.4764000000000004</v>
      </c>
      <c r="G141" s="345"/>
      <c r="H141" s="345"/>
      <c r="I141" s="357"/>
      <c r="J141" s="345"/>
      <c r="K141" s="357"/>
      <c r="L141" s="345"/>
      <c r="M141" s="345"/>
    </row>
    <row r="142" spans="1:13" s="455" customFormat="1" ht="15">
      <c r="A142" s="755"/>
      <c r="B142" s="346"/>
      <c r="C142" s="370" t="s">
        <v>432</v>
      </c>
      <c r="D142" s="415" t="s">
        <v>429</v>
      </c>
      <c r="E142" s="415">
        <v>0.14</v>
      </c>
      <c r="F142" s="349">
        <f>F139*E142</f>
        <v>84.56</v>
      </c>
      <c r="G142" s="345"/>
      <c r="H142" s="345"/>
      <c r="I142" s="357"/>
      <c r="J142" s="345"/>
      <c r="K142" s="357"/>
      <c r="L142" s="345"/>
      <c r="M142" s="345"/>
    </row>
    <row r="143" spans="1:13" s="455" customFormat="1" ht="30">
      <c r="A143" s="753">
        <v>5</v>
      </c>
      <c r="B143" s="346" t="s">
        <v>458</v>
      </c>
      <c r="C143" s="511" t="s">
        <v>854</v>
      </c>
      <c r="D143" s="417" t="s">
        <v>415</v>
      </c>
      <c r="E143" s="417"/>
      <c r="F143" s="528">
        <f>F139</f>
        <v>604</v>
      </c>
      <c r="G143" s="345"/>
      <c r="H143" s="345"/>
      <c r="I143" s="357"/>
      <c r="J143" s="345"/>
      <c r="K143" s="357"/>
      <c r="L143" s="345"/>
      <c r="M143" s="345"/>
    </row>
    <row r="144" spans="1:13" s="455" customFormat="1" ht="15">
      <c r="A144" s="754"/>
      <c r="B144" s="346"/>
      <c r="C144" s="347" t="s">
        <v>426</v>
      </c>
      <c r="D144" s="415" t="s">
        <v>417</v>
      </c>
      <c r="E144" s="348">
        <v>0.0303</v>
      </c>
      <c r="F144" s="349">
        <f>F143*E144</f>
        <v>18.3012</v>
      </c>
      <c r="G144" s="345"/>
      <c r="H144" s="345"/>
      <c r="I144" s="357"/>
      <c r="J144" s="345"/>
      <c r="K144" s="357"/>
      <c r="L144" s="345"/>
      <c r="M144" s="345"/>
    </row>
    <row r="145" spans="1:13" s="455" customFormat="1" ht="15">
      <c r="A145" s="754"/>
      <c r="B145" s="346"/>
      <c r="C145" s="347" t="s">
        <v>427</v>
      </c>
      <c r="D145" s="415" t="s">
        <v>423</v>
      </c>
      <c r="E145" s="348">
        <v>0.0041</v>
      </c>
      <c r="F145" s="349">
        <f>F143*E145</f>
        <v>2.4764000000000004</v>
      </c>
      <c r="G145" s="345"/>
      <c r="H145" s="345"/>
      <c r="I145" s="357"/>
      <c r="J145" s="345"/>
      <c r="K145" s="357"/>
      <c r="L145" s="345"/>
      <c r="M145" s="345"/>
    </row>
    <row r="146" spans="1:13" s="455" customFormat="1" ht="15">
      <c r="A146" s="755"/>
      <c r="B146" s="346"/>
      <c r="C146" s="370" t="s">
        <v>432</v>
      </c>
      <c r="D146" s="415" t="s">
        <v>429</v>
      </c>
      <c r="E146" s="415">
        <v>0.14</v>
      </c>
      <c r="F146" s="349">
        <f>F143*E146</f>
        <v>84.56</v>
      </c>
      <c r="G146" s="345"/>
      <c r="H146" s="345"/>
      <c r="I146" s="357"/>
      <c r="J146" s="345"/>
      <c r="K146" s="357"/>
      <c r="L146" s="345"/>
      <c r="M146" s="345"/>
    </row>
    <row r="147" spans="1:13" s="603" customFormat="1" ht="33.75">
      <c r="A147" s="776">
        <v>6</v>
      </c>
      <c r="B147" s="366" t="s">
        <v>497</v>
      </c>
      <c r="C147" s="509" t="s">
        <v>498</v>
      </c>
      <c r="D147" s="509" t="s">
        <v>415</v>
      </c>
      <c r="E147" s="510"/>
      <c r="F147" s="536">
        <f>F135</f>
        <v>604</v>
      </c>
      <c r="G147" s="353"/>
      <c r="H147" s="353"/>
      <c r="I147" s="353"/>
      <c r="J147" s="353"/>
      <c r="K147" s="353"/>
      <c r="L147" s="353"/>
      <c r="M147" s="353"/>
    </row>
    <row r="148" spans="1:13" s="603" customFormat="1" ht="15">
      <c r="A148" s="776"/>
      <c r="B148" s="366"/>
      <c r="C148" s="351" t="s">
        <v>434</v>
      </c>
      <c r="D148" s="367" t="s">
        <v>435</v>
      </c>
      <c r="E148" s="368">
        <v>0.492</v>
      </c>
      <c r="F148" s="368">
        <f>F147*E148</f>
        <v>297.168</v>
      </c>
      <c r="G148" s="369"/>
      <c r="H148" s="353"/>
      <c r="I148" s="353"/>
      <c r="J148" s="353"/>
      <c r="K148" s="353"/>
      <c r="L148" s="353"/>
      <c r="M148" s="353"/>
    </row>
    <row r="149" spans="1:13" s="604" customFormat="1" ht="15">
      <c r="A149" s="776"/>
      <c r="B149" s="366"/>
      <c r="C149" s="351" t="s">
        <v>492</v>
      </c>
      <c r="D149" s="367" t="s">
        <v>423</v>
      </c>
      <c r="E149" s="368">
        <v>0.008</v>
      </c>
      <c r="F149" s="353">
        <f>E149*F147</f>
        <v>4.832</v>
      </c>
      <c r="G149" s="353"/>
      <c r="H149" s="353"/>
      <c r="I149" s="353"/>
      <c r="J149" s="353"/>
      <c r="K149" s="353"/>
      <c r="L149" s="353"/>
      <c r="M149" s="353"/>
    </row>
    <row r="150" spans="1:13" s="604" customFormat="1" ht="15">
      <c r="A150" s="776"/>
      <c r="B150" s="366" t="s">
        <v>499</v>
      </c>
      <c r="C150" s="351" t="s">
        <v>500</v>
      </c>
      <c r="D150" s="367" t="s">
        <v>429</v>
      </c>
      <c r="E150" s="368">
        <v>0.116</v>
      </c>
      <c r="F150" s="353">
        <f>E150*F147</f>
        <v>70.06400000000001</v>
      </c>
      <c r="G150" s="353"/>
      <c r="H150" s="353"/>
      <c r="I150" s="353"/>
      <c r="J150" s="353"/>
      <c r="K150" s="353"/>
      <c r="L150" s="353"/>
      <c r="M150" s="353"/>
    </row>
    <row r="151" spans="1:13" s="603" customFormat="1" ht="15">
      <c r="A151" s="776"/>
      <c r="B151" s="366" t="s">
        <v>501</v>
      </c>
      <c r="C151" s="351" t="s">
        <v>502</v>
      </c>
      <c r="D151" s="367" t="s">
        <v>429</v>
      </c>
      <c r="E151" s="368">
        <v>0.241</v>
      </c>
      <c r="F151" s="353">
        <f>E151*F147</f>
        <v>145.564</v>
      </c>
      <c r="G151" s="353"/>
      <c r="H151" s="353"/>
      <c r="I151" s="353"/>
      <c r="J151" s="353"/>
      <c r="K151" s="353"/>
      <c r="L151" s="353"/>
      <c r="M151" s="353"/>
    </row>
    <row r="152" spans="1:13" s="603" customFormat="1" ht="15">
      <c r="A152" s="776"/>
      <c r="B152" s="366"/>
      <c r="C152" s="351" t="s">
        <v>422</v>
      </c>
      <c r="D152" s="367" t="s">
        <v>423</v>
      </c>
      <c r="E152" s="368">
        <v>0.16</v>
      </c>
      <c r="F152" s="368">
        <f>F147*E152</f>
        <v>96.64</v>
      </c>
      <c r="G152" s="353"/>
      <c r="H152" s="353"/>
      <c r="I152" s="353"/>
      <c r="J152" s="353"/>
      <c r="K152" s="353"/>
      <c r="L152" s="353"/>
      <c r="M152" s="353"/>
    </row>
    <row r="153" spans="1:13" s="455" customFormat="1" ht="15">
      <c r="A153" s="777">
        <v>7</v>
      </c>
      <c r="B153" s="346" t="s">
        <v>461</v>
      </c>
      <c r="C153" s="511" t="s">
        <v>806</v>
      </c>
      <c r="D153" s="507" t="s">
        <v>463</v>
      </c>
      <c r="E153" s="507"/>
      <c r="F153" s="527">
        <f>F147/100</f>
        <v>6.04</v>
      </c>
      <c r="G153" s="345"/>
      <c r="H153" s="345"/>
      <c r="I153" s="602"/>
      <c r="J153" s="345"/>
      <c r="K153" s="602"/>
      <c r="L153" s="345"/>
      <c r="M153" s="345"/>
    </row>
    <row r="154" spans="1:13" s="455" customFormat="1" ht="15">
      <c r="A154" s="777"/>
      <c r="B154" s="346"/>
      <c r="C154" s="347" t="s">
        <v>426</v>
      </c>
      <c r="D154" s="415" t="s">
        <v>417</v>
      </c>
      <c r="E154" s="415">
        <v>16</v>
      </c>
      <c r="F154" s="357">
        <f>F153*E154</f>
        <v>96.64</v>
      </c>
      <c r="G154" s="345"/>
      <c r="H154" s="345"/>
      <c r="I154" s="357"/>
      <c r="J154" s="345"/>
      <c r="K154" s="357"/>
      <c r="L154" s="345"/>
      <c r="M154" s="345"/>
    </row>
    <row r="155" spans="1:13" s="603" customFormat="1" ht="15">
      <c r="A155" s="777"/>
      <c r="B155" s="346"/>
      <c r="C155" s="347" t="s">
        <v>427</v>
      </c>
      <c r="D155" s="415" t="s">
        <v>423</v>
      </c>
      <c r="E155" s="415">
        <v>0.32</v>
      </c>
      <c r="F155" s="357">
        <f>F153*E155</f>
        <v>1.9328</v>
      </c>
      <c r="G155" s="345"/>
      <c r="H155" s="345"/>
      <c r="I155" s="357"/>
      <c r="J155" s="345"/>
      <c r="K155" s="357"/>
      <c r="L155" s="345"/>
      <c r="M155" s="345"/>
    </row>
    <row r="156" spans="1:13" s="603" customFormat="1" ht="15">
      <c r="A156" s="777"/>
      <c r="B156" s="350"/>
      <c r="C156" s="342" t="s">
        <v>464</v>
      </c>
      <c r="D156" s="343" t="s">
        <v>415</v>
      </c>
      <c r="E156" s="343">
        <v>103</v>
      </c>
      <c r="F156" s="344">
        <f>F153*E156</f>
        <v>622.12</v>
      </c>
      <c r="G156" s="345"/>
      <c r="H156" s="345"/>
      <c r="I156" s="602"/>
      <c r="J156" s="345"/>
      <c r="K156" s="602"/>
      <c r="L156" s="345"/>
      <c r="M156" s="345"/>
    </row>
    <row r="157" spans="1:13" s="604" customFormat="1" ht="15">
      <c r="A157" s="777"/>
      <c r="B157" s="350"/>
      <c r="C157" s="342" t="s">
        <v>422</v>
      </c>
      <c r="D157" s="343" t="s">
        <v>423</v>
      </c>
      <c r="E157" s="343">
        <v>6.4</v>
      </c>
      <c r="F157" s="344">
        <f>F153*E157</f>
        <v>38.656000000000006</v>
      </c>
      <c r="G157" s="345"/>
      <c r="H157" s="345"/>
      <c r="I157" s="602"/>
      <c r="J157" s="345"/>
      <c r="K157" s="602"/>
      <c r="L157" s="345"/>
      <c r="M157" s="345"/>
    </row>
    <row r="158" spans="1:13" s="603" customFormat="1" ht="14.25">
      <c r="A158" s="762" t="s">
        <v>503</v>
      </c>
      <c r="B158" s="763"/>
      <c r="C158" s="764"/>
      <c r="D158" s="637"/>
      <c r="E158" s="638"/>
      <c r="F158" s="635"/>
      <c r="G158" s="636"/>
      <c r="H158" s="636"/>
      <c r="I158" s="635"/>
      <c r="J158" s="635"/>
      <c r="K158" s="636"/>
      <c r="L158" s="636"/>
      <c r="M158" s="635"/>
    </row>
    <row r="159" spans="1:13" s="603" customFormat="1" ht="30">
      <c r="A159" s="738">
        <v>1</v>
      </c>
      <c r="B159" s="346" t="s">
        <v>504</v>
      </c>
      <c r="C159" s="511" t="s">
        <v>505</v>
      </c>
      <c r="D159" s="507" t="s">
        <v>415</v>
      </c>
      <c r="E159" s="507"/>
      <c r="F159" s="527">
        <v>193</v>
      </c>
      <c r="G159" s="345"/>
      <c r="H159" s="345"/>
      <c r="I159" s="602"/>
      <c r="J159" s="345"/>
      <c r="K159" s="602"/>
      <c r="L159" s="345"/>
      <c r="M159" s="345"/>
    </row>
    <row r="160" spans="1:13" s="603" customFormat="1" ht="15">
      <c r="A160" s="738"/>
      <c r="B160" s="346"/>
      <c r="C160" s="347" t="s">
        <v>426</v>
      </c>
      <c r="D160" s="415" t="s">
        <v>417</v>
      </c>
      <c r="E160" s="415">
        <v>0.2308</v>
      </c>
      <c r="F160" s="357">
        <f>F159*E160</f>
        <v>44.5444</v>
      </c>
      <c r="G160" s="345"/>
      <c r="H160" s="345"/>
      <c r="I160" s="357"/>
      <c r="J160" s="345"/>
      <c r="K160" s="357"/>
      <c r="L160" s="345"/>
      <c r="M160" s="345"/>
    </row>
    <row r="161" spans="1:13" s="604" customFormat="1" ht="15">
      <c r="A161" s="738"/>
      <c r="B161" s="346"/>
      <c r="C161" s="347" t="s">
        <v>427</v>
      </c>
      <c r="D161" s="415" t="s">
        <v>423</v>
      </c>
      <c r="E161" s="415">
        <v>0.0233</v>
      </c>
      <c r="F161" s="357">
        <f>F159*E161</f>
        <v>4.4969</v>
      </c>
      <c r="G161" s="345"/>
      <c r="H161" s="345"/>
      <c r="I161" s="357"/>
      <c r="J161" s="345"/>
      <c r="K161" s="357"/>
      <c r="L161" s="345"/>
      <c r="M161" s="345"/>
    </row>
    <row r="162" spans="1:13" s="603" customFormat="1" ht="15">
      <c r="A162" s="738"/>
      <c r="B162" s="350"/>
      <c r="C162" s="342" t="s">
        <v>506</v>
      </c>
      <c r="D162" s="343" t="s">
        <v>421</v>
      </c>
      <c r="E162" s="343">
        <v>0.061</v>
      </c>
      <c r="F162" s="344">
        <f>F159*E162</f>
        <v>11.773</v>
      </c>
      <c r="G162" s="345"/>
      <c r="H162" s="345"/>
      <c r="I162" s="602"/>
      <c r="J162" s="345"/>
      <c r="K162" s="602"/>
      <c r="L162" s="345"/>
      <c r="M162" s="345"/>
    </row>
    <row r="163" spans="1:13" s="603" customFormat="1" ht="15">
      <c r="A163" s="738"/>
      <c r="B163" s="346" t="s">
        <v>507</v>
      </c>
      <c r="C163" s="342" t="s">
        <v>508</v>
      </c>
      <c r="D163" s="415" t="s">
        <v>417</v>
      </c>
      <c r="E163" s="343">
        <v>1.17</v>
      </c>
      <c r="F163" s="344">
        <f>F162*E163</f>
        <v>13.77441</v>
      </c>
      <c r="G163" s="345"/>
      <c r="H163" s="345"/>
      <c r="I163" s="602"/>
      <c r="J163" s="345"/>
      <c r="K163" s="357"/>
      <c r="L163" s="345"/>
      <c r="M163" s="345"/>
    </row>
    <row r="164" spans="1:13" s="603" customFormat="1" ht="15">
      <c r="A164" s="738"/>
      <c r="B164" s="346"/>
      <c r="C164" s="342" t="s">
        <v>509</v>
      </c>
      <c r="D164" s="415" t="s">
        <v>510</v>
      </c>
      <c r="E164" s="343">
        <v>0.321</v>
      </c>
      <c r="F164" s="344">
        <f>F162*E164</f>
        <v>3.779133</v>
      </c>
      <c r="G164" s="345"/>
      <c r="H164" s="345"/>
      <c r="I164" s="602"/>
      <c r="J164" s="345"/>
      <c r="K164" s="357"/>
      <c r="L164" s="345"/>
      <c r="M164" s="345"/>
    </row>
    <row r="165" spans="1:13" s="604" customFormat="1" ht="15">
      <c r="A165" s="738"/>
      <c r="B165" s="346"/>
      <c r="C165" s="347" t="s">
        <v>427</v>
      </c>
      <c r="D165" s="415" t="s">
        <v>423</v>
      </c>
      <c r="E165" s="415">
        <v>0.63</v>
      </c>
      <c r="F165" s="357">
        <f>F162*E165</f>
        <v>7.41699</v>
      </c>
      <c r="G165" s="345"/>
      <c r="H165" s="345"/>
      <c r="I165" s="357"/>
      <c r="J165" s="345"/>
      <c r="K165" s="357"/>
      <c r="L165" s="345"/>
      <c r="M165" s="345"/>
    </row>
    <row r="166" spans="1:13" s="604" customFormat="1" ht="15">
      <c r="A166" s="738"/>
      <c r="B166" s="601"/>
      <c r="C166" s="370" t="s">
        <v>511</v>
      </c>
      <c r="D166" s="441" t="s">
        <v>421</v>
      </c>
      <c r="E166" s="441">
        <v>1.21</v>
      </c>
      <c r="F166" s="441">
        <f>F162*E166</f>
        <v>14.24533</v>
      </c>
      <c r="G166" s="625"/>
      <c r="H166" s="625"/>
      <c r="I166" s="625"/>
      <c r="J166" s="625"/>
      <c r="K166" s="625"/>
      <c r="L166" s="625"/>
      <c r="M166" s="625"/>
    </row>
    <row r="167" spans="1:13" s="603" customFormat="1" ht="15">
      <c r="A167" s="738"/>
      <c r="B167" s="601"/>
      <c r="C167" s="370" t="s">
        <v>512</v>
      </c>
      <c r="D167" s="441" t="s">
        <v>513</v>
      </c>
      <c r="E167" s="441">
        <v>0.304</v>
      </c>
      <c r="F167" s="441">
        <f>F162*E167</f>
        <v>3.578992</v>
      </c>
      <c r="G167" s="625"/>
      <c r="H167" s="625"/>
      <c r="I167" s="625"/>
      <c r="J167" s="625"/>
      <c r="K167" s="625"/>
      <c r="L167" s="625"/>
      <c r="M167" s="625"/>
    </row>
    <row r="168" spans="1:13" s="603" customFormat="1" ht="15">
      <c r="A168" s="738"/>
      <c r="B168" s="601"/>
      <c r="C168" s="370" t="s">
        <v>514</v>
      </c>
      <c r="D168" s="441" t="s">
        <v>421</v>
      </c>
      <c r="E168" s="441">
        <v>0.31</v>
      </c>
      <c r="F168" s="441">
        <f>F162*E168</f>
        <v>3.6496299999999997</v>
      </c>
      <c r="G168" s="625"/>
      <c r="H168" s="625"/>
      <c r="I168" s="625"/>
      <c r="J168" s="625"/>
      <c r="K168" s="625"/>
      <c r="L168" s="625"/>
      <c r="M168" s="625"/>
    </row>
    <row r="169" spans="1:13" s="603" customFormat="1" ht="15">
      <c r="A169" s="738"/>
      <c r="B169" s="350"/>
      <c r="C169" s="342" t="s">
        <v>422</v>
      </c>
      <c r="D169" s="343" t="s">
        <v>423</v>
      </c>
      <c r="E169" s="343">
        <v>0.0636</v>
      </c>
      <c r="F169" s="344">
        <f>F159*E169</f>
        <v>12.2748</v>
      </c>
      <c r="G169" s="345"/>
      <c r="H169" s="345"/>
      <c r="I169" s="602"/>
      <c r="J169" s="345"/>
      <c r="K169" s="602"/>
      <c r="L169" s="345"/>
      <c r="M169" s="345"/>
    </row>
    <row r="170" spans="1:13" s="605" customFormat="1" ht="30">
      <c r="A170" s="738">
        <v>2</v>
      </c>
      <c r="B170" s="346" t="s">
        <v>515</v>
      </c>
      <c r="C170" s="511" t="s">
        <v>516</v>
      </c>
      <c r="D170" s="507" t="s">
        <v>415</v>
      </c>
      <c r="E170" s="507"/>
      <c r="F170" s="527">
        <f>F159</f>
        <v>193</v>
      </c>
      <c r="G170" s="345"/>
      <c r="H170" s="345"/>
      <c r="I170" s="602"/>
      <c r="J170" s="345"/>
      <c r="K170" s="602"/>
      <c r="L170" s="345"/>
      <c r="M170" s="345"/>
    </row>
    <row r="171" spans="1:13" s="455" customFormat="1" ht="15">
      <c r="A171" s="738"/>
      <c r="B171" s="346"/>
      <c r="C171" s="347" t="s">
        <v>426</v>
      </c>
      <c r="D171" s="415" t="s">
        <v>417</v>
      </c>
      <c r="E171" s="415">
        <v>2.8</v>
      </c>
      <c r="F171" s="357">
        <f>F170*E171</f>
        <v>540.4</v>
      </c>
      <c r="G171" s="345"/>
      <c r="H171" s="345"/>
      <c r="I171" s="357"/>
      <c r="J171" s="345"/>
      <c r="K171" s="357"/>
      <c r="L171" s="345"/>
      <c r="M171" s="345"/>
    </row>
    <row r="172" spans="1:13" s="455" customFormat="1" ht="15">
      <c r="A172" s="738"/>
      <c r="B172" s="346"/>
      <c r="C172" s="347" t="s">
        <v>427</v>
      </c>
      <c r="D172" s="415" t="s">
        <v>423</v>
      </c>
      <c r="E172" s="415">
        <v>0.035</v>
      </c>
      <c r="F172" s="357">
        <f>F170*E172</f>
        <v>6.755000000000001</v>
      </c>
      <c r="G172" s="345"/>
      <c r="H172" s="345"/>
      <c r="I172" s="357"/>
      <c r="J172" s="345"/>
      <c r="K172" s="357"/>
      <c r="L172" s="345"/>
      <c r="M172" s="345"/>
    </row>
    <row r="173" spans="1:13" s="455" customFormat="1" ht="15">
      <c r="A173" s="738"/>
      <c r="B173" s="350"/>
      <c r="C173" s="342" t="s">
        <v>517</v>
      </c>
      <c r="D173" s="343" t="s">
        <v>415</v>
      </c>
      <c r="E173" s="343">
        <v>1</v>
      </c>
      <c r="F173" s="344">
        <f>F170*E173</f>
        <v>193</v>
      </c>
      <c r="G173" s="345"/>
      <c r="H173" s="345"/>
      <c r="I173" s="602"/>
      <c r="J173" s="345"/>
      <c r="K173" s="602"/>
      <c r="L173" s="345"/>
      <c r="M173" s="345"/>
    </row>
    <row r="174" spans="1:13" s="603" customFormat="1" ht="15">
      <c r="A174" s="738"/>
      <c r="B174" s="350"/>
      <c r="C174" s="342" t="s">
        <v>518</v>
      </c>
      <c r="D174" s="343" t="s">
        <v>429</v>
      </c>
      <c r="E174" s="343">
        <v>6</v>
      </c>
      <c r="F174" s="344">
        <f>F170*E174</f>
        <v>1158</v>
      </c>
      <c r="G174" s="345"/>
      <c r="H174" s="345"/>
      <c r="I174" s="602"/>
      <c r="J174" s="345"/>
      <c r="K174" s="602"/>
      <c r="L174" s="345"/>
      <c r="M174" s="345"/>
    </row>
    <row r="175" spans="1:13" s="603" customFormat="1" ht="15">
      <c r="A175" s="738"/>
      <c r="B175" s="350"/>
      <c r="C175" s="342" t="s">
        <v>422</v>
      </c>
      <c r="D175" s="343" t="s">
        <v>423</v>
      </c>
      <c r="E175" s="343">
        <v>0.043</v>
      </c>
      <c r="F175" s="344">
        <f>F170*E175</f>
        <v>8.299</v>
      </c>
      <c r="G175" s="345"/>
      <c r="H175" s="345"/>
      <c r="I175" s="602"/>
      <c r="J175" s="345"/>
      <c r="K175" s="602"/>
      <c r="L175" s="345"/>
      <c r="M175" s="345"/>
    </row>
    <row r="176" spans="1:13" s="604" customFormat="1" ht="30">
      <c r="A176" s="738">
        <v>3</v>
      </c>
      <c r="B176" s="346" t="s">
        <v>451</v>
      </c>
      <c r="C176" s="511" t="s">
        <v>519</v>
      </c>
      <c r="D176" s="507" t="s">
        <v>415</v>
      </c>
      <c r="E176" s="507"/>
      <c r="F176" s="527">
        <v>604</v>
      </c>
      <c r="G176" s="345"/>
      <c r="H176" s="345"/>
      <c r="I176" s="602"/>
      <c r="J176" s="345"/>
      <c r="K176" s="602"/>
      <c r="L176" s="345"/>
      <c r="M176" s="345"/>
    </row>
    <row r="177" spans="1:13" s="604" customFormat="1" ht="15">
      <c r="A177" s="738"/>
      <c r="B177" s="346"/>
      <c r="C177" s="347" t="s">
        <v>426</v>
      </c>
      <c r="D177" s="415" t="s">
        <v>415</v>
      </c>
      <c r="E177" s="415">
        <v>0.851</v>
      </c>
      <c r="F177" s="357">
        <f>F176*E177</f>
        <v>514.004</v>
      </c>
      <c r="G177" s="345"/>
      <c r="H177" s="345"/>
      <c r="I177" s="357"/>
      <c r="J177" s="345"/>
      <c r="K177" s="357"/>
      <c r="L177" s="345"/>
      <c r="M177" s="345"/>
    </row>
    <row r="178" spans="1:13" s="603" customFormat="1" ht="15">
      <c r="A178" s="738"/>
      <c r="B178" s="346"/>
      <c r="C178" s="347" t="s">
        <v>427</v>
      </c>
      <c r="D178" s="415" t="s">
        <v>423</v>
      </c>
      <c r="E178" s="415">
        <v>0.0301</v>
      </c>
      <c r="F178" s="357">
        <f>F176*E178</f>
        <v>18.1804</v>
      </c>
      <c r="G178" s="345"/>
      <c r="H178" s="345"/>
      <c r="I178" s="357"/>
      <c r="J178" s="345"/>
      <c r="K178" s="357"/>
      <c r="L178" s="345"/>
      <c r="M178" s="345"/>
    </row>
    <row r="179" spans="1:13" s="603" customFormat="1" ht="15">
      <c r="A179" s="738"/>
      <c r="B179" s="350"/>
      <c r="C179" s="342" t="s">
        <v>453</v>
      </c>
      <c r="D179" s="343" t="s">
        <v>429</v>
      </c>
      <c r="E179" s="343">
        <v>0.233</v>
      </c>
      <c r="F179" s="344">
        <f>F176*E179</f>
        <v>140.732</v>
      </c>
      <c r="G179" s="345"/>
      <c r="H179" s="345"/>
      <c r="I179" s="602"/>
      <c r="J179" s="345"/>
      <c r="K179" s="602"/>
      <c r="L179" s="345"/>
      <c r="M179" s="345"/>
    </row>
    <row r="180" spans="1:13" s="603" customFormat="1" ht="30">
      <c r="A180" s="738"/>
      <c r="B180" s="350"/>
      <c r="C180" s="342" t="s">
        <v>520</v>
      </c>
      <c r="D180" s="343" t="s">
        <v>421</v>
      </c>
      <c r="E180" s="343">
        <v>1.05</v>
      </c>
      <c r="F180" s="344">
        <f>F176*E180</f>
        <v>634.2</v>
      </c>
      <c r="G180" s="345"/>
      <c r="H180" s="345"/>
      <c r="I180" s="602"/>
      <c r="J180" s="345"/>
      <c r="K180" s="602"/>
      <c r="L180" s="345"/>
      <c r="M180" s="345"/>
    </row>
    <row r="181" spans="1:13" s="455" customFormat="1" ht="15">
      <c r="A181" s="738"/>
      <c r="B181" s="350"/>
      <c r="C181" s="342" t="s">
        <v>521</v>
      </c>
      <c r="D181" s="343" t="s">
        <v>421</v>
      </c>
      <c r="E181" s="343">
        <v>0.0144</v>
      </c>
      <c r="F181" s="371">
        <f>E181*F176</f>
        <v>8.6976</v>
      </c>
      <c r="G181" s="345"/>
      <c r="H181" s="345"/>
      <c r="I181" s="602"/>
      <c r="J181" s="345"/>
      <c r="K181" s="602"/>
      <c r="L181" s="345"/>
      <c r="M181" s="345"/>
    </row>
    <row r="182" spans="1:13" s="603" customFormat="1" ht="15">
      <c r="A182" s="738"/>
      <c r="B182" s="350"/>
      <c r="C182" s="342" t="s">
        <v>522</v>
      </c>
      <c r="D182" s="343" t="s">
        <v>480</v>
      </c>
      <c r="E182" s="343">
        <v>1.07</v>
      </c>
      <c r="F182" s="344">
        <f>F176*E182</f>
        <v>646.2800000000001</v>
      </c>
      <c r="G182" s="345"/>
      <c r="H182" s="345"/>
      <c r="I182" s="602"/>
      <c r="J182" s="345"/>
      <c r="K182" s="602"/>
      <c r="L182" s="345"/>
      <c r="M182" s="345"/>
    </row>
    <row r="183" spans="1:13" s="603" customFormat="1" ht="15">
      <c r="A183" s="738"/>
      <c r="B183" s="350"/>
      <c r="C183" s="342" t="s">
        <v>453</v>
      </c>
      <c r="D183" s="343" t="s">
        <v>429</v>
      </c>
      <c r="E183" s="343">
        <v>0.0533</v>
      </c>
      <c r="F183" s="344">
        <f>F176*E183</f>
        <v>32.1932</v>
      </c>
      <c r="G183" s="345"/>
      <c r="H183" s="345"/>
      <c r="I183" s="602"/>
      <c r="J183" s="345"/>
      <c r="K183" s="602"/>
      <c r="L183" s="345"/>
      <c r="M183" s="345"/>
    </row>
    <row r="184" spans="1:13" s="604" customFormat="1" ht="15">
      <c r="A184" s="738"/>
      <c r="B184" s="350"/>
      <c r="C184" s="342" t="s">
        <v>422</v>
      </c>
      <c r="D184" s="343" t="s">
        <v>423</v>
      </c>
      <c r="E184" s="343">
        <v>0.107</v>
      </c>
      <c r="F184" s="344">
        <f>F176*E184</f>
        <v>64.628</v>
      </c>
      <c r="G184" s="345"/>
      <c r="H184" s="345"/>
      <c r="I184" s="602"/>
      <c r="J184" s="345"/>
      <c r="K184" s="602"/>
      <c r="L184" s="345"/>
      <c r="M184" s="345"/>
    </row>
    <row r="185" spans="1:13" s="604" customFormat="1" ht="30">
      <c r="A185" s="738">
        <v>4</v>
      </c>
      <c r="B185" s="346" t="s">
        <v>424</v>
      </c>
      <c r="C185" s="511" t="s">
        <v>523</v>
      </c>
      <c r="D185" s="417" t="s">
        <v>415</v>
      </c>
      <c r="E185" s="417"/>
      <c r="F185" s="528">
        <f>F176</f>
        <v>604</v>
      </c>
      <c r="G185" s="345"/>
      <c r="H185" s="345"/>
      <c r="I185" s="357"/>
      <c r="J185" s="345"/>
      <c r="K185" s="357"/>
      <c r="L185" s="345"/>
      <c r="M185" s="345"/>
    </row>
    <row r="186" spans="1:13" s="603" customFormat="1" ht="15">
      <c r="A186" s="738"/>
      <c r="B186" s="346"/>
      <c r="C186" s="347" t="s">
        <v>426</v>
      </c>
      <c r="D186" s="415" t="s">
        <v>417</v>
      </c>
      <c r="E186" s="348">
        <v>0.0424</v>
      </c>
      <c r="F186" s="349">
        <f>F185*E186</f>
        <v>25.6096</v>
      </c>
      <c r="G186" s="345"/>
      <c r="H186" s="345"/>
      <c r="I186" s="357"/>
      <c r="J186" s="345"/>
      <c r="K186" s="357"/>
      <c r="L186" s="345"/>
      <c r="M186" s="345"/>
    </row>
    <row r="187" spans="1:13" s="603" customFormat="1" ht="15">
      <c r="A187" s="738"/>
      <c r="B187" s="346"/>
      <c r="C187" s="347" t="s">
        <v>427</v>
      </c>
      <c r="D187" s="415" t="s">
        <v>423</v>
      </c>
      <c r="E187" s="348">
        <v>0.0021</v>
      </c>
      <c r="F187" s="349">
        <f>F185*E187</f>
        <v>1.2684</v>
      </c>
      <c r="G187" s="345"/>
      <c r="H187" s="345"/>
      <c r="I187" s="357"/>
      <c r="J187" s="345"/>
      <c r="K187" s="357"/>
      <c r="L187" s="345"/>
      <c r="M187" s="345"/>
    </row>
    <row r="188" spans="1:13" s="603" customFormat="1" ht="15">
      <c r="A188" s="738"/>
      <c r="B188" s="346"/>
      <c r="C188" s="370" t="s">
        <v>428</v>
      </c>
      <c r="D188" s="415" t="s">
        <v>429</v>
      </c>
      <c r="E188" s="415">
        <f>0.0015*1000</f>
        <v>1.5</v>
      </c>
      <c r="F188" s="349">
        <f>F185*E188</f>
        <v>906</v>
      </c>
      <c r="G188" s="345"/>
      <c r="H188" s="345"/>
      <c r="I188" s="357"/>
      <c r="J188" s="345"/>
      <c r="K188" s="357"/>
      <c r="L188" s="345"/>
      <c r="M188" s="345"/>
    </row>
    <row r="189" spans="1:13" s="605" customFormat="1" ht="30">
      <c r="A189" s="738">
        <v>5</v>
      </c>
      <c r="B189" s="346" t="s">
        <v>430</v>
      </c>
      <c r="C189" s="511" t="s">
        <v>524</v>
      </c>
      <c r="D189" s="417" t="s">
        <v>415</v>
      </c>
      <c r="E189" s="417"/>
      <c r="F189" s="528">
        <f>F185</f>
        <v>604</v>
      </c>
      <c r="G189" s="345"/>
      <c r="H189" s="345"/>
      <c r="I189" s="357"/>
      <c r="J189" s="345"/>
      <c r="K189" s="357"/>
      <c r="L189" s="345"/>
      <c r="M189" s="345"/>
    </row>
    <row r="190" spans="1:13" s="455" customFormat="1" ht="15">
      <c r="A190" s="738"/>
      <c r="B190" s="346"/>
      <c r="C190" s="347" t="s">
        <v>426</v>
      </c>
      <c r="D190" s="415" t="s">
        <v>417</v>
      </c>
      <c r="E190" s="348">
        <v>0.0303</v>
      </c>
      <c r="F190" s="349">
        <f>F189*E190</f>
        <v>18.3012</v>
      </c>
      <c r="G190" s="345"/>
      <c r="H190" s="345"/>
      <c r="I190" s="357"/>
      <c r="J190" s="345"/>
      <c r="K190" s="357"/>
      <c r="L190" s="345"/>
      <c r="M190" s="345"/>
    </row>
    <row r="191" spans="1:13" s="455" customFormat="1" ht="15">
      <c r="A191" s="738"/>
      <c r="B191" s="346"/>
      <c r="C191" s="347" t="s">
        <v>427</v>
      </c>
      <c r="D191" s="415" t="s">
        <v>423</v>
      </c>
      <c r="E191" s="348">
        <v>0.0041</v>
      </c>
      <c r="F191" s="349">
        <f>F189*E191</f>
        <v>2.4764000000000004</v>
      </c>
      <c r="G191" s="345"/>
      <c r="H191" s="345"/>
      <c r="I191" s="357"/>
      <c r="J191" s="345"/>
      <c r="K191" s="357"/>
      <c r="L191" s="345"/>
      <c r="M191" s="345"/>
    </row>
    <row r="192" spans="1:13" s="455" customFormat="1" ht="15">
      <c r="A192" s="738"/>
      <c r="B192" s="346"/>
      <c r="C192" s="370" t="s">
        <v>432</v>
      </c>
      <c r="D192" s="415" t="s">
        <v>429</v>
      </c>
      <c r="E192" s="415">
        <v>0.28</v>
      </c>
      <c r="F192" s="349">
        <f>F189*E192</f>
        <v>169.12</v>
      </c>
      <c r="G192" s="345"/>
      <c r="H192" s="345"/>
      <c r="I192" s="357"/>
      <c r="J192" s="345"/>
      <c r="K192" s="357"/>
      <c r="L192" s="345"/>
      <c r="M192" s="345"/>
    </row>
    <row r="193" spans="1:13" s="455" customFormat="1" ht="30">
      <c r="A193" s="753">
        <v>6</v>
      </c>
      <c r="B193" s="346" t="s">
        <v>458</v>
      </c>
      <c r="C193" s="511" t="s">
        <v>853</v>
      </c>
      <c r="D193" s="417" t="s">
        <v>415</v>
      </c>
      <c r="E193" s="417"/>
      <c r="F193" s="528">
        <f>F176</f>
        <v>604</v>
      </c>
      <c r="G193" s="345"/>
      <c r="H193" s="345"/>
      <c r="I193" s="357"/>
      <c r="J193" s="345"/>
      <c r="K193" s="357"/>
      <c r="L193" s="345"/>
      <c r="M193" s="345"/>
    </row>
    <row r="194" spans="1:13" s="455" customFormat="1" ht="15">
      <c r="A194" s="754"/>
      <c r="B194" s="346"/>
      <c r="C194" s="347" t="s">
        <v>426</v>
      </c>
      <c r="D194" s="415" t="s">
        <v>417</v>
      </c>
      <c r="E194" s="348">
        <v>0.0303</v>
      </c>
      <c r="F194" s="349">
        <f>F193*E194</f>
        <v>18.3012</v>
      </c>
      <c r="G194" s="345"/>
      <c r="H194" s="345"/>
      <c r="I194" s="357"/>
      <c r="J194" s="345"/>
      <c r="K194" s="357"/>
      <c r="L194" s="345"/>
      <c r="M194" s="345"/>
    </row>
    <row r="195" spans="1:13" s="455" customFormat="1" ht="15">
      <c r="A195" s="754"/>
      <c r="B195" s="346"/>
      <c r="C195" s="347" t="s">
        <v>427</v>
      </c>
      <c r="D195" s="415" t="s">
        <v>423</v>
      </c>
      <c r="E195" s="348">
        <v>0.0041</v>
      </c>
      <c r="F195" s="349">
        <f>F193*E195</f>
        <v>2.4764000000000004</v>
      </c>
      <c r="G195" s="345"/>
      <c r="H195" s="345"/>
      <c r="I195" s="357"/>
      <c r="J195" s="345"/>
      <c r="K195" s="357"/>
      <c r="L195" s="345"/>
      <c r="M195" s="345"/>
    </row>
    <row r="196" spans="1:13" s="455" customFormat="1" ht="15">
      <c r="A196" s="755"/>
      <c r="B196" s="346"/>
      <c r="C196" s="370" t="s">
        <v>432</v>
      </c>
      <c r="D196" s="415" t="s">
        <v>429</v>
      </c>
      <c r="E196" s="415">
        <v>0.14</v>
      </c>
      <c r="F196" s="349">
        <f>F193*E196</f>
        <v>84.56</v>
      </c>
      <c r="G196" s="345"/>
      <c r="H196" s="345"/>
      <c r="I196" s="357"/>
      <c r="J196" s="345"/>
      <c r="K196" s="357"/>
      <c r="L196" s="345"/>
      <c r="M196" s="345"/>
    </row>
    <row r="197" spans="1:13" s="455" customFormat="1" ht="30">
      <c r="A197" s="753">
        <v>7</v>
      </c>
      <c r="B197" s="346" t="s">
        <v>458</v>
      </c>
      <c r="C197" s="511" t="s">
        <v>854</v>
      </c>
      <c r="D197" s="417" t="s">
        <v>415</v>
      </c>
      <c r="E197" s="417"/>
      <c r="F197" s="528">
        <f>F193</f>
        <v>604</v>
      </c>
      <c r="G197" s="345"/>
      <c r="H197" s="345"/>
      <c r="I197" s="357"/>
      <c r="J197" s="345"/>
      <c r="K197" s="357"/>
      <c r="L197" s="345"/>
      <c r="M197" s="345"/>
    </row>
    <row r="198" spans="1:13" s="455" customFormat="1" ht="15">
      <c r="A198" s="754"/>
      <c r="B198" s="346"/>
      <c r="C198" s="347" t="s">
        <v>426</v>
      </c>
      <c r="D198" s="415" t="s">
        <v>417</v>
      </c>
      <c r="E198" s="348">
        <v>0.0303</v>
      </c>
      <c r="F198" s="349">
        <f>F197*E198</f>
        <v>18.3012</v>
      </c>
      <c r="G198" s="345"/>
      <c r="H198" s="345"/>
      <c r="I198" s="357"/>
      <c r="J198" s="345"/>
      <c r="K198" s="357"/>
      <c r="L198" s="345"/>
      <c r="M198" s="345"/>
    </row>
    <row r="199" spans="1:13" s="455" customFormat="1" ht="15">
      <c r="A199" s="754"/>
      <c r="B199" s="346"/>
      <c r="C199" s="347" t="s">
        <v>427</v>
      </c>
      <c r="D199" s="415" t="s">
        <v>423</v>
      </c>
      <c r="E199" s="348">
        <v>0.0041</v>
      </c>
      <c r="F199" s="349">
        <f>F197*E199</f>
        <v>2.4764000000000004</v>
      </c>
      <c r="G199" s="345"/>
      <c r="H199" s="345"/>
      <c r="I199" s="357"/>
      <c r="J199" s="345"/>
      <c r="K199" s="357"/>
      <c r="L199" s="345"/>
      <c r="M199" s="345"/>
    </row>
    <row r="200" spans="1:13" s="455" customFormat="1" ht="15">
      <c r="A200" s="755"/>
      <c r="B200" s="346"/>
      <c r="C200" s="370" t="s">
        <v>432</v>
      </c>
      <c r="D200" s="415" t="s">
        <v>429</v>
      </c>
      <c r="E200" s="415">
        <v>0.14</v>
      </c>
      <c r="F200" s="349">
        <f>F197*E200</f>
        <v>84.56</v>
      </c>
      <c r="G200" s="345"/>
      <c r="H200" s="345"/>
      <c r="I200" s="357"/>
      <c r="J200" s="345"/>
      <c r="K200" s="357"/>
      <c r="L200" s="345"/>
      <c r="M200" s="345"/>
    </row>
    <row r="201" spans="1:13" s="603" customFormat="1" ht="33.75">
      <c r="A201" s="776">
        <v>8</v>
      </c>
      <c r="B201" s="366" t="s">
        <v>497</v>
      </c>
      <c r="C201" s="509" t="s">
        <v>525</v>
      </c>
      <c r="D201" s="509" t="s">
        <v>415</v>
      </c>
      <c r="E201" s="510"/>
      <c r="F201" s="536">
        <f>F189</f>
        <v>604</v>
      </c>
      <c r="G201" s="353"/>
      <c r="H201" s="353"/>
      <c r="I201" s="353"/>
      <c r="J201" s="353"/>
      <c r="K201" s="353"/>
      <c r="L201" s="353"/>
      <c r="M201" s="353"/>
    </row>
    <row r="202" spans="1:13" s="603" customFormat="1" ht="15">
      <c r="A202" s="776"/>
      <c r="B202" s="366"/>
      <c r="C202" s="351" t="s">
        <v>434</v>
      </c>
      <c r="D202" s="367" t="s">
        <v>435</v>
      </c>
      <c r="E202" s="368">
        <v>0.492</v>
      </c>
      <c r="F202" s="368">
        <f>F201*E202</f>
        <v>297.168</v>
      </c>
      <c r="G202" s="369"/>
      <c r="H202" s="353"/>
      <c r="I202" s="353"/>
      <c r="J202" s="353"/>
      <c r="K202" s="353"/>
      <c r="L202" s="353"/>
      <c r="M202" s="353"/>
    </row>
    <row r="203" spans="1:13" s="604" customFormat="1" ht="15">
      <c r="A203" s="776"/>
      <c r="B203" s="366"/>
      <c r="C203" s="351" t="s">
        <v>492</v>
      </c>
      <c r="D203" s="367" t="s">
        <v>423</v>
      </c>
      <c r="E203" s="368">
        <v>0.008</v>
      </c>
      <c r="F203" s="353">
        <f>E203*F201</f>
        <v>4.832</v>
      </c>
      <c r="G203" s="353"/>
      <c r="H203" s="353"/>
      <c r="I203" s="353"/>
      <c r="J203" s="353"/>
      <c r="K203" s="353"/>
      <c r="L203" s="353"/>
      <c r="M203" s="353"/>
    </row>
    <row r="204" spans="1:13" s="604" customFormat="1" ht="15">
      <c r="A204" s="776"/>
      <c r="B204" s="366" t="s">
        <v>499</v>
      </c>
      <c r="C204" s="351" t="s">
        <v>500</v>
      </c>
      <c r="D204" s="367" t="s">
        <v>429</v>
      </c>
      <c r="E204" s="368">
        <v>0.116</v>
      </c>
      <c r="F204" s="353">
        <f>E204*F201</f>
        <v>70.06400000000001</v>
      </c>
      <c r="G204" s="353"/>
      <c r="H204" s="353"/>
      <c r="I204" s="353"/>
      <c r="J204" s="353"/>
      <c r="K204" s="353"/>
      <c r="L204" s="353"/>
      <c r="M204" s="353"/>
    </row>
    <row r="205" spans="1:13" s="603" customFormat="1" ht="15">
      <c r="A205" s="776"/>
      <c r="B205" s="366" t="s">
        <v>501</v>
      </c>
      <c r="C205" s="351" t="s">
        <v>502</v>
      </c>
      <c r="D205" s="367" t="s">
        <v>429</v>
      </c>
      <c r="E205" s="368">
        <v>0.241</v>
      </c>
      <c r="F205" s="353">
        <f>E205*F201</f>
        <v>145.564</v>
      </c>
      <c r="G205" s="353"/>
      <c r="H205" s="353"/>
      <c r="I205" s="353"/>
      <c r="J205" s="353"/>
      <c r="K205" s="353"/>
      <c r="L205" s="353"/>
      <c r="M205" s="353"/>
    </row>
    <row r="206" spans="1:13" s="603" customFormat="1" ht="15">
      <c r="A206" s="776"/>
      <c r="B206" s="366"/>
      <c r="C206" s="351" t="s">
        <v>422</v>
      </c>
      <c r="D206" s="367" t="s">
        <v>423</v>
      </c>
      <c r="E206" s="368">
        <v>0.16</v>
      </c>
      <c r="F206" s="368">
        <f>F201*E206</f>
        <v>96.64</v>
      </c>
      <c r="G206" s="353"/>
      <c r="H206" s="353"/>
      <c r="I206" s="353"/>
      <c r="J206" s="353"/>
      <c r="K206" s="353"/>
      <c r="L206" s="353"/>
      <c r="M206" s="353"/>
    </row>
    <row r="207" spans="1:13" s="641" customFormat="1" ht="60">
      <c r="A207" s="776">
        <v>9</v>
      </c>
      <c r="B207" s="519" t="s">
        <v>795</v>
      </c>
      <c r="C207" s="537" t="s">
        <v>803</v>
      </c>
      <c r="D207" s="538" t="s">
        <v>796</v>
      </c>
      <c r="E207" s="538"/>
      <c r="F207" s="524">
        <v>310</v>
      </c>
      <c r="G207" s="524"/>
      <c r="H207" s="524"/>
      <c r="I207" s="524"/>
      <c r="J207" s="524"/>
      <c r="K207" s="524"/>
      <c r="L207" s="524"/>
      <c r="M207" s="524"/>
    </row>
    <row r="208" spans="1:13" s="641" customFormat="1" ht="15">
      <c r="A208" s="776"/>
      <c r="B208" s="519"/>
      <c r="C208" s="516" t="s">
        <v>416</v>
      </c>
      <c r="D208" s="517" t="s">
        <v>417</v>
      </c>
      <c r="E208" s="518">
        <v>2.91</v>
      </c>
      <c r="F208" s="523">
        <f>$F$207*E208</f>
        <v>902.1</v>
      </c>
      <c r="G208" s="520"/>
      <c r="H208" s="520"/>
      <c r="I208" s="520"/>
      <c r="J208" s="520"/>
      <c r="K208" s="520"/>
      <c r="L208" s="520"/>
      <c r="M208" s="520"/>
    </row>
    <row r="209" spans="1:13" s="641" customFormat="1" ht="15">
      <c r="A209" s="776"/>
      <c r="B209" s="519"/>
      <c r="C209" s="516" t="s">
        <v>804</v>
      </c>
      <c r="D209" s="517" t="s">
        <v>796</v>
      </c>
      <c r="E209" s="517">
        <v>2.06</v>
      </c>
      <c r="F209" s="523">
        <f aca="true" t="shared" si="0" ref="F209:F218">$F$207*E209</f>
        <v>638.6</v>
      </c>
      <c r="G209" s="520"/>
      <c r="H209" s="520"/>
      <c r="I209" s="520"/>
      <c r="J209" s="520"/>
      <c r="K209" s="520"/>
      <c r="L209" s="520"/>
      <c r="M209" s="520"/>
    </row>
    <row r="210" spans="1:13" s="641" customFormat="1" ht="30">
      <c r="A210" s="776"/>
      <c r="B210" s="519"/>
      <c r="C210" s="516" t="s">
        <v>805</v>
      </c>
      <c r="D210" s="517" t="s">
        <v>415</v>
      </c>
      <c r="E210" s="517" t="s">
        <v>444</v>
      </c>
      <c r="F210" s="523">
        <v>125</v>
      </c>
      <c r="G210" s="520"/>
      <c r="H210" s="520"/>
      <c r="I210" s="520"/>
      <c r="J210" s="520"/>
      <c r="K210" s="520"/>
      <c r="L210" s="520"/>
      <c r="M210" s="520"/>
    </row>
    <row r="211" spans="1:13" s="641" customFormat="1" ht="15">
      <c r="A211" s="776"/>
      <c r="B211" s="519"/>
      <c r="C211" s="516" t="s">
        <v>797</v>
      </c>
      <c r="D211" s="517" t="s">
        <v>472</v>
      </c>
      <c r="E211" s="517">
        <v>2.4</v>
      </c>
      <c r="F211" s="523">
        <f t="shared" si="0"/>
        <v>744</v>
      </c>
      <c r="G211" s="520"/>
      <c r="H211" s="520"/>
      <c r="I211" s="520"/>
      <c r="J211" s="520"/>
      <c r="K211" s="520"/>
      <c r="L211" s="520"/>
      <c r="M211" s="520"/>
    </row>
    <row r="212" spans="1:13" s="641" customFormat="1" ht="15">
      <c r="A212" s="776"/>
      <c r="B212" s="519"/>
      <c r="C212" s="516" t="s">
        <v>798</v>
      </c>
      <c r="D212" s="517" t="s">
        <v>472</v>
      </c>
      <c r="E212" s="517">
        <v>0.7</v>
      </c>
      <c r="F212" s="523">
        <f t="shared" si="0"/>
        <v>217</v>
      </c>
      <c r="G212" s="520"/>
      <c r="H212" s="520"/>
      <c r="I212" s="520"/>
      <c r="J212" s="520"/>
      <c r="K212" s="520"/>
      <c r="L212" s="520"/>
      <c r="M212" s="520"/>
    </row>
    <row r="213" spans="1:13" s="641" customFormat="1" ht="15">
      <c r="A213" s="776"/>
      <c r="B213" s="519"/>
      <c r="C213" s="516" t="s">
        <v>799</v>
      </c>
      <c r="D213" s="517" t="s">
        <v>470</v>
      </c>
      <c r="E213" s="517">
        <v>1.6</v>
      </c>
      <c r="F213" s="523">
        <f t="shared" si="0"/>
        <v>496</v>
      </c>
      <c r="G213" s="520"/>
      <c r="H213" s="520"/>
      <c r="I213" s="520"/>
      <c r="J213" s="520"/>
      <c r="K213" s="520"/>
      <c r="L213" s="520"/>
      <c r="M213" s="520"/>
    </row>
    <row r="214" spans="1:13" s="641" customFormat="1" ht="15">
      <c r="A214" s="776"/>
      <c r="B214" s="519"/>
      <c r="C214" s="516" t="s">
        <v>800</v>
      </c>
      <c r="D214" s="517" t="s">
        <v>470</v>
      </c>
      <c r="E214" s="517">
        <v>5.4</v>
      </c>
      <c r="F214" s="520">
        <f t="shared" si="0"/>
        <v>1674</v>
      </c>
      <c r="G214" s="520"/>
      <c r="H214" s="520"/>
      <c r="I214" s="520"/>
      <c r="J214" s="520"/>
      <c r="K214" s="520"/>
      <c r="L214" s="520"/>
      <c r="M214" s="520"/>
    </row>
    <row r="215" spans="1:13" s="641" customFormat="1" ht="15">
      <c r="A215" s="776"/>
      <c r="B215" s="519"/>
      <c r="C215" s="516" t="s">
        <v>801</v>
      </c>
      <c r="D215" s="517" t="s">
        <v>470</v>
      </c>
      <c r="E215" s="517">
        <v>34</v>
      </c>
      <c r="F215" s="520">
        <f t="shared" si="0"/>
        <v>10540</v>
      </c>
      <c r="G215" s="520"/>
      <c r="H215" s="520"/>
      <c r="I215" s="520"/>
      <c r="J215" s="520"/>
      <c r="K215" s="520"/>
      <c r="L215" s="520"/>
      <c r="M215" s="520"/>
    </row>
    <row r="216" spans="1:13" s="641" customFormat="1" ht="15">
      <c r="A216" s="776"/>
      <c r="B216" s="519"/>
      <c r="C216" s="516" t="s">
        <v>802</v>
      </c>
      <c r="D216" s="517" t="s">
        <v>415</v>
      </c>
      <c r="E216" s="517">
        <v>1.025</v>
      </c>
      <c r="F216" s="523">
        <f t="shared" si="0"/>
        <v>317.75</v>
      </c>
      <c r="G216" s="520"/>
      <c r="H216" s="520"/>
      <c r="I216" s="520"/>
      <c r="J216" s="520"/>
      <c r="K216" s="520"/>
      <c r="L216" s="520"/>
      <c r="M216" s="520"/>
    </row>
    <row r="217" spans="1:13" s="641" customFormat="1" ht="15">
      <c r="A217" s="776"/>
      <c r="B217" s="519"/>
      <c r="C217" s="516" t="s">
        <v>422</v>
      </c>
      <c r="D217" s="517" t="s">
        <v>423</v>
      </c>
      <c r="E217" s="517">
        <v>0.202</v>
      </c>
      <c r="F217" s="523">
        <f t="shared" si="0"/>
        <v>62.620000000000005</v>
      </c>
      <c r="G217" s="520"/>
      <c r="H217" s="520"/>
      <c r="I217" s="520"/>
      <c r="J217" s="520"/>
      <c r="K217" s="520"/>
      <c r="L217" s="520"/>
      <c r="M217" s="520"/>
    </row>
    <row r="218" spans="1:13" s="641" customFormat="1" ht="15">
      <c r="A218" s="776"/>
      <c r="B218" s="519"/>
      <c r="C218" s="516" t="s">
        <v>492</v>
      </c>
      <c r="D218" s="517" t="s">
        <v>423</v>
      </c>
      <c r="E218" s="517">
        <v>0.067</v>
      </c>
      <c r="F218" s="523">
        <f t="shared" si="0"/>
        <v>20.77</v>
      </c>
      <c r="G218" s="520"/>
      <c r="H218" s="520"/>
      <c r="I218" s="520"/>
      <c r="J218" s="520"/>
      <c r="K218" s="520"/>
      <c r="L218" s="520"/>
      <c r="M218" s="520"/>
    </row>
    <row r="219" spans="1:13" s="641" customFormat="1" ht="45">
      <c r="A219" s="776">
        <v>10</v>
      </c>
      <c r="B219" s="519" t="s">
        <v>753</v>
      </c>
      <c r="C219" s="539" t="s">
        <v>808</v>
      </c>
      <c r="D219" s="524" t="s">
        <v>415</v>
      </c>
      <c r="E219" s="524"/>
      <c r="F219" s="524">
        <f>F207</f>
        <v>310</v>
      </c>
      <c r="G219" s="524"/>
      <c r="H219" s="524"/>
      <c r="I219" s="524"/>
      <c r="J219" s="524"/>
      <c r="K219" s="524"/>
      <c r="L219" s="524"/>
      <c r="M219" s="524"/>
    </row>
    <row r="220" spans="1:13" s="641" customFormat="1" ht="15">
      <c r="A220" s="776"/>
      <c r="B220" s="519"/>
      <c r="C220" s="521" t="s">
        <v>434</v>
      </c>
      <c r="D220" s="522" t="s">
        <v>435</v>
      </c>
      <c r="E220" s="523">
        <v>0.658</v>
      </c>
      <c r="F220" s="523">
        <f>E220*F219</f>
        <v>203.98000000000002</v>
      </c>
      <c r="G220" s="524"/>
      <c r="H220" s="520"/>
      <c r="I220" s="520"/>
      <c r="J220" s="520"/>
      <c r="K220" s="520"/>
      <c r="L220" s="520"/>
      <c r="M220" s="520"/>
    </row>
    <row r="221" spans="1:13" s="641" customFormat="1" ht="30">
      <c r="A221" s="776"/>
      <c r="B221" s="519" t="s">
        <v>810</v>
      </c>
      <c r="C221" s="525" t="s">
        <v>809</v>
      </c>
      <c r="D221" s="522" t="s">
        <v>429</v>
      </c>
      <c r="E221" s="523">
        <v>0.63</v>
      </c>
      <c r="F221" s="523">
        <f>E221*F219</f>
        <v>195.3</v>
      </c>
      <c r="G221" s="520"/>
      <c r="H221" s="520"/>
      <c r="I221" s="520"/>
      <c r="J221" s="520"/>
      <c r="K221" s="520"/>
      <c r="L221" s="520"/>
      <c r="M221" s="520"/>
    </row>
    <row r="222" spans="1:13" s="641" customFormat="1" ht="30">
      <c r="A222" s="776"/>
      <c r="B222" s="519" t="s">
        <v>807</v>
      </c>
      <c r="C222" s="525" t="s">
        <v>756</v>
      </c>
      <c r="D222" s="522" t="s">
        <v>429</v>
      </c>
      <c r="E222" s="523">
        <v>0.79</v>
      </c>
      <c r="F222" s="523">
        <f>E222*F219</f>
        <v>244.9</v>
      </c>
      <c r="G222" s="520"/>
      <c r="H222" s="520"/>
      <c r="I222" s="520"/>
      <c r="J222" s="520"/>
      <c r="K222" s="520"/>
      <c r="L222" s="520"/>
      <c r="M222" s="520"/>
    </row>
    <row r="223" spans="1:13" s="641" customFormat="1" ht="15">
      <c r="A223" s="776"/>
      <c r="B223" s="519"/>
      <c r="C223" s="521" t="s">
        <v>449</v>
      </c>
      <c r="D223" s="522" t="s">
        <v>423</v>
      </c>
      <c r="E223" s="523">
        <v>0.01</v>
      </c>
      <c r="F223" s="523">
        <f>E223*F219</f>
        <v>3.1</v>
      </c>
      <c r="G223" s="524"/>
      <c r="H223" s="520"/>
      <c r="I223" s="520"/>
      <c r="J223" s="520"/>
      <c r="K223" s="520"/>
      <c r="L223" s="520"/>
      <c r="M223" s="520"/>
    </row>
    <row r="224" spans="1:13" s="641" customFormat="1" ht="15">
      <c r="A224" s="776"/>
      <c r="B224" s="519"/>
      <c r="C224" s="521" t="s">
        <v>422</v>
      </c>
      <c r="D224" s="522" t="s">
        <v>423</v>
      </c>
      <c r="E224" s="523">
        <v>0.016</v>
      </c>
      <c r="F224" s="523">
        <f>E224*F219</f>
        <v>4.96</v>
      </c>
      <c r="G224" s="520"/>
      <c r="H224" s="520"/>
      <c r="I224" s="520"/>
      <c r="J224" s="520"/>
      <c r="K224" s="520"/>
      <c r="L224" s="520"/>
      <c r="M224" s="520"/>
    </row>
    <row r="225" spans="1:13" s="641" customFormat="1" ht="45">
      <c r="A225" s="776">
        <v>11</v>
      </c>
      <c r="B225" s="519" t="s">
        <v>811</v>
      </c>
      <c r="C225" s="539" t="s">
        <v>812</v>
      </c>
      <c r="D225" s="524" t="s">
        <v>415</v>
      </c>
      <c r="E225" s="524"/>
      <c r="F225" s="524">
        <v>150</v>
      </c>
      <c r="G225" s="524"/>
      <c r="H225" s="524"/>
      <c r="I225" s="524"/>
      <c r="J225" s="524"/>
      <c r="K225" s="524"/>
      <c r="L225" s="524"/>
      <c r="M225" s="524"/>
    </row>
    <row r="226" spans="1:13" s="641" customFormat="1" ht="15">
      <c r="A226" s="776"/>
      <c r="B226" s="519"/>
      <c r="C226" s="521" t="s">
        <v>434</v>
      </c>
      <c r="D226" s="522" t="s">
        <v>435</v>
      </c>
      <c r="E226" s="523">
        <v>1.7</v>
      </c>
      <c r="F226" s="523">
        <f>F225*E226</f>
        <v>255</v>
      </c>
      <c r="G226" s="524"/>
      <c r="H226" s="520"/>
      <c r="I226" s="520"/>
      <c r="J226" s="520"/>
      <c r="K226" s="520"/>
      <c r="L226" s="520"/>
      <c r="M226" s="520"/>
    </row>
    <row r="227" spans="1:13" s="641" customFormat="1" ht="30">
      <c r="A227" s="776"/>
      <c r="B227" s="519" t="s">
        <v>813</v>
      </c>
      <c r="C227" s="521" t="s">
        <v>518</v>
      </c>
      <c r="D227" s="522" t="s">
        <v>429</v>
      </c>
      <c r="E227" s="523">
        <v>5</v>
      </c>
      <c r="F227" s="523">
        <f>F225*E227</f>
        <v>750</v>
      </c>
      <c r="G227" s="520"/>
      <c r="H227" s="520"/>
      <c r="I227" s="520"/>
      <c r="J227" s="520"/>
      <c r="K227" s="520"/>
      <c r="L227" s="520"/>
      <c r="M227" s="520"/>
    </row>
    <row r="228" spans="1:13" s="641" customFormat="1" ht="30">
      <c r="A228" s="776"/>
      <c r="B228" s="519" t="s">
        <v>814</v>
      </c>
      <c r="C228" s="525" t="s">
        <v>815</v>
      </c>
      <c r="D228" s="522" t="s">
        <v>415</v>
      </c>
      <c r="E228" s="523">
        <v>1</v>
      </c>
      <c r="F228" s="523">
        <f>F225*E228</f>
        <v>150</v>
      </c>
      <c r="G228" s="520"/>
      <c r="H228" s="520"/>
      <c r="I228" s="520"/>
      <c r="J228" s="520"/>
      <c r="K228" s="520"/>
      <c r="L228" s="520"/>
      <c r="M228" s="520"/>
    </row>
    <row r="229" spans="1:13" s="641" customFormat="1" ht="15">
      <c r="A229" s="776"/>
      <c r="B229" s="519"/>
      <c r="C229" s="521" t="s">
        <v>449</v>
      </c>
      <c r="D229" s="522" t="s">
        <v>423</v>
      </c>
      <c r="E229" s="523">
        <v>0.02</v>
      </c>
      <c r="F229" s="523">
        <f>F225*E229</f>
        <v>3</v>
      </c>
      <c r="G229" s="524"/>
      <c r="H229" s="520"/>
      <c r="I229" s="520"/>
      <c r="J229" s="520"/>
      <c r="K229" s="520"/>
      <c r="L229" s="520"/>
      <c r="M229" s="520"/>
    </row>
    <row r="230" spans="1:13" s="641" customFormat="1" ht="15">
      <c r="A230" s="776"/>
      <c r="B230" s="519"/>
      <c r="C230" s="521" t="s">
        <v>422</v>
      </c>
      <c r="D230" s="522" t="s">
        <v>423</v>
      </c>
      <c r="E230" s="523">
        <v>0.007</v>
      </c>
      <c r="F230" s="523">
        <f>F225*E230</f>
        <v>1.05</v>
      </c>
      <c r="G230" s="520"/>
      <c r="H230" s="520"/>
      <c r="I230" s="520"/>
      <c r="J230" s="520"/>
      <c r="K230" s="520"/>
      <c r="L230" s="520"/>
      <c r="M230" s="520"/>
    </row>
    <row r="231" spans="1:13" s="603" customFormat="1" ht="15">
      <c r="A231" s="779" t="s">
        <v>526</v>
      </c>
      <c r="B231" s="780"/>
      <c r="C231" s="781"/>
      <c r="D231" s="367"/>
      <c r="E231" s="368"/>
      <c r="F231" s="368"/>
      <c r="G231" s="353"/>
      <c r="H231" s="353"/>
      <c r="I231" s="353"/>
      <c r="J231" s="353"/>
      <c r="K231" s="353"/>
      <c r="L231" s="353"/>
      <c r="M231" s="353"/>
    </row>
    <row r="232" spans="1:13" s="430" customFormat="1" ht="30">
      <c r="A232" s="775">
        <v>1</v>
      </c>
      <c r="B232" s="350" t="s">
        <v>527</v>
      </c>
      <c r="C232" s="540" t="s">
        <v>528</v>
      </c>
      <c r="D232" s="568" t="s">
        <v>421</v>
      </c>
      <c r="E232" s="568"/>
      <c r="F232" s="642">
        <v>9</v>
      </c>
      <c r="G232" s="625"/>
      <c r="H232" s="625"/>
      <c r="I232" s="625"/>
      <c r="J232" s="625"/>
      <c r="K232" s="625"/>
      <c r="L232" s="625"/>
      <c r="M232" s="625"/>
    </row>
    <row r="233" spans="1:13" s="645" customFormat="1" ht="15">
      <c r="A233" s="775"/>
      <c r="B233" s="437"/>
      <c r="C233" s="343" t="s">
        <v>529</v>
      </c>
      <c r="D233" s="343" t="s">
        <v>417</v>
      </c>
      <c r="E233" s="643">
        <v>2.78</v>
      </c>
      <c r="F233" s="643">
        <f>F232*E233</f>
        <v>25.02</v>
      </c>
      <c r="G233" s="345"/>
      <c r="H233" s="345"/>
      <c r="I233" s="644"/>
      <c r="J233" s="644"/>
      <c r="K233" s="644"/>
      <c r="L233" s="345"/>
      <c r="M233" s="345"/>
    </row>
    <row r="234" spans="1:13" s="430" customFormat="1" ht="15">
      <c r="A234" s="441">
        <v>2</v>
      </c>
      <c r="B234" s="350" t="s">
        <v>530</v>
      </c>
      <c r="C234" s="373" t="s">
        <v>531</v>
      </c>
      <c r="D234" s="568" t="s">
        <v>513</v>
      </c>
      <c r="E234" s="568"/>
      <c r="F234" s="642">
        <f>F232*1.4</f>
        <v>12.6</v>
      </c>
      <c r="G234" s="625"/>
      <c r="H234" s="625"/>
      <c r="I234" s="625"/>
      <c r="J234" s="625"/>
      <c r="K234" s="625"/>
      <c r="L234" s="625"/>
      <c r="M234" s="625"/>
    </row>
    <row r="235" spans="1:13" s="603" customFormat="1" ht="30">
      <c r="A235" s="738">
        <v>3</v>
      </c>
      <c r="B235" s="346" t="s">
        <v>532</v>
      </c>
      <c r="C235" s="373" t="s">
        <v>816</v>
      </c>
      <c r="D235" s="568" t="s">
        <v>421</v>
      </c>
      <c r="E235" s="568"/>
      <c r="F235" s="646">
        <v>6.4</v>
      </c>
      <c r="G235" s="625"/>
      <c r="H235" s="625"/>
      <c r="I235" s="625"/>
      <c r="J235" s="625"/>
      <c r="K235" s="625"/>
      <c r="L235" s="625"/>
      <c r="M235" s="625"/>
    </row>
    <row r="236" spans="1:13" s="603" customFormat="1" ht="15">
      <c r="A236" s="738"/>
      <c r="B236" s="346"/>
      <c r="C236" s="347" t="s">
        <v>426</v>
      </c>
      <c r="D236" s="415" t="s">
        <v>417</v>
      </c>
      <c r="E236" s="415">
        <v>3.52</v>
      </c>
      <c r="F236" s="357">
        <f>F235*E236</f>
        <v>22.528000000000002</v>
      </c>
      <c r="G236" s="345"/>
      <c r="H236" s="345"/>
      <c r="I236" s="357"/>
      <c r="J236" s="345"/>
      <c r="K236" s="357"/>
      <c r="L236" s="345"/>
      <c r="M236" s="345"/>
    </row>
    <row r="237" spans="1:13" s="603" customFormat="1" ht="15">
      <c r="A237" s="738"/>
      <c r="B237" s="346"/>
      <c r="C237" s="347" t="s">
        <v>427</v>
      </c>
      <c r="D237" s="415" t="s">
        <v>423</v>
      </c>
      <c r="E237" s="415">
        <v>1.06</v>
      </c>
      <c r="F237" s="357">
        <f>F235*E237</f>
        <v>6.784000000000001</v>
      </c>
      <c r="G237" s="345"/>
      <c r="H237" s="345"/>
      <c r="I237" s="357"/>
      <c r="J237" s="345"/>
      <c r="K237" s="357"/>
      <c r="L237" s="345"/>
      <c r="M237" s="345"/>
    </row>
    <row r="238" spans="1:13" s="603" customFormat="1" ht="15">
      <c r="A238" s="738"/>
      <c r="B238" s="350"/>
      <c r="C238" s="342" t="s">
        <v>533</v>
      </c>
      <c r="D238" s="343" t="s">
        <v>415</v>
      </c>
      <c r="E238" s="343">
        <v>1.24</v>
      </c>
      <c r="F238" s="344">
        <f>F235*E238</f>
        <v>7.936</v>
      </c>
      <c r="G238" s="345"/>
      <c r="H238" s="345"/>
      <c r="I238" s="602"/>
      <c r="J238" s="345"/>
      <c r="K238" s="602"/>
      <c r="L238" s="345"/>
      <c r="M238" s="345"/>
    </row>
    <row r="239" spans="1:13" s="603" customFormat="1" ht="15">
      <c r="A239" s="738"/>
      <c r="B239" s="350"/>
      <c r="C239" s="342" t="s">
        <v>422</v>
      </c>
      <c r="D239" s="343" t="s">
        <v>423</v>
      </c>
      <c r="E239" s="343">
        <v>0.0269</v>
      </c>
      <c r="F239" s="344">
        <f>F235*E239</f>
        <v>0.17216</v>
      </c>
      <c r="G239" s="345"/>
      <c r="H239" s="345"/>
      <c r="I239" s="602"/>
      <c r="J239" s="345"/>
      <c r="K239" s="602"/>
      <c r="L239" s="345"/>
      <c r="M239" s="345"/>
    </row>
    <row r="240" spans="1:13" s="455" customFormat="1" ht="30">
      <c r="A240" s="738">
        <v>4</v>
      </c>
      <c r="B240" s="346">
        <v>40554</v>
      </c>
      <c r="C240" s="373" t="s">
        <v>534</v>
      </c>
      <c r="D240" s="568" t="s">
        <v>421</v>
      </c>
      <c r="E240" s="568"/>
      <c r="F240" s="647">
        <v>8</v>
      </c>
      <c r="G240" s="625"/>
      <c r="H240" s="625"/>
      <c r="I240" s="357"/>
      <c r="J240" s="625"/>
      <c r="K240" s="625"/>
      <c r="L240" s="625"/>
      <c r="M240" s="625"/>
    </row>
    <row r="241" spans="1:13" s="648" customFormat="1" ht="15">
      <c r="A241" s="738"/>
      <c r="B241" s="346"/>
      <c r="C241" s="347" t="s">
        <v>426</v>
      </c>
      <c r="D241" s="415" t="s">
        <v>417</v>
      </c>
      <c r="E241" s="415">
        <v>2.9</v>
      </c>
      <c r="F241" s="357">
        <f>F240*E241</f>
        <v>23.2</v>
      </c>
      <c r="G241" s="345"/>
      <c r="H241" s="345"/>
      <c r="I241" s="357"/>
      <c r="J241" s="345"/>
      <c r="K241" s="357"/>
      <c r="L241" s="345"/>
      <c r="M241" s="345"/>
    </row>
    <row r="242" spans="1:13" s="603" customFormat="1" ht="15">
      <c r="A242" s="738"/>
      <c r="B242" s="350"/>
      <c r="C242" s="342" t="s">
        <v>535</v>
      </c>
      <c r="D242" s="343" t="s">
        <v>415</v>
      </c>
      <c r="E242" s="343">
        <v>1.02</v>
      </c>
      <c r="F242" s="344">
        <f>F240*E242</f>
        <v>8.16</v>
      </c>
      <c r="G242" s="345"/>
      <c r="H242" s="345"/>
      <c r="I242" s="357"/>
      <c r="J242" s="345"/>
      <c r="K242" s="602"/>
      <c r="L242" s="345"/>
      <c r="M242" s="345"/>
    </row>
    <row r="243" spans="1:13" s="603" customFormat="1" ht="15">
      <c r="A243" s="738"/>
      <c r="B243" s="346" t="s">
        <v>536</v>
      </c>
      <c r="C243" s="342" t="s">
        <v>537</v>
      </c>
      <c r="D243" s="415" t="s">
        <v>417</v>
      </c>
      <c r="E243" s="343">
        <v>1.97</v>
      </c>
      <c r="F243" s="344">
        <f>F242*E243</f>
        <v>16.0752</v>
      </c>
      <c r="G243" s="345"/>
      <c r="H243" s="345"/>
      <c r="I243" s="602"/>
      <c r="J243" s="345"/>
      <c r="K243" s="357"/>
      <c r="L243" s="345"/>
      <c r="M243" s="345"/>
    </row>
    <row r="244" spans="1:13" s="603" customFormat="1" ht="15">
      <c r="A244" s="738"/>
      <c r="B244" s="346"/>
      <c r="C244" s="342" t="s">
        <v>509</v>
      </c>
      <c r="D244" s="415" t="s">
        <v>510</v>
      </c>
      <c r="E244" s="343">
        <v>0.278</v>
      </c>
      <c r="F244" s="344">
        <f>F242*E244</f>
        <v>2.2684800000000003</v>
      </c>
      <c r="G244" s="345"/>
      <c r="H244" s="345"/>
      <c r="I244" s="602"/>
      <c r="J244" s="345"/>
      <c r="K244" s="357"/>
      <c r="L244" s="345"/>
      <c r="M244" s="345"/>
    </row>
    <row r="245" spans="1:13" s="605" customFormat="1" ht="15">
      <c r="A245" s="738"/>
      <c r="B245" s="346"/>
      <c r="C245" s="347" t="s">
        <v>427</v>
      </c>
      <c r="D245" s="415" t="s">
        <v>423</v>
      </c>
      <c r="E245" s="415">
        <v>0.69</v>
      </c>
      <c r="F245" s="357">
        <f>F242*E245</f>
        <v>5.6304</v>
      </c>
      <c r="G245" s="345"/>
      <c r="H245" s="345"/>
      <c r="I245" s="357"/>
      <c r="J245" s="345"/>
      <c r="K245" s="357"/>
      <c r="L245" s="345"/>
      <c r="M245" s="345"/>
    </row>
    <row r="246" spans="1:13" s="455" customFormat="1" ht="15">
      <c r="A246" s="738"/>
      <c r="B246" s="601"/>
      <c r="C246" s="370" t="s">
        <v>533</v>
      </c>
      <c r="D246" s="441" t="s">
        <v>421</v>
      </c>
      <c r="E246" s="441">
        <v>0.8</v>
      </c>
      <c r="F246" s="441">
        <f>F242*E246</f>
        <v>6.5280000000000005</v>
      </c>
      <c r="G246" s="345"/>
      <c r="H246" s="625"/>
      <c r="I246" s="625"/>
      <c r="J246" s="625"/>
      <c r="K246" s="625"/>
      <c r="L246" s="625"/>
      <c r="M246" s="625"/>
    </row>
    <row r="247" spans="1:13" s="455" customFormat="1" ht="15">
      <c r="A247" s="738"/>
      <c r="B247" s="601"/>
      <c r="C247" s="370" t="s">
        <v>511</v>
      </c>
      <c r="D247" s="441" t="s">
        <v>421</v>
      </c>
      <c r="E247" s="441">
        <v>0.5</v>
      </c>
      <c r="F247" s="441">
        <f>F242*E247</f>
        <v>4.08</v>
      </c>
      <c r="G247" s="625"/>
      <c r="H247" s="625"/>
      <c r="I247" s="625"/>
      <c r="J247" s="625"/>
      <c r="K247" s="625"/>
      <c r="L247" s="625"/>
      <c r="M247" s="625"/>
    </row>
    <row r="248" spans="1:13" s="455" customFormat="1" ht="15">
      <c r="A248" s="738"/>
      <c r="B248" s="601"/>
      <c r="C248" s="370" t="s">
        <v>512</v>
      </c>
      <c r="D248" s="441" t="s">
        <v>513</v>
      </c>
      <c r="E248" s="441">
        <v>0.332</v>
      </c>
      <c r="F248" s="441">
        <f>F242*E248</f>
        <v>2.70912</v>
      </c>
      <c r="G248" s="625"/>
      <c r="H248" s="625"/>
      <c r="I248" s="625"/>
      <c r="J248" s="625"/>
      <c r="K248" s="625"/>
      <c r="L248" s="625"/>
      <c r="M248" s="625"/>
    </row>
    <row r="249" spans="1:13" s="455" customFormat="1" ht="15">
      <c r="A249" s="738"/>
      <c r="B249" s="601"/>
      <c r="C249" s="370" t="s">
        <v>514</v>
      </c>
      <c r="D249" s="441" t="s">
        <v>421</v>
      </c>
      <c r="E249" s="441">
        <v>0.215</v>
      </c>
      <c r="F249" s="441">
        <f>F242*E249</f>
        <v>1.7544</v>
      </c>
      <c r="G249" s="625"/>
      <c r="H249" s="625"/>
      <c r="I249" s="625"/>
      <c r="J249" s="625"/>
      <c r="K249" s="625"/>
      <c r="L249" s="625"/>
      <c r="M249" s="625"/>
    </row>
    <row r="250" spans="1:13" s="455" customFormat="1" ht="15">
      <c r="A250" s="738"/>
      <c r="B250" s="350"/>
      <c r="C250" s="342" t="s">
        <v>538</v>
      </c>
      <c r="D250" s="343" t="s">
        <v>415</v>
      </c>
      <c r="E250" s="643">
        <v>0.14</v>
      </c>
      <c r="F250" s="374">
        <f>E250*F240</f>
        <v>1.12</v>
      </c>
      <c r="G250" s="625"/>
      <c r="H250" s="625"/>
      <c r="I250" s="625"/>
      <c r="J250" s="625"/>
      <c r="K250" s="625"/>
      <c r="L250" s="625"/>
      <c r="M250" s="625"/>
    </row>
    <row r="251" spans="1:13" s="455" customFormat="1" ht="15">
      <c r="A251" s="738"/>
      <c r="B251" s="350"/>
      <c r="C251" s="342" t="s">
        <v>539</v>
      </c>
      <c r="D251" s="343" t="s">
        <v>421</v>
      </c>
      <c r="E251" s="622">
        <v>0.0017</v>
      </c>
      <c r="F251" s="374">
        <f>E251*F240</f>
        <v>0.0136</v>
      </c>
      <c r="G251" s="625"/>
      <c r="H251" s="625"/>
      <c r="I251" s="625"/>
      <c r="J251" s="625"/>
      <c r="K251" s="625"/>
      <c r="L251" s="625"/>
      <c r="M251" s="625"/>
    </row>
    <row r="252" spans="1:13" s="456" customFormat="1" ht="15.75">
      <c r="A252" s="738"/>
      <c r="B252" s="350"/>
      <c r="C252" s="342" t="s">
        <v>422</v>
      </c>
      <c r="D252" s="343" t="s">
        <v>423</v>
      </c>
      <c r="E252" s="643">
        <v>0.22</v>
      </c>
      <c r="F252" s="643">
        <f>E252*F240</f>
        <v>1.76</v>
      </c>
      <c r="G252" s="644"/>
      <c r="H252" s="644"/>
      <c r="I252" s="644"/>
      <c r="J252" s="644"/>
      <c r="K252" s="345"/>
      <c r="L252" s="345"/>
      <c r="M252" s="345"/>
    </row>
    <row r="253" spans="1:13" s="604" customFormat="1" ht="30">
      <c r="A253" s="738">
        <v>5</v>
      </c>
      <c r="B253" s="346" t="s">
        <v>540</v>
      </c>
      <c r="C253" s="541" t="s">
        <v>541</v>
      </c>
      <c r="D253" s="417" t="s">
        <v>542</v>
      </c>
      <c r="E253" s="417"/>
      <c r="F253" s="542">
        <v>0.846</v>
      </c>
      <c r="G253" s="345"/>
      <c r="H253" s="345"/>
      <c r="I253" s="357"/>
      <c r="J253" s="345"/>
      <c r="K253" s="357"/>
      <c r="L253" s="345"/>
      <c r="M253" s="345"/>
    </row>
    <row r="254" spans="1:13" s="604" customFormat="1" ht="15">
      <c r="A254" s="738"/>
      <c r="B254" s="346"/>
      <c r="C254" s="347" t="s">
        <v>426</v>
      </c>
      <c r="D254" s="415" t="s">
        <v>417</v>
      </c>
      <c r="E254" s="415">
        <v>74</v>
      </c>
      <c r="F254" s="357">
        <f>F253*E254</f>
        <v>62.604</v>
      </c>
      <c r="G254" s="345"/>
      <c r="H254" s="345"/>
      <c r="I254" s="357"/>
      <c r="J254" s="345"/>
      <c r="K254" s="357"/>
      <c r="L254" s="345"/>
      <c r="M254" s="345"/>
    </row>
    <row r="255" spans="1:13" s="604" customFormat="1" ht="15">
      <c r="A255" s="738"/>
      <c r="B255" s="346"/>
      <c r="C255" s="347" t="s">
        <v>543</v>
      </c>
      <c r="D255" s="415" t="s">
        <v>423</v>
      </c>
      <c r="E255" s="415">
        <v>0.71</v>
      </c>
      <c r="F255" s="375">
        <f>F253*E255</f>
        <v>0.60066</v>
      </c>
      <c r="G255" s="345"/>
      <c r="H255" s="345"/>
      <c r="I255" s="357"/>
      <c r="J255" s="345"/>
      <c r="K255" s="357"/>
      <c r="L255" s="345"/>
      <c r="M255" s="345"/>
    </row>
    <row r="256" spans="1:13" s="604" customFormat="1" ht="15">
      <c r="A256" s="738"/>
      <c r="B256" s="346" t="s">
        <v>544</v>
      </c>
      <c r="C256" s="347" t="s">
        <v>545</v>
      </c>
      <c r="D256" s="415" t="s">
        <v>480</v>
      </c>
      <c r="E256" s="415">
        <v>100</v>
      </c>
      <c r="F256" s="357">
        <f>F253*E256</f>
        <v>84.6</v>
      </c>
      <c r="G256" s="345"/>
      <c r="H256" s="345"/>
      <c r="I256" s="357"/>
      <c r="J256" s="345"/>
      <c r="K256" s="357"/>
      <c r="L256" s="345"/>
      <c r="M256" s="345"/>
    </row>
    <row r="257" spans="1:13" s="604" customFormat="1" ht="15">
      <c r="A257" s="738"/>
      <c r="B257" s="346" t="s">
        <v>546</v>
      </c>
      <c r="C257" s="347" t="s">
        <v>547</v>
      </c>
      <c r="D257" s="415" t="s">
        <v>421</v>
      </c>
      <c r="E257" s="415">
        <v>2</v>
      </c>
      <c r="F257" s="376">
        <f>F253*E257</f>
        <v>1.692</v>
      </c>
      <c r="G257" s="345"/>
      <c r="H257" s="345"/>
      <c r="I257" s="357"/>
      <c r="J257" s="345"/>
      <c r="K257" s="357"/>
      <c r="L257" s="345"/>
      <c r="M257" s="345"/>
    </row>
    <row r="258" spans="1:13" s="603" customFormat="1" ht="15">
      <c r="A258" s="738"/>
      <c r="B258" s="346" t="s">
        <v>536</v>
      </c>
      <c r="C258" s="342" t="s">
        <v>537</v>
      </c>
      <c r="D258" s="415" t="s">
        <v>417</v>
      </c>
      <c r="E258" s="343">
        <v>1.97</v>
      </c>
      <c r="F258" s="344">
        <f>F257*E258</f>
        <v>3.33324</v>
      </c>
      <c r="G258" s="345"/>
      <c r="H258" s="345"/>
      <c r="I258" s="602"/>
      <c r="J258" s="345"/>
      <c r="K258" s="357"/>
      <c r="L258" s="345"/>
      <c r="M258" s="345"/>
    </row>
    <row r="259" spans="1:13" s="603" customFormat="1" ht="15">
      <c r="A259" s="738"/>
      <c r="B259" s="346"/>
      <c r="C259" s="342" t="s">
        <v>509</v>
      </c>
      <c r="D259" s="415" t="s">
        <v>510</v>
      </c>
      <c r="E259" s="343">
        <v>0.321</v>
      </c>
      <c r="F259" s="344">
        <f>F257*E259</f>
        <v>0.543132</v>
      </c>
      <c r="G259" s="345"/>
      <c r="H259" s="345"/>
      <c r="I259" s="602"/>
      <c r="J259" s="345"/>
      <c r="K259" s="357"/>
      <c r="L259" s="345"/>
      <c r="M259" s="345"/>
    </row>
    <row r="260" spans="1:13" s="605" customFormat="1" ht="15">
      <c r="A260" s="738"/>
      <c r="B260" s="346"/>
      <c r="C260" s="347" t="s">
        <v>427</v>
      </c>
      <c r="D260" s="415" t="s">
        <v>423</v>
      </c>
      <c r="E260" s="415">
        <v>0.63</v>
      </c>
      <c r="F260" s="357">
        <f>F257*E260</f>
        <v>1.06596</v>
      </c>
      <c r="G260" s="345"/>
      <c r="H260" s="345"/>
      <c r="I260" s="357"/>
      <c r="J260" s="345"/>
      <c r="K260" s="357"/>
      <c r="L260" s="345"/>
      <c r="M260" s="345"/>
    </row>
    <row r="261" spans="1:13" s="455" customFormat="1" ht="15">
      <c r="A261" s="738"/>
      <c r="B261" s="601"/>
      <c r="C261" s="370" t="s">
        <v>533</v>
      </c>
      <c r="D261" s="441" t="s">
        <v>421</v>
      </c>
      <c r="E261" s="441">
        <v>0.8</v>
      </c>
      <c r="F261" s="441">
        <f>F257*E261</f>
        <v>1.3536000000000001</v>
      </c>
      <c r="G261" s="345"/>
      <c r="H261" s="625"/>
      <c r="I261" s="625"/>
      <c r="J261" s="625"/>
      <c r="K261" s="625"/>
      <c r="L261" s="625"/>
      <c r="M261" s="625"/>
    </row>
    <row r="262" spans="1:13" s="455" customFormat="1" ht="15">
      <c r="A262" s="738"/>
      <c r="B262" s="601"/>
      <c r="C262" s="370" t="s">
        <v>511</v>
      </c>
      <c r="D262" s="441" t="s">
        <v>421</v>
      </c>
      <c r="E262" s="441">
        <v>0.5</v>
      </c>
      <c r="F262" s="441">
        <f>F257*E262</f>
        <v>0.846</v>
      </c>
      <c r="G262" s="625"/>
      <c r="H262" s="625"/>
      <c r="I262" s="625"/>
      <c r="J262" s="625"/>
      <c r="K262" s="625"/>
      <c r="L262" s="625"/>
      <c r="M262" s="625"/>
    </row>
    <row r="263" spans="1:13" s="455" customFormat="1" ht="15">
      <c r="A263" s="738"/>
      <c r="B263" s="601"/>
      <c r="C263" s="370" t="s">
        <v>512</v>
      </c>
      <c r="D263" s="441" t="s">
        <v>513</v>
      </c>
      <c r="E263" s="441">
        <v>0.332</v>
      </c>
      <c r="F263" s="441">
        <f>F257*E263</f>
        <v>0.561744</v>
      </c>
      <c r="G263" s="625"/>
      <c r="H263" s="625"/>
      <c r="I263" s="625"/>
      <c r="J263" s="625"/>
      <c r="K263" s="625"/>
      <c r="L263" s="625"/>
      <c r="M263" s="625"/>
    </row>
    <row r="264" spans="1:13" s="455" customFormat="1" ht="15">
      <c r="A264" s="738"/>
      <c r="B264" s="601"/>
      <c r="C264" s="370" t="s">
        <v>514</v>
      </c>
      <c r="D264" s="441" t="s">
        <v>421</v>
      </c>
      <c r="E264" s="441">
        <v>0.215</v>
      </c>
      <c r="F264" s="441">
        <f>F257*E264</f>
        <v>0.36378</v>
      </c>
      <c r="G264" s="625"/>
      <c r="H264" s="625"/>
      <c r="I264" s="625"/>
      <c r="J264" s="625"/>
      <c r="K264" s="625"/>
      <c r="L264" s="625"/>
      <c r="M264" s="625"/>
    </row>
    <row r="265" spans="1:13" s="604" customFormat="1" ht="15">
      <c r="A265" s="738"/>
      <c r="B265" s="346" t="s">
        <v>548</v>
      </c>
      <c r="C265" s="347" t="s">
        <v>506</v>
      </c>
      <c r="D265" s="415" t="s">
        <v>421</v>
      </c>
      <c r="E265" s="415">
        <v>0.06</v>
      </c>
      <c r="F265" s="357">
        <f>F253*E265</f>
        <v>0.05076</v>
      </c>
      <c r="G265" s="345"/>
      <c r="H265" s="345"/>
      <c r="I265" s="357"/>
      <c r="J265" s="345"/>
      <c r="K265" s="357"/>
      <c r="L265" s="345"/>
      <c r="M265" s="345"/>
    </row>
    <row r="266" spans="1:13" s="603" customFormat="1" ht="15">
      <c r="A266" s="738"/>
      <c r="B266" s="346" t="s">
        <v>549</v>
      </c>
      <c r="C266" s="543" t="s">
        <v>508</v>
      </c>
      <c r="D266" s="415" t="s">
        <v>417</v>
      </c>
      <c r="E266" s="343">
        <v>1.17</v>
      </c>
      <c r="F266" s="344">
        <f>F265*E266</f>
        <v>0.059389199999999996</v>
      </c>
      <c r="G266" s="345"/>
      <c r="H266" s="345"/>
      <c r="I266" s="602"/>
      <c r="J266" s="345"/>
      <c r="K266" s="357"/>
      <c r="L266" s="345"/>
      <c r="M266" s="345"/>
    </row>
    <row r="267" spans="1:13" s="603" customFormat="1" ht="15">
      <c r="A267" s="738"/>
      <c r="B267" s="346"/>
      <c r="C267" s="342" t="s">
        <v>509</v>
      </c>
      <c r="D267" s="415" t="s">
        <v>510</v>
      </c>
      <c r="E267" s="343">
        <v>0.321</v>
      </c>
      <c r="F267" s="344">
        <f>F265*E267</f>
        <v>0.01629396</v>
      </c>
      <c r="G267" s="345"/>
      <c r="H267" s="345"/>
      <c r="I267" s="602"/>
      <c r="J267" s="345"/>
      <c r="K267" s="357"/>
      <c r="L267" s="345"/>
      <c r="M267" s="345"/>
    </row>
    <row r="268" spans="1:13" s="605" customFormat="1" ht="15">
      <c r="A268" s="738"/>
      <c r="B268" s="346"/>
      <c r="C268" s="347" t="s">
        <v>427</v>
      </c>
      <c r="D268" s="415" t="s">
        <v>423</v>
      </c>
      <c r="E268" s="415">
        <v>0.63</v>
      </c>
      <c r="F268" s="357">
        <f>F265*E268</f>
        <v>0.0319788</v>
      </c>
      <c r="G268" s="345"/>
      <c r="H268" s="345"/>
      <c r="I268" s="357"/>
      <c r="J268" s="345"/>
      <c r="K268" s="357"/>
      <c r="L268" s="345"/>
      <c r="M268" s="345"/>
    </row>
    <row r="269" spans="1:13" s="455" customFormat="1" ht="15">
      <c r="A269" s="738"/>
      <c r="B269" s="601"/>
      <c r="C269" s="370" t="s">
        <v>511</v>
      </c>
      <c r="D269" s="441" t="s">
        <v>421</v>
      </c>
      <c r="E269" s="441">
        <v>1.21</v>
      </c>
      <c r="F269" s="441">
        <f>F265*E269</f>
        <v>0.0614196</v>
      </c>
      <c r="G269" s="625"/>
      <c r="H269" s="625"/>
      <c r="I269" s="625"/>
      <c r="J269" s="625"/>
      <c r="K269" s="625"/>
      <c r="L269" s="625"/>
      <c r="M269" s="625"/>
    </row>
    <row r="270" spans="1:13" s="455" customFormat="1" ht="15">
      <c r="A270" s="738"/>
      <c r="B270" s="601"/>
      <c r="C270" s="370" t="s">
        <v>550</v>
      </c>
      <c r="D270" s="441" t="s">
        <v>513</v>
      </c>
      <c r="E270" s="441">
        <v>0.319</v>
      </c>
      <c r="F270" s="441">
        <f>F265*E270</f>
        <v>0.01619244</v>
      </c>
      <c r="G270" s="625"/>
      <c r="H270" s="625"/>
      <c r="I270" s="625"/>
      <c r="J270" s="625"/>
      <c r="K270" s="625"/>
      <c r="L270" s="625"/>
      <c r="M270" s="625"/>
    </row>
    <row r="271" spans="1:13" s="455" customFormat="1" ht="15">
      <c r="A271" s="738"/>
      <c r="B271" s="601"/>
      <c r="C271" s="370" t="s">
        <v>514</v>
      </c>
      <c r="D271" s="441" t="s">
        <v>421</v>
      </c>
      <c r="E271" s="441">
        <v>0.31</v>
      </c>
      <c r="F271" s="441">
        <f>F265*E271</f>
        <v>0.0157356</v>
      </c>
      <c r="G271" s="625"/>
      <c r="H271" s="625"/>
      <c r="I271" s="625"/>
      <c r="J271" s="625"/>
      <c r="K271" s="625"/>
      <c r="L271" s="625"/>
      <c r="M271" s="625"/>
    </row>
    <row r="272" spans="1:13" s="604" customFormat="1" ht="15">
      <c r="A272" s="738"/>
      <c r="B272" s="346"/>
      <c r="C272" s="347" t="s">
        <v>551</v>
      </c>
      <c r="D272" s="415" t="s">
        <v>423</v>
      </c>
      <c r="E272" s="415">
        <v>9.6</v>
      </c>
      <c r="F272" s="375">
        <f>F253*E272</f>
        <v>8.121599999999999</v>
      </c>
      <c r="G272" s="345"/>
      <c r="H272" s="345"/>
      <c r="I272" s="357"/>
      <c r="J272" s="345"/>
      <c r="K272" s="357"/>
      <c r="L272" s="345"/>
      <c r="M272" s="345"/>
    </row>
    <row r="273" spans="1:13" s="408" customFormat="1" ht="30">
      <c r="A273" s="782">
        <v>6</v>
      </c>
      <c r="B273" s="377" t="s">
        <v>552</v>
      </c>
      <c r="C273" s="378" t="s">
        <v>553</v>
      </c>
      <c r="D273" s="411" t="s">
        <v>554</v>
      </c>
      <c r="E273" s="379"/>
      <c r="F273" s="544">
        <v>0.0086</v>
      </c>
      <c r="G273" s="380"/>
      <c r="H273" s="381"/>
      <c r="I273" s="381"/>
      <c r="J273" s="381"/>
      <c r="K273" s="381"/>
      <c r="L273" s="381"/>
      <c r="M273" s="381"/>
    </row>
    <row r="274" spans="1:13" s="388" customFormat="1" ht="15">
      <c r="A274" s="782"/>
      <c r="B274" s="382"/>
      <c r="C274" s="383" t="s">
        <v>555</v>
      </c>
      <c r="D274" s="384" t="s">
        <v>417</v>
      </c>
      <c r="E274" s="377">
        <v>1210</v>
      </c>
      <c r="F274" s="385">
        <f>E274*F273</f>
        <v>10.406</v>
      </c>
      <c r="G274" s="386"/>
      <c r="H274" s="386"/>
      <c r="I274" s="386"/>
      <c r="J274" s="386"/>
      <c r="K274" s="386"/>
      <c r="L274" s="387"/>
      <c r="M274" s="387"/>
    </row>
    <row r="275" spans="1:13" s="388" customFormat="1" ht="15">
      <c r="A275" s="782"/>
      <c r="B275" s="382"/>
      <c r="C275" s="383" t="s">
        <v>492</v>
      </c>
      <c r="D275" s="384" t="s">
        <v>423</v>
      </c>
      <c r="E275" s="377">
        <v>110</v>
      </c>
      <c r="F275" s="385">
        <f>E275*F273</f>
        <v>0.946</v>
      </c>
      <c r="G275" s="386"/>
      <c r="H275" s="386"/>
      <c r="I275" s="386"/>
      <c r="J275" s="386"/>
      <c r="K275" s="386"/>
      <c r="L275" s="387"/>
      <c r="M275" s="387"/>
    </row>
    <row r="276" spans="1:13" s="388" customFormat="1" ht="15">
      <c r="A276" s="782"/>
      <c r="B276" s="382"/>
      <c r="C276" s="383" t="s">
        <v>556</v>
      </c>
      <c r="D276" s="384"/>
      <c r="E276" s="377"/>
      <c r="F276" s="385"/>
      <c r="G276" s="386"/>
      <c r="H276" s="386"/>
      <c r="I276" s="386"/>
      <c r="J276" s="386"/>
      <c r="K276" s="386"/>
      <c r="L276" s="387"/>
      <c r="M276" s="387"/>
    </row>
    <row r="277" spans="1:13" s="388" customFormat="1" ht="15">
      <c r="A277" s="782"/>
      <c r="B277" s="382" t="s">
        <v>557</v>
      </c>
      <c r="C277" s="383" t="s">
        <v>558</v>
      </c>
      <c r="D277" s="389" t="s">
        <v>421</v>
      </c>
      <c r="E277" s="377">
        <v>101.5</v>
      </c>
      <c r="F277" s="385">
        <v>0.95</v>
      </c>
      <c r="G277" s="386"/>
      <c r="H277" s="386"/>
      <c r="I277" s="386"/>
      <c r="J277" s="386"/>
      <c r="K277" s="386"/>
      <c r="L277" s="387"/>
      <c r="M277" s="387"/>
    </row>
    <row r="278" spans="1:13" s="388" customFormat="1" ht="15">
      <c r="A278" s="782"/>
      <c r="B278" s="382" t="s">
        <v>559</v>
      </c>
      <c r="C278" s="383" t="s">
        <v>560</v>
      </c>
      <c r="D278" s="389" t="s">
        <v>415</v>
      </c>
      <c r="E278" s="377">
        <v>185</v>
      </c>
      <c r="F278" s="385">
        <f>E278*F273</f>
        <v>1.591</v>
      </c>
      <c r="G278" s="386"/>
      <c r="H278" s="386"/>
      <c r="I278" s="386"/>
      <c r="J278" s="386"/>
      <c r="K278" s="386"/>
      <c r="L278" s="387"/>
      <c r="M278" s="387"/>
    </row>
    <row r="279" spans="1:13" s="388" customFormat="1" ht="15">
      <c r="A279" s="782"/>
      <c r="B279" s="382" t="s">
        <v>561</v>
      </c>
      <c r="C279" s="383" t="s">
        <v>562</v>
      </c>
      <c r="D279" s="389" t="s">
        <v>421</v>
      </c>
      <c r="E279" s="377">
        <v>8.13</v>
      </c>
      <c r="F279" s="385">
        <f>F273*E279</f>
        <v>0.06991800000000001</v>
      </c>
      <c r="G279" s="386"/>
      <c r="H279" s="386"/>
      <c r="I279" s="386"/>
      <c r="J279" s="386"/>
      <c r="K279" s="386"/>
      <c r="L279" s="387"/>
      <c r="M279" s="387"/>
    </row>
    <row r="280" spans="1:13" s="388" customFormat="1" ht="15">
      <c r="A280" s="782"/>
      <c r="B280" s="382"/>
      <c r="C280" s="383" t="s">
        <v>563</v>
      </c>
      <c r="D280" s="389" t="s">
        <v>429</v>
      </c>
      <c r="E280" s="377">
        <v>0.18</v>
      </c>
      <c r="F280" s="390">
        <f>E280*F273</f>
        <v>0.001548</v>
      </c>
      <c r="G280" s="386"/>
      <c r="H280" s="386"/>
      <c r="I280" s="386"/>
      <c r="J280" s="386"/>
      <c r="K280" s="386"/>
      <c r="L280" s="387"/>
      <c r="M280" s="387"/>
    </row>
    <row r="281" spans="1:13" s="388" customFormat="1" ht="15">
      <c r="A281" s="782"/>
      <c r="B281" s="382"/>
      <c r="C281" s="383" t="s">
        <v>422</v>
      </c>
      <c r="D281" s="389" t="s">
        <v>423</v>
      </c>
      <c r="E281" s="377">
        <v>98</v>
      </c>
      <c r="F281" s="385">
        <f>F273*E281</f>
        <v>0.8428</v>
      </c>
      <c r="G281" s="386"/>
      <c r="H281" s="386"/>
      <c r="I281" s="386"/>
      <c r="J281" s="386"/>
      <c r="K281" s="386"/>
      <c r="L281" s="387"/>
      <c r="M281" s="387"/>
    </row>
    <row r="282" spans="1:13" s="388" customFormat="1" ht="30">
      <c r="A282" s="782">
        <v>7</v>
      </c>
      <c r="B282" s="382" t="s">
        <v>564</v>
      </c>
      <c r="C282" s="391" t="s">
        <v>565</v>
      </c>
      <c r="D282" s="392" t="s">
        <v>513</v>
      </c>
      <c r="E282" s="393"/>
      <c r="F282" s="545">
        <v>0.088</v>
      </c>
      <c r="G282" s="386"/>
      <c r="H282" s="386"/>
      <c r="I282" s="386"/>
      <c r="J282" s="386"/>
      <c r="K282" s="386"/>
      <c r="L282" s="387"/>
      <c r="M282" s="387"/>
    </row>
    <row r="283" spans="1:13" s="388" customFormat="1" ht="15">
      <c r="A283" s="782"/>
      <c r="B283" s="382"/>
      <c r="C283" s="383" t="s">
        <v>468</v>
      </c>
      <c r="D283" s="389" t="s">
        <v>417</v>
      </c>
      <c r="E283" s="377">
        <v>22.6</v>
      </c>
      <c r="F283" s="385">
        <f>$F$282*E283</f>
        <v>1.9888</v>
      </c>
      <c r="G283" s="386"/>
      <c r="H283" s="386"/>
      <c r="I283" s="386"/>
      <c r="J283" s="386"/>
      <c r="K283" s="386"/>
      <c r="L283" s="387"/>
      <c r="M283" s="387"/>
    </row>
    <row r="284" spans="1:13" s="388" customFormat="1" ht="15">
      <c r="A284" s="782"/>
      <c r="B284" s="382"/>
      <c r="C284" s="383" t="s">
        <v>492</v>
      </c>
      <c r="D284" s="389" t="s">
        <v>423</v>
      </c>
      <c r="E284" s="377">
        <v>1.33</v>
      </c>
      <c r="F284" s="385">
        <f>$F$282*E284</f>
        <v>0.11704</v>
      </c>
      <c r="G284" s="386"/>
      <c r="H284" s="386"/>
      <c r="I284" s="386"/>
      <c r="J284" s="386"/>
      <c r="K284" s="386"/>
      <c r="L284" s="387"/>
      <c r="M284" s="387"/>
    </row>
    <row r="285" spans="1:13" s="388" customFormat="1" ht="15">
      <c r="A285" s="782"/>
      <c r="B285" s="382"/>
      <c r="C285" s="383" t="s">
        <v>566</v>
      </c>
      <c r="D285" s="389"/>
      <c r="E285" s="377"/>
      <c r="F285" s="385"/>
      <c r="G285" s="386"/>
      <c r="H285" s="386"/>
      <c r="I285" s="386"/>
      <c r="J285" s="386"/>
      <c r="K285" s="386"/>
      <c r="L285" s="387"/>
      <c r="M285" s="387"/>
    </row>
    <row r="286" spans="1:13" s="388" customFormat="1" ht="15">
      <c r="A286" s="782"/>
      <c r="B286" s="382" t="s">
        <v>567</v>
      </c>
      <c r="C286" s="383" t="s">
        <v>568</v>
      </c>
      <c r="D286" s="389" t="s">
        <v>513</v>
      </c>
      <c r="E286" s="394" t="s">
        <v>569</v>
      </c>
      <c r="F286" s="390">
        <v>0.066</v>
      </c>
      <c r="G286" s="386"/>
      <c r="H286" s="386"/>
      <c r="I286" s="386"/>
      <c r="J286" s="386"/>
      <c r="K286" s="386"/>
      <c r="L286" s="387"/>
      <c r="M286" s="387"/>
    </row>
    <row r="287" spans="1:13" s="388" customFormat="1" ht="15">
      <c r="A287" s="782"/>
      <c r="B287" s="382" t="s">
        <v>570</v>
      </c>
      <c r="C287" s="383" t="s">
        <v>571</v>
      </c>
      <c r="D287" s="389" t="s">
        <v>513</v>
      </c>
      <c r="E287" s="394" t="s">
        <v>569</v>
      </c>
      <c r="F287" s="390">
        <v>0.022</v>
      </c>
      <c r="G287" s="386"/>
      <c r="H287" s="386"/>
      <c r="I287" s="386"/>
      <c r="J287" s="386"/>
      <c r="K287" s="386"/>
      <c r="L287" s="387"/>
      <c r="M287" s="387"/>
    </row>
    <row r="288" spans="1:13" s="408" customFormat="1" ht="30">
      <c r="A288" s="775">
        <v>8</v>
      </c>
      <c r="B288" s="783" t="s">
        <v>572</v>
      </c>
      <c r="C288" s="396" t="s">
        <v>573</v>
      </c>
      <c r="D288" s="395" t="s">
        <v>415</v>
      </c>
      <c r="E288" s="395"/>
      <c r="F288" s="546">
        <v>3</v>
      </c>
      <c r="G288" s="380"/>
      <c r="H288" s="397"/>
      <c r="I288" s="398"/>
      <c r="J288" s="397"/>
      <c r="K288" s="398"/>
      <c r="L288" s="397"/>
      <c r="M288" s="397"/>
    </row>
    <row r="289" spans="1:13" s="408" customFormat="1" ht="15">
      <c r="A289" s="775"/>
      <c r="B289" s="783"/>
      <c r="C289" s="399" t="s">
        <v>468</v>
      </c>
      <c r="D289" s="400" t="s">
        <v>417</v>
      </c>
      <c r="E289" s="400">
        <v>0.022</v>
      </c>
      <c r="F289" s="547">
        <f>$F$288*E289</f>
        <v>0.066</v>
      </c>
      <c r="G289" s="380"/>
      <c r="H289" s="397"/>
      <c r="I289" s="398"/>
      <c r="J289" s="397"/>
      <c r="K289" s="398"/>
      <c r="L289" s="397"/>
      <c r="M289" s="397"/>
    </row>
    <row r="290" spans="1:13" s="408" customFormat="1" ht="15">
      <c r="A290" s="775"/>
      <c r="B290" s="783"/>
      <c r="C290" s="399" t="s">
        <v>543</v>
      </c>
      <c r="D290" s="400" t="s">
        <v>423</v>
      </c>
      <c r="E290" s="402">
        <v>0.003</v>
      </c>
      <c r="F290" s="547">
        <f>$F$288*E290</f>
        <v>0.009000000000000001</v>
      </c>
      <c r="G290" s="380"/>
      <c r="H290" s="397"/>
      <c r="I290" s="398"/>
      <c r="J290" s="397"/>
      <c r="K290" s="398"/>
      <c r="L290" s="397"/>
      <c r="M290" s="397"/>
    </row>
    <row r="291" spans="1:13" s="408" customFormat="1" ht="15">
      <c r="A291" s="775"/>
      <c r="B291" s="403" t="s">
        <v>574</v>
      </c>
      <c r="C291" s="399" t="s">
        <v>575</v>
      </c>
      <c r="D291" s="400" t="s">
        <v>429</v>
      </c>
      <c r="E291" s="400">
        <v>0.419</v>
      </c>
      <c r="F291" s="547">
        <f>$F$288*E291</f>
        <v>1.257</v>
      </c>
      <c r="G291" s="380"/>
      <c r="H291" s="397"/>
      <c r="I291" s="398"/>
      <c r="J291" s="397"/>
      <c r="K291" s="398"/>
      <c r="L291" s="397"/>
      <c r="M291" s="397"/>
    </row>
    <row r="292" spans="1:13" s="408" customFormat="1" ht="15">
      <c r="A292" s="775"/>
      <c r="B292" s="400" t="s">
        <v>576</v>
      </c>
      <c r="C292" s="399" t="s">
        <v>577</v>
      </c>
      <c r="D292" s="400" t="s">
        <v>429</v>
      </c>
      <c r="E292" s="400">
        <v>0.04</v>
      </c>
      <c r="F292" s="547">
        <f>$F$288*E292</f>
        <v>0.12</v>
      </c>
      <c r="G292" s="380"/>
      <c r="H292" s="397"/>
      <c r="I292" s="398"/>
      <c r="J292" s="397"/>
      <c r="K292" s="398"/>
      <c r="L292" s="397"/>
      <c r="M292" s="397"/>
    </row>
    <row r="293" spans="1:13" s="408" customFormat="1" ht="30">
      <c r="A293" s="775">
        <v>9</v>
      </c>
      <c r="B293" s="783" t="s">
        <v>578</v>
      </c>
      <c r="C293" s="396" t="s">
        <v>579</v>
      </c>
      <c r="D293" s="395" t="s">
        <v>415</v>
      </c>
      <c r="E293" s="395"/>
      <c r="F293" s="546">
        <v>3</v>
      </c>
      <c r="G293" s="380"/>
      <c r="H293" s="397"/>
      <c r="I293" s="398"/>
      <c r="J293" s="397"/>
      <c r="K293" s="398"/>
      <c r="L293" s="397"/>
      <c r="M293" s="397"/>
    </row>
    <row r="294" spans="1:13" s="408" customFormat="1" ht="15">
      <c r="A294" s="775"/>
      <c r="B294" s="783"/>
      <c r="C294" s="399" t="s">
        <v>468</v>
      </c>
      <c r="D294" s="400" t="s">
        <v>417</v>
      </c>
      <c r="E294" s="400">
        <v>0.023</v>
      </c>
      <c r="F294" s="401">
        <f>$F$293*E294</f>
        <v>0.069</v>
      </c>
      <c r="G294" s="380"/>
      <c r="H294" s="397"/>
      <c r="I294" s="398"/>
      <c r="J294" s="397"/>
      <c r="K294" s="398"/>
      <c r="L294" s="397"/>
      <c r="M294" s="397"/>
    </row>
    <row r="295" spans="1:13" s="408" customFormat="1" ht="15">
      <c r="A295" s="775"/>
      <c r="B295" s="783"/>
      <c r="C295" s="399" t="s">
        <v>543</v>
      </c>
      <c r="D295" s="400" t="s">
        <v>423</v>
      </c>
      <c r="E295" s="404">
        <v>0.0014</v>
      </c>
      <c r="F295" s="401">
        <f>$F$293*E295</f>
        <v>0.0042</v>
      </c>
      <c r="G295" s="380"/>
      <c r="H295" s="397"/>
      <c r="I295" s="398"/>
      <c r="J295" s="397"/>
      <c r="K295" s="398"/>
      <c r="L295" s="397"/>
      <c r="M295" s="397"/>
    </row>
    <row r="296" spans="1:13" s="408" customFormat="1" ht="15">
      <c r="A296" s="775"/>
      <c r="B296" s="403"/>
      <c r="C296" s="399" t="s">
        <v>580</v>
      </c>
      <c r="D296" s="400" t="s">
        <v>429</v>
      </c>
      <c r="E296" s="400">
        <v>0.16</v>
      </c>
      <c r="F296" s="401">
        <f>$F$293*E296</f>
        <v>0.48</v>
      </c>
      <c r="G296" s="380"/>
      <c r="H296" s="397"/>
      <c r="I296" s="398"/>
      <c r="J296" s="397"/>
      <c r="K296" s="398"/>
      <c r="L296" s="397"/>
      <c r="M296" s="397"/>
    </row>
    <row r="297" spans="1:13" s="408" customFormat="1" ht="15">
      <c r="A297" s="775"/>
      <c r="B297" s="400" t="s">
        <v>576</v>
      </c>
      <c r="C297" s="399" t="s">
        <v>577</v>
      </c>
      <c r="D297" s="400" t="s">
        <v>429</v>
      </c>
      <c r="E297" s="400">
        <v>0.04</v>
      </c>
      <c r="F297" s="401">
        <f>$F$293*E297</f>
        <v>0.12</v>
      </c>
      <c r="G297" s="380"/>
      <c r="H297" s="397"/>
      <c r="I297" s="398"/>
      <c r="J297" s="397"/>
      <c r="K297" s="398"/>
      <c r="L297" s="397"/>
      <c r="M297" s="397"/>
    </row>
    <row r="298" spans="1:13" s="603" customFormat="1" ht="15">
      <c r="A298" s="750" t="s">
        <v>581</v>
      </c>
      <c r="B298" s="751"/>
      <c r="C298" s="752"/>
      <c r="D298" s="343"/>
      <c r="E298" s="343"/>
      <c r="F298" s="508"/>
      <c r="G298" s="345"/>
      <c r="H298" s="345"/>
      <c r="I298" s="602"/>
      <c r="J298" s="345"/>
      <c r="K298" s="602"/>
      <c r="L298" s="345"/>
      <c r="M298" s="345"/>
    </row>
    <row r="299" spans="1:13" s="408" customFormat="1" ht="45">
      <c r="A299" s="784">
        <v>1</v>
      </c>
      <c r="B299" s="785" t="s">
        <v>527</v>
      </c>
      <c r="C299" s="405" t="s">
        <v>582</v>
      </c>
      <c r="D299" s="393" t="s">
        <v>583</v>
      </c>
      <c r="E299" s="385"/>
      <c r="F299" s="545">
        <v>1.8</v>
      </c>
      <c r="G299" s="406"/>
      <c r="H299" s="407"/>
      <c r="I299" s="385"/>
      <c r="J299" s="407"/>
      <c r="K299" s="407"/>
      <c r="L299" s="407"/>
      <c r="M299" s="407"/>
    </row>
    <row r="300" spans="1:13" s="408" customFormat="1" ht="15">
      <c r="A300" s="784"/>
      <c r="B300" s="785"/>
      <c r="C300" s="649" t="s">
        <v>468</v>
      </c>
      <c r="D300" s="377" t="s">
        <v>417</v>
      </c>
      <c r="E300" s="385">
        <v>2.78</v>
      </c>
      <c r="F300" s="385">
        <f>F299*E300</f>
        <v>5.004</v>
      </c>
      <c r="G300" s="409"/>
      <c r="H300" s="407"/>
      <c r="I300" s="385"/>
      <c r="J300" s="407"/>
      <c r="K300" s="407"/>
      <c r="L300" s="407"/>
      <c r="M300" s="407"/>
    </row>
    <row r="301" spans="1:13" s="388" customFormat="1" ht="45">
      <c r="A301" s="782">
        <v>2</v>
      </c>
      <c r="B301" s="782" t="s">
        <v>584</v>
      </c>
      <c r="C301" s="410" t="s">
        <v>585</v>
      </c>
      <c r="D301" s="411" t="s">
        <v>421</v>
      </c>
      <c r="E301" s="411"/>
      <c r="F301" s="549">
        <f>F299</f>
        <v>1.8</v>
      </c>
      <c r="G301" s="386"/>
      <c r="H301" s="386"/>
      <c r="I301" s="386"/>
      <c r="J301" s="386"/>
      <c r="K301" s="386"/>
      <c r="L301" s="386"/>
      <c r="M301" s="386"/>
    </row>
    <row r="302" spans="1:13" s="388" customFormat="1" ht="15">
      <c r="A302" s="782"/>
      <c r="B302" s="782"/>
      <c r="C302" s="412" t="s">
        <v>555</v>
      </c>
      <c r="D302" s="382" t="s">
        <v>586</v>
      </c>
      <c r="E302" s="382">
        <v>0.67</v>
      </c>
      <c r="F302" s="550">
        <f>F301*E302</f>
        <v>1.2060000000000002</v>
      </c>
      <c r="G302" s="386"/>
      <c r="H302" s="386"/>
      <c r="I302" s="386"/>
      <c r="J302" s="386"/>
      <c r="K302" s="386"/>
      <c r="L302" s="386"/>
      <c r="M302" s="386"/>
    </row>
    <row r="303" spans="1:13" s="388" customFormat="1" ht="30">
      <c r="A303" s="413">
        <v>3</v>
      </c>
      <c r="B303" s="414"/>
      <c r="C303" s="410" t="s">
        <v>587</v>
      </c>
      <c r="D303" s="411" t="s">
        <v>586</v>
      </c>
      <c r="E303" s="411"/>
      <c r="F303" s="549">
        <f>F301*1.4</f>
        <v>2.52</v>
      </c>
      <c r="G303" s="386"/>
      <c r="H303" s="386"/>
      <c r="I303" s="386"/>
      <c r="J303" s="386"/>
      <c r="K303" s="386"/>
      <c r="L303" s="386"/>
      <c r="M303" s="386"/>
    </row>
    <row r="304" spans="1:13" s="408" customFormat="1" ht="30">
      <c r="A304" s="786">
        <v>4</v>
      </c>
      <c r="B304" s="787" t="s">
        <v>588</v>
      </c>
      <c r="C304" s="416" t="s">
        <v>589</v>
      </c>
      <c r="D304" s="417" t="s">
        <v>590</v>
      </c>
      <c r="E304" s="415"/>
      <c r="F304" s="551">
        <v>0.0054</v>
      </c>
      <c r="G304" s="380"/>
      <c r="H304" s="407"/>
      <c r="I304" s="407"/>
      <c r="J304" s="407"/>
      <c r="K304" s="407"/>
      <c r="L304" s="407"/>
      <c r="M304" s="407"/>
    </row>
    <row r="305" spans="1:13" s="408" customFormat="1" ht="15">
      <c r="A305" s="786"/>
      <c r="B305" s="787"/>
      <c r="C305" s="418" t="s">
        <v>468</v>
      </c>
      <c r="D305" s="415" t="s">
        <v>417</v>
      </c>
      <c r="E305" s="415">
        <v>86</v>
      </c>
      <c r="F305" s="415">
        <f>$F$304*E305</f>
        <v>0.46440000000000003</v>
      </c>
      <c r="G305" s="380"/>
      <c r="H305" s="407"/>
      <c r="I305" s="407"/>
      <c r="J305" s="407"/>
      <c r="K305" s="407"/>
      <c r="L305" s="407"/>
      <c r="M305" s="407"/>
    </row>
    <row r="306" spans="1:13" s="408" customFormat="1" ht="15">
      <c r="A306" s="786"/>
      <c r="B306" s="787"/>
      <c r="C306" s="418" t="s">
        <v>449</v>
      </c>
      <c r="D306" s="415" t="s">
        <v>591</v>
      </c>
      <c r="E306" s="415">
        <v>76</v>
      </c>
      <c r="F306" s="415">
        <f>$F$304*E306</f>
        <v>0.41040000000000004</v>
      </c>
      <c r="G306" s="380"/>
      <c r="H306" s="407"/>
      <c r="I306" s="407"/>
      <c r="J306" s="407"/>
      <c r="K306" s="407"/>
      <c r="L306" s="407"/>
      <c r="M306" s="407"/>
    </row>
    <row r="307" spans="1:13" s="408" customFormat="1" ht="30">
      <c r="A307" s="786"/>
      <c r="B307" s="382" t="s">
        <v>592</v>
      </c>
      <c r="C307" s="418" t="s">
        <v>593</v>
      </c>
      <c r="D307" s="415" t="s">
        <v>594</v>
      </c>
      <c r="E307" s="415">
        <v>102</v>
      </c>
      <c r="F307" s="415">
        <f>$F$304*E307</f>
        <v>0.5508000000000001</v>
      </c>
      <c r="G307" s="380"/>
      <c r="H307" s="407"/>
      <c r="I307" s="407"/>
      <c r="J307" s="407"/>
      <c r="K307" s="407"/>
      <c r="L307" s="407"/>
      <c r="M307" s="407"/>
    </row>
    <row r="308" spans="1:13" s="408" customFormat="1" ht="15">
      <c r="A308" s="786"/>
      <c r="B308" s="382" t="s">
        <v>595</v>
      </c>
      <c r="C308" s="418" t="s">
        <v>596</v>
      </c>
      <c r="D308" s="415" t="s">
        <v>597</v>
      </c>
      <c r="E308" s="415" t="s">
        <v>598</v>
      </c>
      <c r="F308" s="415">
        <v>6.6</v>
      </c>
      <c r="G308" s="380"/>
      <c r="H308" s="407"/>
      <c r="I308" s="407"/>
      <c r="J308" s="407"/>
      <c r="K308" s="407"/>
      <c r="L308" s="407"/>
      <c r="M308" s="407"/>
    </row>
    <row r="309" spans="1:13" s="408" customFormat="1" ht="15.75">
      <c r="A309" s="786"/>
      <c r="B309" s="382" t="s">
        <v>559</v>
      </c>
      <c r="C309" s="418" t="s">
        <v>560</v>
      </c>
      <c r="D309" s="415" t="s">
        <v>599</v>
      </c>
      <c r="E309" s="415">
        <v>80.3</v>
      </c>
      <c r="F309" s="415">
        <f>$F$304*E309</f>
        <v>0.43362</v>
      </c>
      <c r="G309" s="380"/>
      <c r="H309" s="407"/>
      <c r="I309" s="407"/>
      <c r="J309" s="407"/>
      <c r="K309" s="407"/>
      <c r="L309" s="407"/>
      <c r="M309" s="407"/>
    </row>
    <row r="310" spans="1:13" s="408" customFormat="1" ht="15.75">
      <c r="A310" s="786"/>
      <c r="B310" s="382" t="s">
        <v>600</v>
      </c>
      <c r="C310" s="418" t="s">
        <v>601</v>
      </c>
      <c r="D310" s="415" t="s">
        <v>594</v>
      </c>
      <c r="E310" s="415">
        <v>0.39</v>
      </c>
      <c r="F310" s="415">
        <f>$F$304*E310</f>
        <v>0.0021060000000000002</v>
      </c>
      <c r="G310" s="380"/>
      <c r="H310" s="407"/>
      <c r="I310" s="407"/>
      <c r="J310" s="407"/>
      <c r="K310" s="407"/>
      <c r="L310" s="407"/>
      <c r="M310" s="407"/>
    </row>
    <row r="311" spans="1:13" s="408" customFormat="1" ht="15">
      <c r="A311" s="786"/>
      <c r="B311" s="419" t="s">
        <v>602</v>
      </c>
      <c r="C311" s="418" t="s">
        <v>603</v>
      </c>
      <c r="D311" s="415" t="s">
        <v>429</v>
      </c>
      <c r="E311" s="415">
        <v>0.14</v>
      </c>
      <c r="F311" s="415">
        <f>$F$304*E311</f>
        <v>0.0007560000000000002</v>
      </c>
      <c r="G311" s="380"/>
      <c r="H311" s="420"/>
      <c r="I311" s="407"/>
      <c r="J311" s="407"/>
      <c r="K311" s="407"/>
      <c r="L311" s="407"/>
      <c r="M311" s="420"/>
    </row>
    <row r="312" spans="1:13" s="408" customFormat="1" ht="15">
      <c r="A312" s="786"/>
      <c r="B312" s="419"/>
      <c r="C312" s="418" t="s">
        <v>422</v>
      </c>
      <c r="D312" s="415" t="s">
        <v>423</v>
      </c>
      <c r="E312" s="415">
        <v>34</v>
      </c>
      <c r="F312" s="415">
        <f>$F$304*E312</f>
        <v>0.1836</v>
      </c>
      <c r="G312" s="380"/>
      <c r="H312" s="407"/>
      <c r="I312" s="407"/>
      <c r="J312" s="407"/>
      <c r="K312" s="407"/>
      <c r="L312" s="407"/>
      <c r="M312" s="407"/>
    </row>
    <row r="313" spans="1:13" s="408" customFormat="1" ht="45">
      <c r="A313" s="784">
        <v>5</v>
      </c>
      <c r="B313" s="421" t="s">
        <v>564</v>
      </c>
      <c r="C313" s="422" t="s">
        <v>604</v>
      </c>
      <c r="D313" s="421" t="s">
        <v>513</v>
      </c>
      <c r="E313" s="421"/>
      <c r="F313" s="548">
        <v>1.1</v>
      </c>
      <c r="G313" s="380"/>
      <c r="H313" s="407"/>
      <c r="I313" s="407"/>
      <c r="J313" s="407"/>
      <c r="K313" s="407"/>
      <c r="L313" s="407"/>
      <c r="M313" s="407"/>
    </row>
    <row r="314" spans="1:13" s="408" customFormat="1" ht="15">
      <c r="A314" s="784"/>
      <c r="B314" s="407"/>
      <c r="C314" s="423" t="s">
        <v>468</v>
      </c>
      <c r="D314" s="407" t="s">
        <v>417</v>
      </c>
      <c r="E314" s="407">
        <v>22.6</v>
      </c>
      <c r="F314" s="407">
        <f>$F$313*E314</f>
        <v>24.860000000000003</v>
      </c>
      <c r="G314" s="380"/>
      <c r="H314" s="407"/>
      <c r="I314" s="407"/>
      <c r="J314" s="407"/>
      <c r="K314" s="407"/>
      <c r="L314" s="407"/>
      <c r="M314" s="407"/>
    </row>
    <row r="315" spans="1:13" s="408" customFormat="1" ht="15">
      <c r="A315" s="784"/>
      <c r="B315" s="407" t="s">
        <v>605</v>
      </c>
      <c r="C315" s="423" t="s">
        <v>606</v>
      </c>
      <c r="D315" s="407" t="s">
        <v>510</v>
      </c>
      <c r="E315" s="407">
        <v>5.45</v>
      </c>
      <c r="F315" s="407">
        <f>$F$313*E315</f>
        <v>5.995000000000001</v>
      </c>
      <c r="G315" s="380"/>
      <c r="H315" s="407"/>
      <c r="I315" s="407"/>
      <c r="J315" s="407"/>
      <c r="K315" s="407"/>
      <c r="L315" s="407"/>
      <c r="M315" s="407"/>
    </row>
    <row r="316" spans="1:14" s="408" customFormat="1" ht="15">
      <c r="A316" s="784"/>
      <c r="B316" s="407"/>
      <c r="C316" s="423" t="s">
        <v>492</v>
      </c>
      <c r="D316" s="407" t="s">
        <v>423</v>
      </c>
      <c r="E316" s="407">
        <v>1.3</v>
      </c>
      <c r="F316" s="407">
        <f>$F$313*E316</f>
        <v>1.4300000000000002</v>
      </c>
      <c r="G316" s="380"/>
      <c r="H316" s="407"/>
      <c r="I316" s="407"/>
      <c r="J316" s="407"/>
      <c r="K316" s="407"/>
      <c r="L316" s="407"/>
      <c r="M316" s="407"/>
      <c r="N316" s="526"/>
    </row>
    <row r="317" spans="1:14" s="408" customFormat="1" ht="15">
      <c r="A317" s="784"/>
      <c r="B317" s="407"/>
      <c r="C317" s="423" t="s">
        <v>607</v>
      </c>
      <c r="D317" s="407"/>
      <c r="E317" s="407"/>
      <c r="F317" s="407"/>
      <c r="G317" s="380"/>
      <c r="H317" s="407"/>
      <c r="I317" s="407"/>
      <c r="J317" s="407"/>
      <c r="K317" s="407"/>
      <c r="L317" s="407"/>
      <c r="M317" s="407"/>
      <c r="N317" s="526"/>
    </row>
    <row r="318" spans="1:14" s="408" customFormat="1" ht="15">
      <c r="A318" s="784"/>
      <c r="B318" s="407" t="s">
        <v>608</v>
      </c>
      <c r="C318" s="423" t="s">
        <v>609</v>
      </c>
      <c r="D318" s="407" t="s">
        <v>597</v>
      </c>
      <c r="E318" s="424" t="s">
        <v>598</v>
      </c>
      <c r="F318" s="407">
        <v>10.84</v>
      </c>
      <c r="G318" s="380"/>
      <c r="H318" s="407"/>
      <c r="I318" s="407"/>
      <c r="J318" s="407"/>
      <c r="K318" s="407"/>
      <c r="L318" s="407"/>
      <c r="M318" s="407"/>
      <c r="N318" s="526"/>
    </row>
    <row r="319" spans="1:14" s="408" customFormat="1" ht="15">
      <c r="A319" s="784"/>
      <c r="B319" s="407" t="s">
        <v>610</v>
      </c>
      <c r="C319" s="423" t="s">
        <v>611</v>
      </c>
      <c r="D319" s="407" t="s">
        <v>597</v>
      </c>
      <c r="E319" s="425" t="s">
        <v>598</v>
      </c>
      <c r="F319" s="407">
        <v>16.8</v>
      </c>
      <c r="G319" s="380"/>
      <c r="H319" s="407"/>
      <c r="I319" s="407"/>
      <c r="J319" s="407"/>
      <c r="K319" s="407"/>
      <c r="L319" s="407"/>
      <c r="M319" s="407"/>
      <c r="N319" s="526"/>
    </row>
    <row r="320" spans="1:14" s="408" customFormat="1" ht="15">
      <c r="A320" s="784"/>
      <c r="B320" s="407" t="s">
        <v>612</v>
      </c>
      <c r="C320" s="423" t="s">
        <v>613</v>
      </c>
      <c r="D320" s="407" t="s">
        <v>597</v>
      </c>
      <c r="E320" s="425" t="s">
        <v>598</v>
      </c>
      <c r="F320" s="407">
        <v>18.24</v>
      </c>
      <c r="G320" s="380"/>
      <c r="H320" s="407"/>
      <c r="I320" s="407"/>
      <c r="J320" s="407"/>
      <c r="K320" s="407"/>
      <c r="L320" s="407"/>
      <c r="M320" s="407"/>
      <c r="N320" s="526"/>
    </row>
    <row r="321" spans="1:14" s="408" customFormat="1" ht="15">
      <c r="A321" s="784"/>
      <c r="B321" s="407" t="s">
        <v>567</v>
      </c>
      <c r="C321" s="423" t="s">
        <v>614</v>
      </c>
      <c r="D321" s="407" t="s">
        <v>597</v>
      </c>
      <c r="E321" s="425" t="s">
        <v>598</v>
      </c>
      <c r="F321" s="407">
        <v>28.5</v>
      </c>
      <c r="G321" s="380"/>
      <c r="H321" s="407"/>
      <c r="I321" s="407"/>
      <c r="J321" s="407"/>
      <c r="K321" s="407"/>
      <c r="L321" s="407"/>
      <c r="M321" s="407"/>
      <c r="N321" s="526"/>
    </row>
    <row r="322" spans="1:14" s="408" customFormat="1" ht="15">
      <c r="A322" s="784"/>
      <c r="B322" s="407" t="s">
        <v>570</v>
      </c>
      <c r="C322" s="423" t="s">
        <v>615</v>
      </c>
      <c r="D322" s="407" t="s">
        <v>597</v>
      </c>
      <c r="E322" s="425" t="s">
        <v>598</v>
      </c>
      <c r="F322" s="407">
        <v>18</v>
      </c>
      <c r="G322" s="380"/>
      <c r="H322" s="407"/>
      <c r="I322" s="407"/>
      <c r="J322" s="407"/>
      <c r="K322" s="407"/>
      <c r="L322" s="407"/>
      <c r="M322" s="407"/>
      <c r="N322" s="526"/>
    </row>
    <row r="323" spans="1:14" s="408" customFormat="1" ht="30">
      <c r="A323" s="784"/>
      <c r="B323" s="407" t="s">
        <v>616</v>
      </c>
      <c r="C323" s="423" t="s">
        <v>617</v>
      </c>
      <c r="D323" s="407" t="s">
        <v>415</v>
      </c>
      <c r="E323" s="425" t="s">
        <v>598</v>
      </c>
      <c r="F323" s="407">
        <v>10.32</v>
      </c>
      <c r="G323" s="380"/>
      <c r="H323" s="407"/>
      <c r="I323" s="407"/>
      <c r="J323" s="407"/>
      <c r="K323" s="407"/>
      <c r="L323" s="407"/>
      <c r="M323" s="407"/>
      <c r="N323" s="526"/>
    </row>
    <row r="324" spans="1:14" s="408" customFormat="1" ht="15">
      <c r="A324" s="784"/>
      <c r="B324" s="407"/>
      <c r="C324" s="423" t="s">
        <v>618</v>
      </c>
      <c r="D324" s="407" t="s">
        <v>429</v>
      </c>
      <c r="E324" s="407">
        <v>1</v>
      </c>
      <c r="F324" s="407">
        <f>F313*E324</f>
        <v>1.1</v>
      </c>
      <c r="G324" s="380"/>
      <c r="H324" s="407"/>
      <c r="I324" s="407"/>
      <c r="J324" s="407"/>
      <c r="K324" s="407"/>
      <c r="L324" s="407"/>
      <c r="M324" s="407"/>
      <c r="N324" s="526"/>
    </row>
    <row r="325" spans="1:13" s="408" customFormat="1" ht="15">
      <c r="A325" s="784"/>
      <c r="B325" s="407" t="s">
        <v>619</v>
      </c>
      <c r="C325" s="423" t="s">
        <v>563</v>
      </c>
      <c r="D325" s="407" t="s">
        <v>429</v>
      </c>
      <c r="E325" s="407">
        <v>2.4</v>
      </c>
      <c r="F325" s="407">
        <f>F313*E325</f>
        <v>2.64</v>
      </c>
      <c r="G325" s="380"/>
      <c r="H325" s="407"/>
      <c r="I325" s="407"/>
      <c r="J325" s="407"/>
      <c r="K325" s="407"/>
      <c r="L325" s="407"/>
      <c r="M325" s="407"/>
    </row>
    <row r="326" spans="1:13" s="408" customFormat="1" ht="15">
      <c r="A326" s="784"/>
      <c r="B326" s="407"/>
      <c r="C326" s="423" t="s">
        <v>422</v>
      </c>
      <c r="D326" s="407" t="s">
        <v>423</v>
      </c>
      <c r="E326" s="407">
        <v>2.78</v>
      </c>
      <c r="F326" s="407">
        <f>F313*E326</f>
        <v>3.058</v>
      </c>
      <c r="G326" s="380"/>
      <c r="H326" s="407"/>
      <c r="I326" s="407"/>
      <c r="J326" s="407"/>
      <c r="K326" s="407"/>
      <c r="L326" s="407"/>
      <c r="M326" s="407"/>
    </row>
    <row r="327" spans="1:13" s="408" customFormat="1" ht="30">
      <c r="A327" s="775">
        <v>6</v>
      </c>
      <c r="B327" s="783" t="s">
        <v>572</v>
      </c>
      <c r="C327" s="396" t="s">
        <v>620</v>
      </c>
      <c r="D327" s="395" t="s">
        <v>415</v>
      </c>
      <c r="E327" s="395"/>
      <c r="F327" s="546">
        <v>42</v>
      </c>
      <c r="G327" s="380"/>
      <c r="H327" s="397"/>
      <c r="I327" s="398"/>
      <c r="J327" s="397"/>
      <c r="K327" s="398"/>
      <c r="L327" s="397"/>
      <c r="M327" s="397"/>
    </row>
    <row r="328" spans="1:13" s="408" customFormat="1" ht="15">
      <c r="A328" s="775"/>
      <c r="B328" s="783"/>
      <c r="C328" s="399" t="s">
        <v>468</v>
      </c>
      <c r="D328" s="400" t="s">
        <v>417</v>
      </c>
      <c r="E328" s="400">
        <v>0.022</v>
      </c>
      <c r="F328" s="401">
        <f>$F$327*E328</f>
        <v>0.9239999999999999</v>
      </c>
      <c r="G328" s="380"/>
      <c r="H328" s="397"/>
      <c r="I328" s="398"/>
      <c r="J328" s="397"/>
      <c r="K328" s="398"/>
      <c r="L328" s="397"/>
      <c r="M328" s="397"/>
    </row>
    <row r="329" spans="1:13" s="408" customFormat="1" ht="15">
      <c r="A329" s="775"/>
      <c r="B329" s="783"/>
      <c r="C329" s="399" t="s">
        <v>543</v>
      </c>
      <c r="D329" s="400" t="s">
        <v>423</v>
      </c>
      <c r="E329" s="402">
        <v>0.003</v>
      </c>
      <c r="F329" s="401">
        <f>$F$327*E329</f>
        <v>0.126</v>
      </c>
      <c r="G329" s="380"/>
      <c r="H329" s="397"/>
      <c r="I329" s="398"/>
      <c r="J329" s="397"/>
      <c r="K329" s="398"/>
      <c r="L329" s="397"/>
      <c r="M329" s="397"/>
    </row>
    <row r="330" spans="1:13" s="408" customFormat="1" ht="15">
      <c r="A330" s="775"/>
      <c r="B330" s="403" t="s">
        <v>574</v>
      </c>
      <c r="C330" s="399" t="s">
        <v>575</v>
      </c>
      <c r="D330" s="400" t="s">
        <v>429</v>
      </c>
      <c r="E330" s="400">
        <v>0.419</v>
      </c>
      <c r="F330" s="401">
        <f>$F$327*E330</f>
        <v>17.598</v>
      </c>
      <c r="G330" s="380"/>
      <c r="H330" s="397"/>
      <c r="I330" s="398"/>
      <c r="J330" s="397"/>
      <c r="K330" s="398"/>
      <c r="L330" s="397"/>
      <c r="M330" s="397"/>
    </row>
    <row r="331" spans="1:13" s="408" customFormat="1" ht="15">
      <c r="A331" s="775"/>
      <c r="B331" s="400" t="s">
        <v>576</v>
      </c>
      <c r="C331" s="399" t="s">
        <v>577</v>
      </c>
      <c r="D331" s="400" t="s">
        <v>429</v>
      </c>
      <c r="E331" s="400">
        <v>0.04</v>
      </c>
      <c r="F331" s="401">
        <f>$F$327*E331</f>
        <v>1.68</v>
      </c>
      <c r="G331" s="380"/>
      <c r="H331" s="397"/>
      <c r="I331" s="398"/>
      <c r="J331" s="397"/>
      <c r="K331" s="398"/>
      <c r="L331" s="397"/>
      <c r="M331" s="397"/>
    </row>
    <row r="332" spans="1:13" s="408" customFormat="1" ht="30">
      <c r="A332" s="775">
        <v>7</v>
      </c>
      <c r="B332" s="783" t="s">
        <v>578</v>
      </c>
      <c r="C332" s="396" t="s">
        <v>621</v>
      </c>
      <c r="D332" s="395" t="s">
        <v>415</v>
      </c>
      <c r="E332" s="395"/>
      <c r="F332" s="546">
        <f>F327</f>
        <v>42</v>
      </c>
      <c r="G332" s="380"/>
      <c r="H332" s="397"/>
      <c r="I332" s="398"/>
      <c r="J332" s="397"/>
      <c r="K332" s="398"/>
      <c r="L332" s="397"/>
      <c r="M332" s="397"/>
    </row>
    <row r="333" spans="1:13" s="408" customFormat="1" ht="15">
      <c r="A333" s="775"/>
      <c r="B333" s="783"/>
      <c r="C333" s="399" t="s">
        <v>468</v>
      </c>
      <c r="D333" s="400" t="s">
        <v>417</v>
      </c>
      <c r="E333" s="400">
        <v>0.023</v>
      </c>
      <c r="F333" s="401">
        <f>$F$332*E333</f>
        <v>0.966</v>
      </c>
      <c r="G333" s="380"/>
      <c r="H333" s="397"/>
      <c r="I333" s="398"/>
      <c r="J333" s="397"/>
      <c r="K333" s="398"/>
      <c r="L333" s="397"/>
      <c r="M333" s="397"/>
    </row>
    <row r="334" spans="1:13" s="408" customFormat="1" ht="15">
      <c r="A334" s="775"/>
      <c r="B334" s="783"/>
      <c r="C334" s="399" t="s">
        <v>543</v>
      </c>
      <c r="D334" s="400" t="s">
        <v>423</v>
      </c>
      <c r="E334" s="404">
        <v>0.0014</v>
      </c>
      <c r="F334" s="401">
        <f>$F$332*E334</f>
        <v>0.0588</v>
      </c>
      <c r="G334" s="380"/>
      <c r="H334" s="397"/>
      <c r="I334" s="398"/>
      <c r="J334" s="397"/>
      <c r="K334" s="398"/>
      <c r="L334" s="397"/>
      <c r="M334" s="397"/>
    </row>
    <row r="335" spans="1:13" s="408" customFormat="1" ht="15">
      <c r="A335" s="775"/>
      <c r="B335" s="403" t="s">
        <v>622</v>
      </c>
      <c r="C335" s="399" t="s">
        <v>580</v>
      </c>
      <c r="D335" s="400" t="s">
        <v>429</v>
      </c>
      <c r="E335" s="400">
        <v>0.16</v>
      </c>
      <c r="F335" s="401">
        <f>$F$332*E335</f>
        <v>6.72</v>
      </c>
      <c r="G335" s="380"/>
      <c r="H335" s="397"/>
      <c r="I335" s="398"/>
      <c r="J335" s="397"/>
      <c r="K335" s="398"/>
      <c r="L335" s="397"/>
      <c r="M335" s="397"/>
    </row>
    <row r="336" spans="1:13" s="408" customFormat="1" ht="15">
      <c r="A336" s="775"/>
      <c r="B336" s="400" t="s">
        <v>576</v>
      </c>
      <c r="C336" s="399" t="s">
        <v>577</v>
      </c>
      <c r="D336" s="400" t="s">
        <v>429</v>
      </c>
      <c r="E336" s="400">
        <v>0.04</v>
      </c>
      <c r="F336" s="401">
        <f>$F$332*E336</f>
        <v>1.68</v>
      </c>
      <c r="G336" s="380"/>
      <c r="H336" s="397"/>
      <c r="I336" s="398"/>
      <c r="J336" s="397"/>
      <c r="K336" s="398"/>
      <c r="L336" s="397"/>
      <c r="M336" s="397"/>
    </row>
    <row r="337" spans="1:13" s="603" customFormat="1" ht="15">
      <c r="A337" s="750" t="s">
        <v>623</v>
      </c>
      <c r="B337" s="751"/>
      <c r="C337" s="752"/>
      <c r="D337" s="343"/>
      <c r="E337" s="343"/>
      <c r="F337" s="344"/>
      <c r="G337" s="345"/>
      <c r="H337" s="345"/>
      <c r="I337" s="602"/>
      <c r="J337" s="345"/>
      <c r="K337" s="602"/>
      <c r="L337" s="345"/>
      <c r="M337" s="345"/>
    </row>
    <row r="338" spans="1:13" s="603" customFormat="1" ht="22.5">
      <c r="A338" s="753">
        <v>1</v>
      </c>
      <c r="B338" s="350" t="s">
        <v>817</v>
      </c>
      <c r="C338" s="511" t="s">
        <v>818</v>
      </c>
      <c r="D338" s="552" t="s">
        <v>415</v>
      </c>
      <c r="E338" s="552"/>
      <c r="F338" s="553">
        <v>7.2</v>
      </c>
      <c r="G338" s="345"/>
      <c r="H338" s="345"/>
      <c r="I338" s="650"/>
      <c r="J338" s="555"/>
      <c r="K338" s="650"/>
      <c r="L338" s="555"/>
      <c r="M338" s="555"/>
    </row>
    <row r="339" spans="1:13" s="603" customFormat="1" ht="15">
      <c r="A339" s="754"/>
      <c r="B339" s="350"/>
      <c r="C339" s="533" t="s">
        <v>468</v>
      </c>
      <c r="D339" s="343" t="s">
        <v>417</v>
      </c>
      <c r="E339" s="343">
        <v>1.84</v>
      </c>
      <c r="F339" s="344">
        <f>F338*E339</f>
        <v>13.248000000000001</v>
      </c>
      <c r="G339" s="345"/>
      <c r="H339" s="345"/>
      <c r="I339" s="650"/>
      <c r="J339" s="555"/>
      <c r="K339" s="650"/>
      <c r="L339" s="555"/>
      <c r="M339" s="555"/>
    </row>
    <row r="340" spans="1:13" s="603" customFormat="1" ht="15">
      <c r="A340" s="754"/>
      <c r="B340" s="350" t="s">
        <v>822</v>
      </c>
      <c r="C340" s="533" t="s">
        <v>819</v>
      </c>
      <c r="D340" s="343" t="s">
        <v>470</v>
      </c>
      <c r="E340" s="382" t="s">
        <v>598</v>
      </c>
      <c r="F340" s="554">
        <v>20</v>
      </c>
      <c r="G340" s="382"/>
      <c r="H340" s="382"/>
      <c r="I340" s="651"/>
      <c r="J340" s="556"/>
      <c r="K340" s="651"/>
      <c r="L340" s="556"/>
      <c r="M340" s="556"/>
    </row>
    <row r="341" spans="1:13" s="603" customFormat="1" ht="15">
      <c r="A341" s="755"/>
      <c r="B341" s="350" t="s">
        <v>821</v>
      </c>
      <c r="C341" s="533" t="s">
        <v>820</v>
      </c>
      <c r="D341" s="343" t="s">
        <v>472</v>
      </c>
      <c r="E341" s="382" t="s">
        <v>598</v>
      </c>
      <c r="F341" s="554">
        <v>7.2</v>
      </c>
      <c r="G341" s="382"/>
      <c r="H341" s="382"/>
      <c r="I341" s="651"/>
      <c r="J341" s="556"/>
      <c r="K341" s="651"/>
      <c r="L341" s="556"/>
      <c r="M341" s="556"/>
    </row>
    <row r="342" spans="1:13" s="455" customFormat="1" ht="30">
      <c r="A342" s="738">
        <v>2</v>
      </c>
      <c r="B342" s="346" t="s">
        <v>633</v>
      </c>
      <c r="C342" s="373" t="s">
        <v>823</v>
      </c>
      <c r="D342" s="568" t="s">
        <v>480</v>
      </c>
      <c r="E342" s="568"/>
      <c r="F342" s="568">
        <v>5.8</v>
      </c>
      <c r="G342" s="625"/>
      <c r="H342" s="625"/>
      <c r="I342" s="625"/>
      <c r="J342" s="625"/>
      <c r="K342" s="625"/>
      <c r="L342" s="625"/>
      <c r="M342" s="625"/>
    </row>
    <row r="343" spans="1:13" s="604" customFormat="1" ht="15">
      <c r="A343" s="738"/>
      <c r="B343" s="346"/>
      <c r="C343" s="347" t="s">
        <v>426</v>
      </c>
      <c r="D343" s="415" t="s">
        <v>417</v>
      </c>
      <c r="E343" s="415">
        <v>0.37</v>
      </c>
      <c r="F343" s="357">
        <f>F342*E343</f>
        <v>2.146</v>
      </c>
      <c r="G343" s="345"/>
      <c r="H343" s="345"/>
      <c r="I343" s="357"/>
      <c r="J343" s="345"/>
      <c r="K343" s="357"/>
      <c r="L343" s="345"/>
      <c r="M343" s="345"/>
    </row>
    <row r="344" spans="1:13" s="604" customFormat="1" ht="15">
      <c r="A344" s="738"/>
      <c r="B344" s="346"/>
      <c r="C344" s="347" t="s">
        <v>427</v>
      </c>
      <c r="D344" s="415" t="s">
        <v>423</v>
      </c>
      <c r="E344" s="415">
        <v>0.0136</v>
      </c>
      <c r="F344" s="357">
        <f>F342*E344</f>
        <v>0.07887999999999999</v>
      </c>
      <c r="G344" s="345"/>
      <c r="H344" s="345"/>
      <c r="I344" s="357"/>
      <c r="J344" s="345"/>
      <c r="K344" s="357"/>
      <c r="L344" s="345"/>
      <c r="M344" s="345"/>
    </row>
    <row r="345" spans="1:13" s="455" customFormat="1" ht="15">
      <c r="A345" s="738"/>
      <c r="B345" s="601" t="s">
        <v>458</v>
      </c>
      <c r="C345" s="370" t="s">
        <v>824</v>
      </c>
      <c r="D345" s="441" t="s">
        <v>626</v>
      </c>
      <c r="E345" s="441" t="s">
        <v>598</v>
      </c>
      <c r="F345" s="441">
        <v>5.2</v>
      </c>
      <c r="G345" s="345"/>
      <c r="H345" s="625"/>
      <c r="I345" s="625"/>
      <c r="J345" s="625"/>
      <c r="K345" s="625"/>
      <c r="L345" s="625"/>
      <c r="M345" s="625"/>
    </row>
    <row r="346" spans="1:13" s="455" customFormat="1" ht="15">
      <c r="A346" s="738"/>
      <c r="B346" s="601"/>
      <c r="C346" s="370" t="s">
        <v>422</v>
      </c>
      <c r="D346" s="441" t="s">
        <v>423</v>
      </c>
      <c r="E346" s="441">
        <v>1</v>
      </c>
      <c r="F346" s="441">
        <f>F342*E346</f>
        <v>5.8</v>
      </c>
      <c r="G346" s="345"/>
      <c r="H346" s="625"/>
      <c r="I346" s="625"/>
      <c r="J346" s="625"/>
      <c r="K346" s="625"/>
      <c r="L346" s="625"/>
      <c r="M346" s="625"/>
    </row>
    <row r="347" spans="1:13" s="603" customFormat="1" ht="15">
      <c r="A347" s="788">
        <v>3</v>
      </c>
      <c r="B347" s="426" t="s">
        <v>624</v>
      </c>
      <c r="C347" s="509" t="s">
        <v>625</v>
      </c>
      <c r="D347" s="509" t="s">
        <v>626</v>
      </c>
      <c r="E347" s="510"/>
      <c r="F347" s="536">
        <v>5.8</v>
      </c>
      <c r="G347" s="369"/>
      <c r="H347" s="369"/>
      <c r="I347" s="369"/>
      <c r="J347" s="369"/>
      <c r="K347" s="369"/>
      <c r="L347" s="369"/>
      <c r="M347" s="369"/>
    </row>
    <row r="348" spans="1:13" s="603" customFormat="1" ht="15">
      <c r="A348" s="788"/>
      <c r="B348" s="426"/>
      <c r="C348" s="427" t="s">
        <v>627</v>
      </c>
      <c r="D348" s="367" t="s">
        <v>417</v>
      </c>
      <c r="E348" s="368">
        <v>0.27</v>
      </c>
      <c r="F348" s="557">
        <f>E348*F347</f>
        <v>1.566</v>
      </c>
      <c r="G348" s="353"/>
      <c r="H348" s="353"/>
      <c r="I348" s="353"/>
      <c r="J348" s="353"/>
      <c r="K348" s="353"/>
      <c r="L348" s="353"/>
      <c r="M348" s="353"/>
    </row>
    <row r="349" spans="1:13" s="603" customFormat="1" ht="15">
      <c r="A349" s="788"/>
      <c r="B349" s="426"/>
      <c r="C349" s="427" t="s">
        <v>492</v>
      </c>
      <c r="D349" s="367" t="s">
        <v>423</v>
      </c>
      <c r="E349" s="368">
        <v>0.041</v>
      </c>
      <c r="F349" s="557">
        <f>E349*F347</f>
        <v>0.2378</v>
      </c>
      <c r="G349" s="353"/>
      <c r="H349" s="353"/>
      <c r="I349" s="353"/>
      <c r="J349" s="353"/>
      <c r="K349" s="353"/>
      <c r="L349" s="353"/>
      <c r="M349" s="353"/>
    </row>
    <row r="350" spans="1:13" s="603" customFormat="1" ht="15">
      <c r="A350" s="788"/>
      <c r="B350" s="426"/>
      <c r="C350" s="427" t="s">
        <v>628</v>
      </c>
      <c r="D350" s="367" t="s">
        <v>626</v>
      </c>
      <c r="E350" s="368">
        <v>1.05</v>
      </c>
      <c r="F350" s="557">
        <f>E350*F347</f>
        <v>6.09</v>
      </c>
      <c r="G350" s="353"/>
      <c r="H350" s="353"/>
      <c r="I350" s="353"/>
      <c r="J350" s="353"/>
      <c r="K350" s="353"/>
      <c r="L350" s="353"/>
      <c r="M350" s="353"/>
    </row>
    <row r="351" spans="1:13" s="603" customFormat="1" ht="15">
      <c r="A351" s="788"/>
      <c r="B351" s="426"/>
      <c r="C351" s="427" t="s">
        <v>629</v>
      </c>
      <c r="D351" s="367" t="s">
        <v>626</v>
      </c>
      <c r="E351" s="368">
        <v>1.05</v>
      </c>
      <c r="F351" s="557">
        <f>E351*F347</f>
        <v>6.09</v>
      </c>
      <c r="G351" s="353"/>
      <c r="H351" s="353"/>
      <c r="I351" s="353"/>
      <c r="J351" s="353"/>
      <c r="K351" s="353"/>
      <c r="L351" s="353"/>
      <c r="M351" s="353"/>
    </row>
    <row r="352" spans="1:13" s="603" customFormat="1" ht="26.25">
      <c r="A352" s="788"/>
      <c r="B352" s="426"/>
      <c r="C352" s="427" t="s">
        <v>630</v>
      </c>
      <c r="D352" s="367" t="s">
        <v>415</v>
      </c>
      <c r="E352" s="368" t="s">
        <v>631</v>
      </c>
      <c r="F352" s="557">
        <v>13.4</v>
      </c>
      <c r="G352" s="353"/>
      <c r="H352" s="353"/>
      <c r="I352" s="353"/>
      <c r="J352" s="353"/>
      <c r="K352" s="353"/>
      <c r="L352" s="353"/>
      <c r="M352" s="353"/>
    </row>
    <row r="353" spans="1:13" s="603" customFormat="1" ht="15">
      <c r="A353" s="788"/>
      <c r="B353" s="426"/>
      <c r="C353" s="427" t="s">
        <v>422</v>
      </c>
      <c r="D353" s="367" t="s">
        <v>423</v>
      </c>
      <c r="E353" s="368">
        <v>0.0163</v>
      </c>
      <c r="F353" s="557">
        <f>E353*F347</f>
        <v>0.09453999999999999</v>
      </c>
      <c r="G353" s="353"/>
      <c r="H353" s="353"/>
      <c r="I353" s="353"/>
      <c r="J353" s="353"/>
      <c r="K353" s="353"/>
      <c r="L353" s="353"/>
      <c r="M353" s="353"/>
    </row>
    <row r="354" spans="1:13" s="603" customFormat="1" ht="33.75">
      <c r="A354" s="756">
        <v>4</v>
      </c>
      <c r="B354" s="366" t="s">
        <v>497</v>
      </c>
      <c r="C354" s="561" t="s">
        <v>855</v>
      </c>
      <c r="D354" s="509" t="s">
        <v>415</v>
      </c>
      <c r="E354" s="510"/>
      <c r="F354" s="536">
        <v>11.6</v>
      </c>
      <c r="G354" s="353"/>
      <c r="H354" s="353"/>
      <c r="I354" s="353"/>
      <c r="J354" s="353"/>
      <c r="K354" s="353"/>
      <c r="L354" s="353"/>
      <c r="M354" s="353"/>
    </row>
    <row r="355" spans="1:13" s="603" customFormat="1" ht="15">
      <c r="A355" s="757"/>
      <c r="B355" s="366"/>
      <c r="C355" s="351" t="s">
        <v>434</v>
      </c>
      <c r="D355" s="367" t="s">
        <v>435</v>
      </c>
      <c r="E355" s="368">
        <v>0.492</v>
      </c>
      <c r="F355" s="368">
        <f>F354*E355</f>
        <v>5.707199999999999</v>
      </c>
      <c r="G355" s="369"/>
      <c r="H355" s="353"/>
      <c r="I355" s="353"/>
      <c r="J355" s="353"/>
      <c r="K355" s="353"/>
      <c r="L355" s="353"/>
      <c r="M355" s="353"/>
    </row>
    <row r="356" spans="1:13" s="603" customFormat="1" ht="15">
      <c r="A356" s="757"/>
      <c r="B356" s="366"/>
      <c r="C356" s="351" t="s">
        <v>492</v>
      </c>
      <c r="D356" s="367" t="s">
        <v>423</v>
      </c>
      <c r="E356" s="368">
        <v>0.008</v>
      </c>
      <c r="F356" s="353">
        <f>E356*F354</f>
        <v>0.0928</v>
      </c>
      <c r="G356" s="353"/>
      <c r="H356" s="353"/>
      <c r="I356" s="353"/>
      <c r="J356" s="353"/>
      <c r="K356" s="353"/>
      <c r="L356" s="353"/>
      <c r="M356" s="353"/>
    </row>
    <row r="357" spans="1:13" s="603" customFormat="1" ht="15">
      <c r="A357" s="757"/>
      <c r="B357" s="366" t="s">
        <v>499</v>
      </c>
      <c r="C357" s="351" t="s">
        <v>500</v>
      </c>
      <c r="D357" s="367" t="s">
        <v>429</v>
      </c>
      <c r="E357" s="368">
        <v>0.116</v>
      </c>
      <c r="F357" s="353">
        <f>E357*F354</f>
        <v>1.3456000000000001</v>
      </c>
      <c r="G357" s="353"/>
      <c r="H357" s="353"/>
      <c r="I357" s="353"/>
      <c r="J357" s="353"/>
      <c r="K357" s="353"/>
      <c r="L357" s="353"/>
      <c r="M357" s="353"/>
    </row>
    <row r="358" spans="1:13" s="603" customFormat="1" ht="15">
      <c r="A358" s="757"/>
      <c r="B358" s="366" t="s">
        <v>501</v>
      </c>
      <c r="C358" s="351" t="s">
        <v>502</v>
      </c>
      <c r="D358" s="367" t="s">
        <v>429</v>
      </c>
      <c r="E358" s="368">
        <v>0.241</v>
      </c>
      <c r="F358" s="353">
        <f>E358*F354</f>
        <v>2.7956</v>
      </c>
      <c r="G358" s="353"/>
      <c r="H358" s="353"/>
      <c r="I358" s="353"/>
      <c r="J358" s="353"/>
      <c r="K358" s="353"/>
      <c r="L358" s="353"/>
      <c r="M358" s="353"/>
    </row>
    <row r="359" spans="1:13" s="603" customFormat="1" ht="15">
      <c r="A359" s="758"/>
      <c r="B359" s="366"/>
      <c r="C359" s="351" t="s">
        <v>422</v>
      </c>
      <c r="D359" s="367" t="s">
        <v>423</v>
      </c>
      <c r="E359" s="368">
        <v>0.16</v>
      </c>
      <c r="F359" s="368">
        <f>F354*E359</f>
        <v>1.8559999999999999</v>
      </c>
      <c r="G359" s="353"/>
      <c r="H359" s="353"/>
      <c r="I359" s="353"/>
      <c r="J359" s="353"/>
      <c r="K359" s="353"/>
      <c r="L359" s="353"/>
      <c r="M359" s="353"/>
    </row>
    <row r="360" spans="1:13" s="603" customFormat="1" ht="30">
      <c r="A360" s="737">
        <v>5</v>
      </c>
      <c r="B360" s="346" t="s">
        <v>634</v>
      </c>
      <c r="C360" s="511" t="s">
        <v>856</v>
      </c>
      <c r="D360" s="507" t="s">
        <v>415</v>
      </c>
      <c r="E360" s="507"/>
      <c r="F360" s="527">
        <v>20.1</v>
      </c>
      <c r="G360" s="345"/>
      <c r="H360" s="345"/>
      <c r="I360" s="602"/>
      <c r="J360" s="345"/>
      <c r="K360" s="602"/>
      <c r="L360" s="345"/>
      <c r="M360" s="345"/>
    </row>
    <row r="361" spans="1:13" s="604" customFormat="1" ht="15">
      <c r="A361" s="737"/>
      <c r="B361" s="346"/>
      <c r="C361" s="347" t="s">
        <v>426</v>
      </c>
      <c r="D361" s="415" t="s">
        <v>417</v>
      </c>
      <c r="E361" s="415">
        <v>9.1</v>
      </c>
      <c r="F361" s="357">
        <f>F360*E361</f>
        <v>182.91</v>
      </c>
      <c r="G361" s="345"/>
      <c r="H361" s="345"/>
      <c r="I361" s="357"/>
      <c r="J361" s="345"/>
      <c r="K361" s="357"/>
      <c r="L361" s="345"/>
      <c r="M361" s="345"/>
    </row>
    <row r="362" spans="1:13" s="604" customFormat="1" ht="15">
      <c r="A362" s="737"/>
      <c r="B362" s="346"/>
      <c r="C362" s="347" t="s">
        <v>427</v>
      </c>
      <c r="D362" s="415" t="s">
        <v>423</v>
      </c>
      <c r="E362" s="415">
        <v>0.23</v>
      </c>
      <c r="F362" s="357">
        <f>F360*E362</f>
        <v>4.623</v>
      </c>
      <c r="G362" s="345"/>
      <c r="H362" s="345"/>
      <c r="I362" s="357"/>
      <c r="J362" s="345"/>
      <c r="K362" s="357"/>
      <c r="L362" s="345"/>
      <c r="M362" s="345"/>
    </row>
    <row r="363" spans="1:13" s="603" customFormat="1" ht="15">
      <c r="A363" s="737"/>
      <c r="B363" s="350"/>
      <c r="C363" s="342" t="s">
        <v>635</v>
      </c>
      <c r="D363" s="343" t="s">
        <v>429</v>
      </c>
      <c r="E363" s="343">
        <v>6</v>
      </c>
      <c r="F363" s="344">
        <f>F360*E363</f>
        <v>120.60000000000001</v>
      </c>
      <c r="G363" s="345"/>
      <c r="H363" s="345"/>
      <c r="I363" s="602"/>
      <c r="J363" s="345"/>
      <c r="K363" s="602"/>
      <c r="L363" s="345"/>
      <c r="M363" s="345"/>
    </row>
    <row r="364" spans="1:13" s="603" customFormat="1" ht="15">
      <c r="A364" s="737"/>
      <c r="B364" s="350"/>
      <c r="C364" s="342" t="s">
        <v>636</v>
      </c>
      <c r="D364" s="343" t="s">
        <v>415</v>
      </c>
      <c r="E364" s="343">
        <v>1</v>
      </c>
      <c r="F364" s="344">
        <f>F360*E364</f>
        <v>20.1</v>
      </c>
      <c r="G364" s="345"/>
      <c r="H364" s="345"/>
      <c r="I364" s="602"/>
      <c r="J364" s="345"/>
      <c r="K364" s="602"/>
      <c r="L364" s="345"/>
      <c r="M364" s="345"/>
    </row>
    <row r="365" spans="1:13" s="603" customFormat="1" ht="15">
      <c r="A365" s="737"/>
      <c r="B365" s="350"/>
      <c r="C365" s="342" t="s">
        <v>422</v>
      </c>
      <c r="D365" s="343" t="s">
        <v>423</v>
      </c>
      <c r="E365" s="343">
        <v>0.09</v>
      </c>
      <c r="F365" s="344">
        <f>F360*E365</f>
        <v>1.8090000000000002</v>
      </c>
      <c r="G365" s="345"/>
      <c r="H365" s="345"/>
      <c r="I365" s="602"/>
      <c r="J365" s="345"/>
      <c r="K365" s="602"/>
      <c r="L365" s="345"/>
      <c r="M365" s="345"/>
    </row>
    <row r="366" spans="1:13" s="603" customFormat="1" ht="45">
      <c r="A366" s="564">
        <v>6</v>
      </c>
      <c r="B366" s="350" t="s">
        <v>458</v>
      </c>
      <c r="C366" s="543" t="s">
        <v>826</v>
      </c>
      <c r="D366" s="552" t="s">
        <v>513</v>
      </c>
      <c r="E366" s="552"/>
      <c r="F366" s="553">
        <v>198</v>
      </c>
      <c r="G366" s="345"/>
      <c r="H366" s="345"/>
      <c r="I366" s="602"/>
      <c r="J366" s="345"/>
      <c r="K366" s="650"/>
      <c r="L366" s="345"/>
      <c r="M366" s="345"/>
    </row>
    <row r="367" spans="1:13" s="603" customFormat="1" ht="30">
      <c r="A367" s="734">
        <v>7</v>
      </c>
      <c r="B367" s="350" t="s">
        <v>458</v>
      </c>
      <c r="C367" s="543" t="s">
        <v>829</v>
      </c>
      <c r="D367" s="552" t="s">
        <v>513</v>
      </c>
      <c r="E367" s="552"/>
      <c r="F367" s="553">
        <v>320</v>
      </c>
      <c r="G367" s="345"/>
      <c r="H367" s="345"/>
      <c r="I367" s="602"/>
      <c r="J367" s="345"/>
      <c r="K367" s="650"/>
      <c r="L367" s="345"/>
      <c r="M367" s="345"/>
    </row>
    <row r="368" spans="1:13" s="603" customFormat="1" ht="15">
      <c r="A368" s="735"/>
      <c r="B368" s="350" t="s">
        <v>458</v>
      </c>
      <c r="C368" s="533" t="s">
        <v>828</v>
      </c>
      <c r="D368" s="558" t="s">
        <v>417</v>
      </c>
      <c r="E368" s="556">
        <v>2</v>
      </c>
      <c r="F368" s="559">
        <f>F367*E368</f>
        <v>640</v>
      </c>
      <c r="G368" s="345"/>
      <c r="H368" s="345"/>
      <c r="I368" s="650"/>
      <c r="J368" s="345"/>
      <c r="K368" s="650"/>
      <c r="L368" s="345"/>
      <c r="M368" s="345"/>
    </row>
    <row r="369" spans="1:13" s="603" customFormat="1" ht="30">
      <c r="A369" s="565">
        <v>8</v>
      </c>
      <c r="B369" s="601"/>
      <c r="C369" s="511" t="s">
        <v>827</v>
      </c>
      <c r="D369" s="507" t="s">
        <v>513</v>
      </c>
      <c r="E369" s="507">
        <v>1.52</v>
      </c>
      <c r="F369" s="512">
        <f>F367</f>
        <v>320</v>
      </c>
      <c r="G369" s="345"/>
      <c r="H369" s="345"/>
      <c r="I369" s="602"/>
      <c r="J369" s="345"/>
      <c r="K369" s="357"/>
      <c r="L369" s="345"/>
      <c r="M369" s="345"/>
    </row>
    <row r="370" spans="1:13" s="455" customFormat="1" ht="15">
      <c r="A370" s="565"/>
      <c r="B370" s="652"/>
      <c r="C370" s="428" t="s">
        <v>637</v>
      </c>
      <c r="D370" s="653"/>
      <c r="E370" s="654"/>
      <c r="F370" s="441"/>
      <c r="G370" s="370"/>
      <c r="H370" s="655"/>
      <c r="I370" s="655"/>
      <c r="J370" s="655"/>
      <c r="K370" s="655"/>
      <c r="L370" s="655"/>
      <c r="M370" s="655"/>
    </row>
    <row r="371" spans="1:13" s="455" customFormat="1" ht="15">
      <c r="A371" s="565"/>
      <c r="B371" s="652"/>
      <c r="C371" s="428" t="s">
        <v>638</v>
      </c>
      <c r="D371" s="653"/>
      <c r="E371" s="656">
        <v>1.15</v>
      </c>
      <c r="F371" s="441"/>
      <c r="G371" s="370"/>
      <c r="H371" s="655"/>
      <c r="I371" s="655"/>
      <c r="J371" s="655"/>
      <c r="K371" s="655"/>
      <c r="L371" s="655"/>
      <c r="M371" s="655"/>
    </row>
    <row r="372" spans="1:13" s="455" customFormat="1" ht="15">
      <c r="A372" s="565"/>
      <c r="B372" s="652"/>
      <c r="C372" s="428" t="s">
        <v>639</v>
      </c>
      <c r="D372" s="653"/>
      <c r="E372" s="654"/>
      <c r="F372" s="441"/>
      <c r="G372" s="370"/>
      <c r="H372" s="655"/>
      <c r="I372" s="655"/>
      <c r="J372" s="655"/>
      <c r="K372" s="655"/>
      <c r="L372" s="655"/>
      <c r="M372" s="655"/>
    </row>
    <row r="373" spans="1:13" s="455" customFormat="1" ht="15">
      <c r="A373" s="565"/>
      <c r="B373" s="652"/>
      <c r="C373" s="428" t="s">
        <v>637</v>
      </c>
      <c r="D373" s="653"/>
      <c r="E373" s="442"/>
      <c r="F373" s="441"/>
      <c r="G373" s="370"/>
      <c r="H373" s="655"/>
      <c r="I373" s="655"/>
      <c r="J373" s="655"/>
      <c r="K373" s="655"/>
      <c r="L373" s="655"/>
      <c r="M373" s="655"/>
    </row>
    <row r="374" spans="1:13" s="455" customFormat="1" ht="15">
      <c r="A374" s="565"/>
      <c r="B374" s="652"/>
      <c r="C374" s="428" t="s">
        <v>640</v>
      </c>
      <c r="D374" s="653"/>
      <c r="E374" s="654"/>
      <c r="F374" s="441"/>
      <c r="G374" s="370"/>
      <c r="H374" s="655"/>
      <c r="I374" s="655"/>
      <c r="J374" s="655"/>
      <c r="K374" s="655"/>
      <c r="L374" s="655"/>
      <c r="M374" s="655"/>
    </row>
    <row r="375" spans="1:13" s="455" customFormat="1" ht="15">
      <c r="A375" s="565"/>
      <c r="B375" s="652"/>
      <c r="C375" s="428" t="s">
        <v>637</v>
      </c>
      <c r="D375" s="653"/>
      <c r="E375" s="442"/>
      <c r="F375" s="441"/>
      <c r="G375" s="370"/>
      <c r="H375" s="655"/>
      <c r="I375" s="655"/>
      <c r="J375" s="655"/>
      <c r="K375" s="655"/>
      <c r="L375" s="655"/>
      <c r="M375" s="655"/>
    </row>
    <row r="376" spans="1:13" s="455" customFormat="1" ht="15">
      <c r="A376" s="565"/>
      <c r="B376" s="652"/>
      <c r="C376" s="428" t="s">
        <v>641</v>
      </c>
      <c r="D376" s="653"/>
      <c r="E376" s="654"/>
      <c r="F376" s="441"/>
      <c r="G376" s="370"/>
      <c r="H376" s="655"/>
      <c r="I376" s="655"/>
      <c r="J376" s="655"/>
      <c r="K376" s="655"/>
      <c r="L376" s="655"/>
      <c r="M376" s="655"/>
    </row>
    <row r="377" spans="1:13" s="455" customFormat="1" ht="15">
      <c r="A377" s="565"/>
      <c r="B377" s="652"/>
      <c r="C377" s="428" t="s">
        <v>637</v>
      </c>
      <c r="D377" s="653"/>
      <c r="E377" s="442"/>
      <c r="F377" s="441"/>
      <c r="G377" s="370"/>
      <c r="H377" s="655"/>
      <c r="I377" s="655"/>
      <c r="J377" s="655"/>
      <c r="K377" s="655"/>
      <c r="L377" s="655"/>
      <c r="M377" s="655"/>
    </row>
    <row r="378" spans="1:13" s="455" customFormat="1" ht="30">
      <c r="A378" s="565"/>
      <c r="B378" s="652"/>
      <c r="C378" s="428" t="s">
        <v>642</v>
      </c>
      <c r="D378" s="653"/>
      <c r="E378" s="654">
        <v>0.02</v>
      </c>
      <c r="F378" s="441"/>
      <c r="G378" s="370"/>
      <c r="H378" s="655"/>
      <c r="I378" s="655"/>
      <c r="J378" s="655"/>
      <c r="K378" s="655"/>
      <c r="L378" s="655"/>
      <c r="M378" s="655"/>
    </row>
    <row r="379" spans="1:15" s="455" customFormat="1" ht="15">
      <c r="A379" s="565"/>
      <c r="B379" s="652"/>
      <c r="C379" s="514" t="s">
        <v>410</v>
      </c>
      <c r="D379" s="657"/>
      <c r="E379" s="513"/>
      <c r="F379" s="658"/>
      <c r="G379" s="659"/>
      <c r="H379" s="660"/>
      <c r="I379" s="660"/>
      <c r="J379" s="660"/>
      <c r="K379" s="660"/>
      <c r="L379" s="660"/>
      <c r="M379" s="660"/>
      <c r="O379" s="661"/>
    </row>
    <row r="380" spans="1:13" s="455" customFormat="1" ht="15">
      <c r="A380" s="662"/>
      <c r="B380" s="338"/>
      <c r="C380" s="430"/>
      <c r="D380" s="663"/>
      <c r="E380" s="663"/>
      <c r="F380" s="663"/>
      <c r="G380" s="430"/>
      <c r="H380" s="430"/>
      <c r="I380" s="430"/>
      <c r="J380" s="430"/>
      <c r="K380" s="430"/>
      <c r="L380" s="430"/>
      <c r="M380" s="430"/>
    </row>
    <row r="381" spans="1:13" s="455" customFormat="1" ht="15">
      <c r="A381" s="662"/>
      <c r="B381" s="338"/>
      <c r="C381" s="741"/>
      <c r="D381" s="741"/>
      <c r="E381" s="741"/>
      <c r="F381" s="663"/>
      <c r="G381" s="430"/>
      <c r="H381" s="430"/>
      <c r="I381" s="430"/>
      <c r="J381" s="664"/>
      <c r="K381" s="430"/>
      <c r="L381" s="430"/>
      <c r="M381" s="430"/>
    </row>
    <row r="382" spans="1:13" s="455" customFormat="1" ht="15">
      <c r="A382" s="662"/>
      <c r="B382" s="338"/>
      <c r="C382" s="430"/>
      <c r="D382" s="663"/>
      <c r="E382" s="663"/>
      <c r="F382" s="663"/>
      <c r="G382" s="430"/>
      <c r="H382" s="430"/>
      <c r="I382" s="430"/>
      <c r="J382" s="430"/>
      <c r="K382" s="430"/>
      <c r="L382" s="430"/>
      <c r="M382" s="430"/>
    </row>
    <row r="383" spans="1:13" s="455" customFormat="1" ht="15">
      <c r="A383" s="662"/>
      <c r="B383" s="338"/>
      <c r="C383" s="430"/>
      <c r="D383" s="663"/>
      <c r="E383" s="663"/>
      <c r="F383" s="663"/>
      <c r="G383" s="430"/>
      <c r="H383" s="430"/>
      <c r="I383" s="430"/>
      <c r="J383" s="430"/>
      <c r="K383" s="430"/>
      <c r="L383" s="430"/>
      <c r="M383" s="430"/>
    </row>
  </sheetData>
  <sheetProtection/>
  <mergeCells count="86">
    <mergeCell ref="A360:A365"/>
    <mergeCell ref="C381:E381"/>
    <mergeCell ref="A31:A36"/>
    <mergeCell ref="A313:A326"/>
    <mergeCell ref="A327:A331"/>
    <mergeCell ref="B327:B329"/>
    <mergeCell ref="A332:A336"/>
    <mergeCell ref="B332:B334"/>
    <mergeCell ref="A347:A353"/>
    <mergeCell ref="A342:A346"/>
    <mergeCell ref="A299:A300"/>
    <mergeCell ref="B299:B300"/>
    <mergeCell ref="A301:A302"/>
    <mergeCell ref="B301:B302"/>
    <mergeCell ref="A304:A312"/>
    <mergeCell ref="B304:B306"/>
    <mergeCell ref="A273:A281"/>
    <mergeCell ref="A282:A287"/>
    <mergeCell ref="A288:A292"/>
    <mergeCell ref="B288:B290"/>
    <mergeCell ref="A293:A297"/>
    <mergeCell ref="B293:B295"/>
    <mergeCell ref="A189:A192"/>
    <mergeCell ref="A201:A206"/>
    <mergeCell ref="A232:A233"/>
    <mergeCell ref="A235:A239"/>
    <mergeCell ref="A240:A252"/>
    <mergeCell ref="A253:A272"/>
    <mergeCell ref="A207:A218"/>
    <mergeCell ref="A219:A224"/>
    <mergeCell ref="A225:A230"/>
    <mergeCell ref="A231:C231"/>
    <mergeCell ref="A147:A152"/>
    <mergeCell ref="A153:A157"/>
    <mergeCell ref="A159:A169"/>
    <mergeCell ref="A170:A175"/>
    <mergeCell ref="A176:A184"/>
    <mergeCell ref="A185:A188"/>
    <mergeCell ref="A131:A134"/>
    <mergeCell ref="A135:A138"/>
    <mergeCell ref="A99:A104"/>
    <mergeCell ref="A105:A109"/>
    <mergeCell ref="A110:A113"/>
    <mergeCell ref="A114:A117"/>
    <mergeCell ref="A70:A74"/>
    <mergeCell ref="A75:A79"/>
    <mergeCell ref="A80:A88"/>
    <mergeCell ref="A90:A93"/>
    <mergeCell ref="A94:A98"/>
    <mergeCell ref="A125:A130"/>
    <mergeCell ref="K7:L7"/>
    <mergeCell ref="M7:M8"/>
    <mergeCell ref="A10:A14"/>
    <mergeCell ref="A15:A18"/>
    <mergeCell ref="A19:A22"/>
    <mergeCell ref="A37:A46"/>
    <mergeCell ref="A1:M1"/>
    <mergeCell ref="A3:M3"/>
    <mergeCell ref="A5:M5"/>
    <mergeCell ref="A7:A8"/>
    <mergeCell ref="B7:B8"/>
    <mergeCell ref="C7:C8"/>
    <mergeCell ref="D7:D8"/>
    <mergeCell ref="E7:F7"/>
    <mergeCell ref="G7:H7"/>
    <mergeCell ref="I7:J7"/>
    <mergeCell ref="A197:A200"/>
    <mergeCell ref="A6:F6"/>
    <mergeCell ref="A23:A26"/>
    <mergeCell ref="A27:A30"/>
    <mergeCell ref="A55:A58"/>
    <mergeCell ref="A59:A62"/>
    <mergeCell ref="A89:C89"/>
    <mergeCell ref="A47:A50"/>
    <mergeCell ref="A51:A54"/>
    <mergeCell ref="A63:A69"/>
    <mergeCell ref="A298:C298"/>
    <mergeCell ref="A337:C337"/>
    <mergeCell ref="A338:A341"/>
    <mergeCell ref="A354:A359"/>
    <mergeCell ref="A367:A368"/>
    <mergeCell ref="A118:A124"/>
    <mergeCell ref="A139:A142"/>
    <mergeCell ref="A143:A146"/>
    <mergeCell ref="A158:C158"/>
    <mergeCell ref="A193:A19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153"/>
  <sheetViews>
    <sheetView zoomScalePageLayoutView="0" workbookViewId="0" topLeftCell="A58">
      <selection activeCell="E136" sqref="E136"/>
    </sheetView>
  </sheetViews>
  <sheetFormatPr defaultColWidth="9.00390625" defaultRowHeight="12.75"/>
  <cols>
    <col min="1" max="1" width="3.375" style="309" customWidth="1"/>
    <col min="2" max="2" width="8.625" style="309" customWidth="1"/>
    <col min="3" max="3" width="39.25390625" style="309" customWidth="1"/>
    <col min="4" max="4" width="7.75390625" style="309" customWidth="1"/>
    <col min="5" max="5" width="8.00390625" style="309" customWidth="1"/>
    <col min="6" max="6" width="7.875" style="309" customWidth="1"/>
    <col min="7" max="8" width="8.625" style="309" customWidth="1"/>
    <col min="9" max="9" width="8.125" style="309" customWidth="1"/>
    <col min="10" max="10" width="8.25390625" style="309" customWidth="1"/>
    <col min="11" max="11" width="7.125" style="309" customWidth="1"/>
    <col min="12" max="12" width="8.25390625" style="309" customWidth="1"/>
    <col min="13" max="13" width="9.125" style="309" customWidth="1"/>
    <col min="14" max="14" width="9.375" style="309" customWidth="1"/>
    <col min="15" max="16384" width="9.125" style="309" customWidth="1"/>
  </cols>
  <sheetData>
    <row r="1" spans="1:13" s="13" customFormat="1" ht="23.25" customHeight="1">
      <c r="A1" s="802" t="s">
        <v>154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</row>
    <row r="2" spans="1:15" s="73" customFormat="1" ht="3" customHeight="1">
      <c r="A2" s="802"/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72"/>
      <c r="O2" s="72"/>
    </row>
    <row r="3" spans="1:13" s="291" customFormat="1" ht="17.25" customHeight="1">
      <c r="A3" s="803" t="s">
        <v>684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</row>
    <row r="4" spans="1:13" s="73" customFormat="1" ht="6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s="73" customFormat="1" ht="14.25">
      <c r="A5" s="292"/>
      <c r="B5" s="292"/>
      <c r="C5" s="804" t="s">
        <v>395</v>
      </c>
      <c r="D5" s="804"/>
      <c r="E5" s="804"/>
      <c r="F5" s="804"/>
      <c r="G5" s="804"/>
      <c r="H5" s="804"/>
      <c r="I5" s="804"/>
      <c r="J5" s="804"/>
      <c r="K5" s="805"/>
      <c r="L5" s="292"/>
      <c r="M5" s="292"/>
    </row>
    <row r="6" spans="1:13" s="16" customFormat="1" ht="19.5" customHeight="1">
      <c r="A6" s="14" t="s">
        <v>322</v>
      </c>
      <c r="B6" s="14"/>
      <c r="C6" s="14"/>
      <c r="D6" s="14"/>
      <c r="E6" s="14"/>
      <c r="F6" s="14"/>
      <c r="G6" s="7"/>
      <c r="H6" s="806" t="s">
        <v>20</v>
      </c>
      <c r="I6" s="806"/>
      <c r="J6" s="806"/>
      <c r="K6" s="15">
        <f>M139/1000</f>
        <v>0</v>
      </c>
      <c r="L6" s="807" t="s">
        <v>21</v>
      </c>
      <c r="M6" s="807"/>
    </row>
    <row r="7" spans="1:13" s="16" customFormat="1" ht="51.75" customHeight="1">
      <c r="A7" s="791" t="s">
        <v>22</v>
      </c>
      <c r="B7" s="791" t="s">
        <v>156</v>
      </c>
      <c r="C7" s="791" t="s">
        <v>1</v>
      </c>
      <c r="D7" s="791" t="s">
        <v>2</v>
      </c>
      <c r="E7" s="793" t="s">
        <v>3</v>
      </c>
      <c r="F7" s="794"/>
      <c r="G7" s="795" t="s">
        <v>4</v>
      </c>
      <c r="H7" s="796"/>
      <c r="I7" s="797" t="s">
        <v>0</v>
      </c>
      <c r="J7" s="798"/>
      <c r="K7" s="797" t="s">
        <v>68</v>
      </c>
      <c r="L7" s="798"/>
      <c r="M7" s="800" t="s">
        <v>5</v>
      </c>
    </row>
    <row r="8" spans="1:13" s="16" customFormat="1" ht="60" customHeight="1">
      <c r="A8" s="792"/>
      <c r="B8" s="792"/>
      <c r="C8" s="792"/>
      <c r="D8" s="792"/>
      <c r="E8" s="131" t="s">
        <v>69</v>
      </c>
      <c r="F8" s="131" t="s">
        <v>6</v>
      </c>
      <c r="G8" s="135" t="s">
        <v>7</v>
      </c>
      <c r="H8" s="131" t="s">
        <v>6</v>
      </c>
      <c r="I8" s="136" t="s">
        <v>7</v>
      </c>
      <c r="J8" s="131" t="s">
        <v>6</v>
      </c>
      <c r="K8" s="136" t="s">
        <v>7</v>
      </c>
      <c r="L8" s="131" t="s">
        <v>6</v>
      </c>
      <c r="M8" s="801"/>
    </row>
    <row r="9" spans="1:13" s="140" customFormat="1" ht="13.5" customHeight="1">
      <c r="A9" s="32" t="s">
        <v>70</v>
      </c>
      <c r="B9" s="32">
        <v>2</v>
      </c>
      <c r="C9" s="32">
        <v>3</v>
      </c>
      <c r="D9" s="32">
        <v>4</v>
      </c>
      <c r="E9" s="32">
        <v>5</v>
      </c>
      <c r="F9" s="137">
        <v>6</v>
      </c>
      <c r="G9" s="138" t="s">
        <v>71</v>
      </c>
      <c r="H9" s="139">
        <v>8</v>
      </c>
      <c r="I9" s="137">
        <v>9</v>
      </c>
      <c r="J9" s="139">
        <v>10</v>
      </c>
      <c r="K9" s="137">
        <v>11</v>
      </c>
      <c r="L9" s="139">
        <v>12</v>
      </c>
      <c r="M9" s="139">
        <v>13</v>
      </c>
    </row>
    <row r="10" spans="1:13" s="73" customFormat="1" ht="14.25">
      <c r="A10" s="293"/>
      <c r="B10" s="293"/>
      <c r="C10" s="294" t="s">
        <v>294</v>
      </c>
      <c r="D10" s="295"/>
      <c r="E10" s="296"/>
      <c r="F10" s="297"/>
      <c r="G10" s="295"/>
      <c r="H10" s="297"/>
      <c r="I10" s="295"/>
      <c r="J10" s="297"/>
      <c r="K10" s="297"/>
      <c r="L10" s="293"/>
      <c r="M10" s="293"/>
    </row>
    <row r="11" spans="1:14" s="1" customFormat="1" ht="33.75" customHeight="1">
      <c r="A11" s="791">
        <v>1</v>
      </c>
      <c r="B11" s="167" t="s">
        <v>107</v>
      </c>
      <c r="C11" s="39" t="s">
        <v>293</v>
      </c>
      <c r="D11" s="31" t="s">
        <v>88</v>
      </c>
      <c r="E11" s="42"/>
      <c r="F11" s="43">
        <v>62</v>
      </c>
      <c r="G11" s="39"/>
      <c r="H11" s="168"/>
      <c r="I11" s="40"/>
      <c r="J11" s="33"/>
      <c r="K11" s="40"/>
      <c r="L11" s="33"/>
      <c r="M11" s="33"/>
      <c r="N11" s="132"/>
    </row>
    <row r="12" spans="1:14" s="1" customFormat="1" ht="15" customHeight="1">
      <c r="A12" s="799"/>
      <c r="B12" s="167"/>
      <c r="C12" s="30" t="s">
        <v>11</v>
      </c>
      <c r="D12" s="31" t="s">
        <v>29</v>
      </c>
      <c r="E12" s="97">
        <v>1.43</v>
      </c>
      <c r="F12" s="42">
        <f>F11*E12</f>
        <v>88.66</v>
      </c>
      <c r="G12" s="39"/>
      <c r="H12" s="168"/>
      <c r="I12" s="43"/>
      <c r="J12" s="33"/>
      <c r="K12" s="40"/>
      <c r="L12" s="33"/>
      <c r="M12" s="33"/>
      <c r="N12" s="132"/>
    </row>
    <row r="13" spans="1:14" s="1" customFormat="1" ht="14.25" customHeight="1">
      <c r="A13" s="799"/>
      <c r="B13" s="98"/>
      <c r="C13" s="30" t="s">
        <v>38</v>
      </c>
      <c r="D13" s="31" t="s">
        <v>8</v>
      </c>
      <c r="E13" s="131">
        <v>0.0257</v>
      </c>
      <c r="F13" s="42">
        <f>F11*E13</f>
        <v>1.5934</v>
      </c>
      <c r="G13" s="34"/>
      <c r="H13" s="33"/>
      <c r="I13" s="40"/>
      <c r="J13" s="33"/>
      <c r="K13" s="40"/>
      <c r="L13" s="33"/>
      <c r="M13" s="33"/>
      <c r="N13" s="132"/>
    </row>
    <row r="14" spans="1:14" s="1" customFormat="1" ht="14.25" customHeight="1">
      <c r="A14" s="799"/>
      <c r="B14" s="98"/>
      <c r="C14" s="30" t="s">
        <v>31</v>
      </c>
      <c r="D14" s="31"/>
      <c r="E14" s="131"/>
      <c r="F14" s="42"/>
      <c r="G14" s="34"/>
      <c r="H14" s="33"/>
      <c r="I14" s="40"/>
      <c r="J14" s="33"/>
      <c r="K14" s="40"/>
      <c r="L14" s="33"/>
      <c r="M14" s="33"/>
      <c r="N14" s="132"/>
    </row>
    <row r="15" spans="1:14" s="1" customFormat="1" ht="29.25" customHeight="1">
      <c r="A15" s="799"/>
      <c r="B15" s="298"/>
      <c r="C15" s="39" t="s">
        <v>293</v>
      </c>
      <c r="D15" s="31" t="s">
        <v>88</v>
      </c>
      <c r="E15" s="41">
        <v>0.929</v>
      </c>
      <c r="F15" s="34">
        <f>F11*E15</f>
        <v>57.598000000000006</v>
      </c>
      <c r="G15" s="34"/>
      <c r="H15" s="33"/>
      <c r="I15" s="40"/>
      <c r="J15" s="33"/>
      <c r="K15" s="40"/>
      <c r="L15" s="33"/>
      <c r="M15" s="33"/>
      <c r="N15" s="132"/>
    </row>
    <row r="16" spans="1:14" s="1" customFormat="1" ht="13.5" customHeight="1">
      <c r="A16" s="792"/>
      <c r="B16" s="98"/>
      <c r="C16" s="30" t="s">
        <v>12</v>
      </c>
      <c r="D16" s="31" t="s">
        <v>8</v>
      </c>
      <c r="E16" s="31">
        <v>0.0457</v>
      </c>
      <c r="F16" s="119">
        <f>F11*E16</f>
        <v>2.8333999999999997</v>
      </c>
      <c r="G16" s="40"/>
      <c r="H16" s="33"/>
      <c r="I16" s="40"/>
      <c r="J16" s="33"/>
      <c r="K16" s="40"/>
      <c r="L16" s="33"/>
      <c r="M16" s="33"/>
      <c r="N16" s="132"/>
    </row>
    <row r="17" spans="1:14" s="1" customFormat="1" ht="31.5" customHeight="1">
      <c r="A17" s="791">
        <v>2</v>
      </c>
      <c r="B17" s="167" t="s">
        <v>143</v>
      </c>
      <c r="C17" s="39" t="s">
        <v>295</v>
      </c>
      <c r="D17" s="31" t="s">
        <v>88</v>
      </c>
      <c r="E17" s="34"/>
      <c r="F17" s="43">
        <v>38</v>
      </c>
      <c r="G17" s="39"/>
      <c r="H17" s="168"/>
      <c r="I17" s="40"/>
      <c r="J17" s="33"/>
      <c r="K17" s="40"/>
      <c r="L17" s="33"/>
      <c r="M17" s="33"/>
      <c r="N17" s="132"/>
    </row>
    <row r="18" spans="1:14" s="1" customFormat="1" ht="15" customHeight="1">
      <c r="A18" s="799"/>
      <c r="B18" s="167"/>
      <c r="C18" s="30" t="s">
        <v>11</v>
      </c>
      <c r="D18" s="31" t="s">
        <v>29</v>
      </c>
      <c r="E18" s="40">
        <v>1.17</v>
      </c>
      <c r="F18" s="34">
        <f>F17*E18</f>
        <v>44.459999999999994</v>
      </c>
      <c r="G18" s="39"/>
      <c r="H18" s="168"/>
      <c r="I18" s="43"/>
      <c r="J18" s="33"/>
      <c r="K18" s="40"/>
      <c r="L18" s="33"/>
      <c r="M18" s="33"/>
      <c r="N18" s="132"/>
    </row>
    <row r="19" spans="1:14" s="1" customFormat="1" ht="15" customHeight="1">
      <c r="A19" s="799"/>
      <c r="B19" s="98"/>
      <c r="C19" s="30" t="s">
        <v>38</v>
      </c>
      <c r="D19" s="31" t="s">
        <v>8</v>
      </c>
      <c r="E19" s="31">
        <v>0.0172</v>
      </c>
      <c r="F19" s="33">
        <f>F17*E19</f>
        <v>0.6536</v>
      </c>
      <c r="G19" s="34"/>
      <c r="H19" s="33"/>
      <c r="I19" s="40"/>
      <c r="J19" s="33"/>
      <c r="K19" s="34"/>
      <c r="L19" s="33"/>
      <c r="M19" s="33"/>
      <c r="N19" s="132"/>
    </row>
    <row r="20" spans="1:14" s="1" customFormat="1" ht="15" customHeight="1">
      <c r="A20" s="799"/>
      <c r="B20" s="98"/>
      <c r="C20" s="30" t="s">
        <v>31</v>
      </c>
      <c r="D20" s="31"/>
      <c r="E20" s="31"/>
      <c r="F20" s="34"/>
      <c r="G20" s="34"/>
      <c r="H20" s="33"/>
      <c r="I20" s="40"/>
      <c r="J20" s="33"/>
      <c r="K20" s="40"/>
      <c r="L20" s="33"/>
      <c r="M20" s="33"/>
      <c r="N20" s="132"/>
    </row>
    <row r="21" spans="1:14" s="1" customFormat="1" ht="30.75" customHeight="1">
      <c r="A21" s="799"/>
      <c r="B21" s="298"/>
      <c r="C21" s="39" t="s">
        <v>295</v>
      </c>
      <c r="D21" s="31" t="s">
        <v>88</v>
      </c>
      <c r="E21" s="31">
        <v>0.938</v>
      </c>
      <c r="F21" s="33">
        <f>F17*E21</f>
        <v>35.644</v>
      </c>
      <c r="G21" s="34"/>
      <c r="H21" s="33"/>
      <c r="I21" s="40"/>
      <c r="J21" s="33"/>
      <c r="K21" s="40"/>
      <c r="L21" s="33"/>
      <c r="M21" s="33"/>
      <c r="N21" s="132"/>
    </row>
    <row r="22" spans="1:14" s="1" customFormat="1" ht="15" customHeight="1">
      <c r="A22" s="792"/>
      <c r="B22" s="98"/>
      <c r="C22" s="30" t="s">
        <v>12</v>
      </c>
      <c r="D22" s="31" t="s">
        <v>8</v>
      </c>
      <c r="E22" s="31">
        <v>0.0393</v>
      </c>
      <c r="F22" s="34">
        <f>F17*E22</f>
        <v>1.4934</v>
      </c>
      <c r="G22" s="34"/>
      <c r="H22" s="33"/>
      <c r="I22" s="40"/>
      <c r="J22" s="33"/>
      <c r="K22" s="40"/>
      <c r="L22" s="33"/>
      <c r="M22" s="33"/>
      <c r="N22" s="132"/>
    </row>
    <row r="23" spans="1:14" s="1" customFormat="1" ht="37.5" customHeight="1">
      <c r="A23" s="791">
        <v>3</v>
      </c>
      <c r="B23" s="310" t="s">
        <v>108</v>
      </c>
      <c r="C23" s="39" t="s">
        <v>296</v>
      </c>
      <c r="D23" s="31" t="s">
        <v>88</v>
      </c>
      <c r="E23" s="34"/>
      <c r="F23" s="43">
        <v>32</v>
      </c>
      <c r="G23" s="39"/>
      <c r="H23" s="168"/>
      <c r="I23" s="40"/>
      <c r="J23" s="33"/>
      <c r="K23" s="40"/>
      <c r="L23" s="33"/>
      <c r="M23" s="33"/>
      <c r="N23" s="132"/>
    </row>
    <row r="24" spans="1:14" s="1" customFormat="1" ht="14.25" customHeight="1">
      <c r="A24" s="799"/>
      <c r="B24" s="167"/>
      <c r="C24" s="30" t="s">
        <v>11</v>
      </c>
      <c r="D24" s="31" t="s">
        <v>29</v>
      </c>
      <c r="E24" s="40">
        <v>1.56</v>
      </c>
      <c r="F24" s="34">
        <f>F23*E24</f>
        <v>49.92</v>
      </c>
      <c r="G24" s="39"/>
      <c r="H24" s="168"/>
      <c r="I24" s="43"/>
      <c r="J24" s="33"/>
      <c r="K24" s="40"/>
      <c r="L24" s="33"/>
      <c r="M24" s="33"/>
      <c r="N24" s="132"/>
    </row>
    <row r="25" spans="1:14" s="1" customFormat="1" ht="14.25" customHeight="1">
      <c r="A25" s="799"/>
      <c r="B25" s="98"/>
      <c r="C25" s="30" t="s">
        <v>38</v>
      </c>
      <c r="D25" s="31" t="s">
        <v>8</v>
      </c>
      <c r="E25" s="31">
        <v>0.0217</v>
      </c>
      <c r="F25" s="34">
        <f>F23*E25</f>
        <v>0.6944</v>
      </c>
      <c r="G25" s="34"/>
      <c r="H25" s="33"/>
      <c r="I25" s="40"/>
      <c r="J25" s="33"/>
      <c r="K25" s="40"/>
      <c r="L25" s="33"/>
      <c r="M25" s="33"/>
      <c r="N25" s="132"/>
    </row>
    <row r="26" spans="1:14" s="1" customFormat="1" ht="14.25" customHeight="1">
      <c r="A26" s="799"/>
      <c r="B26" s="98"/>
      <c r="C26" s="30" t="s">
        <v>31</v>
      </c>
      <c r="D26" s="31"/>
      <c r="E26" s="31"/>
      <c r="F26" s="34"/>
      <c r="G26" s="34"/>
      <c r="H26" s="33"/>
      <c r="I26" s="40"/>
      <c r="J26" s="33"/>
      <c r="K26" s="40"/>
      <c r="L26" s="33"/>
      <c r="M26" s="33"/>
      <c r="N26" s="132"/>
    </row>
    <row r="27" spans="1:14" s="1" customFormat="1" ht="30.75" customHeight="1">
      <c r="A27" s="799"/>
      <c r="B27" s="298"/>
      <c r="C27" s="39" t="s">
        <v>296</v>
      </c>
      <c r="D27" s="31" t="s">
        <v>88</v>
      </c>
      <c r="E27" s="31">
        <v>0.937</v>
      </c>
      <c r="F27" s="34">
        <f>F23*E27</f>
        <v>29.984</v>
      </c>
      <c r="G27" s="34"/>
      <c r="H27" s="33"/>
      <c r="I27" s="40"/>
      <c r="J27" s="33"/>
      <c r="K27" s="40"/>
      <c r="L27" s="33"/>
      <c r="M27" s="33"/>
      <c r="N27" s="132"/>
    </row>
    <row r="28" spans="1:14" s="1" customFormat="1" ht="15" customHeight="1">
      <c r="A28" s="799"/>
      <c r="B28" s="98"/>
      <c r="C28" s="30" t="s">
        <v>12</v>
      </c>
      <c r="D28" s="31" t="s">
        <v>8</v>
      </c>
      <c r="E28" s="31">
        <v>0.0708</v>
      </c>
      <c r="F28" s="34">
        <f>F23*E28</f>
        <v>2.2656</v>
      </c>
      <c r="G28" s="40"/>
      <c r="H28" s="33"/>
      <c r="I28" s="40"/>
      <c r="J28" s="33"/>
      <c r="K28" s="40"/>
      <c r="L28" s="33"/>
      <c r="M28" s="33"/>
      <c r="N28" s="132"/>
    </row>
    <row r="29" spans="1:13" s="73" customFormat="1" ht="14.25">
      <c r="A29" s="792"/>
      <c r="B29" s="293"/>
      <c r="C29" s="294" t="s">
        <v>297</v>
      </c>
      <c r="D29" s="295"/>
      <c r="E29" s="296"/>
      <c r="F29" s="297"/>
      <c r="G29" s="295"/>
      <c r="H29" s="297"/>
      <c r="I29" s="295"/>
      <c r="J29" s="297"/>
      <c r="K29" s="297"/>
      <c r="L29" s="293"/>
      <c r="M29" s="293"/>
    </row>
    <row r="30" spans="1:14" s="1" customFormat="1" ht="33.75" customHeight="1">
      <c r="A30" s="31">
        <v>4</v>
      </c>
      <c r="B30" s="167" t="s">
        <v>107</v>
      </c>
      <c r="C30" s="39" t="s">
        <v>396</v>
      </c>
      <c r="D30" s="31" t="s">
        <v>88</v>
      </c>
      <c r="E30" s="42"/>
      <c r="F30" s="43">
        <v>72</v>
      </c>
      <c r="G30" s="39"/>
      <c r="H30" s="168"/>
      <c r="I30" s="40"/>
      <c r="J30" s="33"/>
      <c r="K30" s="40"/>
      <c r="L30" s="33"/>
      <c r="M30" s="33"/>
      <c r="N30" s="132"/>
    </row>
    <row r="31" spans="1:14" s="1" customFormat="1" ht="15" customHeight="1">
      <c r="A31" s="31"/>
      <c r="B31" s="167"/>
      <c r="C31" s="30" t="s">
        <v>11</v>
      </c>
      <c r="D31" s="31" t="s">
        <v>29</v>
      </c>
      <c r="E31" s="97">
        <v>1.43</v>
      </c>
      <c r="F31" s="42">
        <f>F30*E31</f>
        <v>102.96</v>
      </c>
      <c r="G31" s="39"/>
      <c r="H31" s="168"/>
      <c r="I31" s="43"/>
      <c r="J31" s="33"/>
      <c r="K31" s="40"/>
      <c r="L31" s="33"/>
      <c r="M31" s="33"/>
      <c r="N31" s="132"/>
    </row>
    <row r="32" spans="1:14" s="1" customFormat="1" ht="14.25" customHeight="1">
      <c r="A32" s="31"/>
      <c r="B32" s="98"/>
      <c r="C32" s="30" t="s">
        <v>38</v>
      </c>
      <c r="D32" s="31" t="s">
        <v>8</v>
      </c>
      <c r="E32" s="131">
        <v>0.0257</v>
      </c>
      <c r="F32" s="42">
        <f>F30*E32</f>
        <v>1.8504</v>
      </c>
      <c r="G32" s="34"/>
      <c r="H32" s="33"/>
      <c r="I32" s="40"/>
      <c r="J32" s="33"/>
      <c r="K32" s="40"/>
      <c r="L32" s="33"/>
      <c r="M32" s="33"/>
      <c r="N32" s="132"/>
    </row>
    <row r="33" spans="1:14" s="1" customFormat="1" ht="14.25" customHeight="1">
      <c r="A33" s="31"/>
      <c r="B33" s="98"/>
      <c r="C33" s="30" t="s">
        <v>31</v>
      </c>
      <c r="D33" s="31"/>
      <c r="E33" s="131"/>
      <c r="F33" s="42"/>
      <c r="G33" s="34"/>
      <c r="H33" s="33"/>
      <c r="I33" s="40"/>
      <c r="J33" s="33"/>
      <c r="K33" s="40"/>
      <c r="L33" s="33"/>
      <c r="M33" s="33"/>
      <c r="N33" s="132"/>
    </row>
    <row r="34" spans="1:14" s="1" customFormat="1" ht="29.25" customHeight="1">
      <c r="A34" s="31"/>
      <c r="B34" s="202"/>
      <c r="C34" s="39" t="s">
        <v>293</v>
      </c>
      <c r="D34" s="31" t="s">
        <v>88</v>
      </c>
      <c r="E34" s="41">
        <v>0.929</v>
      </c>
      <c r="F34" s="34">
        <f>F30*E34</f>
        <v>66.888</v>
      </c>
      <c r="G34" s="34"/>
      <c r="H34" s="33"/>
      <c r="I34" s="40"/>
      <c r="J34" s="33"/>
      <c r="K34" s="40"/>
      <c r="L34" s="33"/>
      <c r="M34" s="33"/>
      <c r="N34" s="132"/>
    </row>
    <row r="35" spans="1:14" s="1" customFormat="1" ht="13.5" customHeight="1">
      <c r="A35" s="31"/>
      <c r="B35" s="98"/>
      <c r="C35" s="30" t="s">
        <v>12</v>
      </c>
      <c r="D35" s="31" t="s">
        <v>8</v>
      </c>
      <c r="E35" s="31">
        <v>0.0457</v>
      </c>
      <c r="F35" s="119">
        <f>F30*E35</f>
        <v>3.2904</v>
      </c>
      <c r="G35" s="40"/>
      <c r="H35" s="33"/>
      <c r="I35" s="40"/>
      <c r="J35" s="33"/>
      <c r="K35" s="40"/>
      <c r="L35" s="33"/>
      <c r="M35" s="33"/>
      <c r="N35" s="132"/>
    </row>
    <row r="36" spans="1:14" s="1" customFormat="1" ht="31.5" customHeight="1">
      <c r="A36" s="31">
        <v>5</v>
      </c>
      <c r="B36" s="167" t="s">
        <v>143</v>
      </c>
      <c r="C36" s="39" t="s">
        <v>397</v>
      </c>
      <c r="D36" s="31" t="s">
        <v>88</v>
      </c>
      <c r="E36" s="34"/>
      <c r="F36" s="43">
        <v>36</v>
      </c>
      <c r="G36" s="39"/>
      <c r="H36" s="168"/>
      <c r="I36" s="40"/>
      <c r="J36" s="33"/>
      <c r="K36" s="40"/>
      <c r="L36" s="33"/>
      <c r="M36" s="33"/>
      <c r="N36" s="132"/>
    </row>
    <row r="37" spans="1:14" s="1" customFormat="1" ht="15" customHeight="1">
      <c r="A37" s="31"/>
      <c r="B37" s="167"/>
      <c r="C37" s="30" t="s">
        <v>11</v>
      </c>
      <c r="D37" s="31" t="s">
        <v>29</v>
      </c>
      <c r="E37" s="40">
        <v>1.17</v>
      </c>
      <c r="F37" s="34">
        <f>F36*E37</f>
        <v>42.12</v>
      </c>
      <c r="G37" s="39"/>
      <c r="H37" s="168"/>
      <c r="I37" s="43"/>
      <c r="J37" s="33"/>
      <c r="K37" s="40"/>
      <c r="L37" s="33"/>
      <c r="M37" s="33"/>
      <c r="N37" s="132"/>
    </row>
    <row r="38" spans="1:14" s="1" customFormat="1" ht="15" customHeight="1">
      <c r="A38" s="31"/>
      <c r="B38" s="98"/>
      <c r="C38" s="30" t="s">
        <v>38</v>
      </c>
      <c r="D38" s="31" t="s">
        <v>8</v>
      </c>
      <c r="E38" s="31">
        <v>0.0172</v>
      </c>
      <c r="F38" s="33">
        <f>F36*E38</f>
        <v>0.6192</v>
      </c>
      <c r="G38" s="34"/>
      <c r="H38" s="33"/>
      <c r="I38" s="40"/>
      <c r="J38" s="33"/>
      <c r="K38" s="34"/>
      <c r="L38" s="33"/>
      <c r="M38" s="33"/>
      <c r="N38" s="132"/>
    </row>
    <row r="39" spans="1:14" s="1" customFormat="1" ht="15" customHeight="1">
      <c r="A39" s="31"/>
      <c r="B39" s="98"/>
      <c r="C39" s="30" t="s">
        <v>31</v>
      </c>
      <c r="D39" s="31"/>
      <c r="E39" s="31"/>
      <c r="F39" s="34"/>
      <c r="G39" s="34"/>
      <c r="H39" s="33"/>
      <c r="I39" s="40"/>
      <c r="J39" s="33"/>
      <c r="K39" s="40"/>
      <c r="L39" s="33"/>
      <c r="M39" s="33"/>
      <c r="N39" s="132"/>
    </row>
    <row r="40" spans="1:14" s="1" customFormat="1" ht="30.75" customHeight="1">
      <c r="A40" s="31"/>
      <c r="B40" s="202"/>
      <c r="C40" s="39" t="s">
        <v>295</v>
      </c>
      <c r="D40" s="31" t="s">
        <v>88</v>
      </c>
      <c r="E40" s="31">
        <v>0.938</v>
      </c>
      <c r="F40" s="33">
        <f>F36*E40</f>
        <v>33.768</v>
      </c>
      <c r="G40" s="34"/>
      <c r="H40" s="33"/>
      <c r="I40" s="40"/>
      <c r="J40" s="33"/>
      <c r="K40" s="40"/>
      <c r="L40" s="33"/>
      <c r="M40" s="33"/>
      <c r="N40" s="132"/>
    </row>
    <row r="41" spans="1:14" s="1" customFormat="1" ht="15" customHeight="1">
      <c r="A41" s="31"/>
      <c r="B41" s="98"/>
      <c r="C41" s="30" t="s">
        <v>12</v>
      </c>
      <c r="D41" s="31" t="s">
        <v>8</v>
      </c>
      <c r="E41" s="31">
        <v>0.0393</v>
      </c>
      <c r="F41" s="34">
        <f>F36*E41</f>
        <v>1.4148</v>
      </c>
      <c r="G41" s="34"/>
      <c r="H41" s="33"/>
      <c r="I41" s="40"/>
      <c r="J41" s="33"/>
      <c r="K41" s="40"/>
      <c r="L41" s="33"/>
      <c r="M41" s="33"/>
      <c r="N41" s="132"/>
    </row>
    <row r="42" spans="1:14" s="1" customFormat="1" ht="15" customHeight="1">
      <c r="A42" s="31"/>
      <c r="B42" s="167"/>
      <c r="C42" s="101" t="s">
        <v>284</v>
      </c>
      <c r="D42" s="31"/>
      <c r="E42" s="42"/>
      <c r="F42" s="42"/>
      <c r="G42" s="34"/>
      <c r="H42" s="33"/>
      <c r="I42" s="40"/>
      <c r="J42" s="33"/>
      <c r="K42" s="40"/>
      <c r="L42" s="33"/>
      <c r="M42" s="33"/>
      <c r="N42" s="132"/>
    </row>
    <row r="43" spans="1:14" s="1" customFormat="1" ht="13.5" customHeight="1">
      <c r="A43" s="31">
        <v>6</v>
      </c>
      <c r="B43" s="167" t="s">
        <v>285</v>
      </c>
      <c r="C43" s="30" t="s">
        <v>286</v>
      </c>
      <c r="D43" s="234" t="s">
        <v>88</v>
      </c>
      <c r="E43" s="131"/>
      <c r="F43" s="43">
        <v>36</v>
      </c>
      <c r="G43" s="34"/>
      <c r="H43" s="33"/>
      <c r="I43" s="40"/>
      <c r="J43" s="33"/>
      <c r="K43" s="40"/>
      <c r="L43" s="33"/>
      <c r="M43" s="33"/>
      <c r="N43" s="132"/>
    </row>
    <row r="44" spans="1:14" s="1" customFormat="1" ht="15" customHeight="1">
      <c r="A44" s="31"/>
      <c r="B44" s="167"/>
      <c r="C44" s="30" t="s">
        <v>11</v>
      </c>
      <c r="D44" s="31" t="s">
        <v>29</v>
      </c>
      <c r="E44" s="42">
        <v>0.609</v>
      </c>
      <c r="F44" s="94">
        <f>F43*E44</f>
        <v>21.924</v>
      </c>
      <c r="G44" s="39"/>
      <c r="H44" s="168"/>
      <c r="I44" s="43"/>
      <c r="J44" s="33"/>
      <c r="K44" s="40"/>
      <c r="L44" s="33"/>
      <c r="M44" s="33"/>
      <c r="N44" s="132"/>
    </row>
    <row r="45" spans="1:14" s="1" customFormat="1" ht="15" customHeight="1">
      <c r="A45" s="31"/>
      <c r="B45" s="98"/>
      <c r="C45" s="30" t="s">
        <v>30</v>
      </c>
      <c r="D45" s="31" t="s">
        <v>8</v>
      </c>
      <c r="E45" s="131">
        <v>0.0021</v>
      </c>
      <c r="F45" s="94">
        <f>F43*E45</f>
        <v>0.0756</v>
      </c>
      <c r="G45" s="34"/>
      <c r="H45" s="33"/>
      <c r="I45" s="40"/>
      <c r="J45" s="33"/>
      <c r="K45" s="40"/>
      <c r="L45" s="33"/>
      <c r="M45" s="33"/>
      <c r="N45" s="132"/>
    </row>
    <row r="46" spans="1:14" s="1" customFormat="1" ht="15" customHeight="1">
      <c r="A46" s="31"/>
      <c r="B46" s="98"/>
      <c r="C46" s="30" t="s">
        <v>31</v>
      </c>
      <c r="D46" s="31"/>
      <c r="E46" s="131"/>
      <c r="F46" s="94"/>
      <c r="G46" s="34"/>
      <c r="H46" s="33"/>
      <c r="I46" s="40"/>
      <c r="J46" s="33"/>
      <c r="K46" s="40"/>
      <c r="L46" s="33"/>
      <c r="M46" s="33"/>
      <c r="N46" s="132"/>
    </row>
    <row r="47" spans="1:14" s="1" customFormat="1" ht="16.5" customHeight="1">
      <c r="A47" s="31"/>
      <c r="B47" s="202"/>
      <c r="C47" s="30" t="s">
        <v>287</v>
      </c>
      <c r="D47" s="234" t="s">
        <v>88</v>
      </c>
      <c r="E47" s="31">
        <v>0.998</v>
      </c>
      <c r="F47" s="33">
        <f>F43*E47</f>
        <v>35.928</v>
      </c>
      <c r="G47" s="34"/>
      <c r="H47" s="33"/>
      <c r="I47" s="40"/>
      <c r="J47" s="33"/>
      <c r="K47" s="40"/>
      <c r="L47" s="33"/>
      <c r="M47" s="33"/>
      <c r="N47" s="132"/>
    </row>
    <row r="48" spans="1:14" s="1" customFormat="1" ht="15" customHeight="1">
      <c r="A48" s="31"/>
      <c r="B48" s="202"/>
      <c r="C48" s="30" t="s">
        <v>288</v>
      </c>
      <c r="D48" s="31" t="s">
        <v>78</v>
      </c>
      <c r="E48" s="131">
        <v>0.14</v>
      </c>
      <c r="F48" s="94">
        <f>F43*E48</f>
        <v>5.040000000000001</v>
      </c>
      <c r="G48" s="34"/>
      <c r="H48" s="33"/>
      <c r="I48" s="40"/>
      <c r="J48" s="33"/>
      <c r="K48" s="40"/>
      <c r="L48" s="33"/>
      <c r="M48" s="33"/>
      <c r="N48" s="132"/>
    </row>
    <row r="49" spans="1:14" s="1" customFormat="1" ht="15" customHeight="1">
      <c r="A49" s="31"/>
      <c r="B49" s="98"/>
      <c r="C49" s="30" t="s">
        <v>12</v>
      </c>
      <c r="D49" s="31" t="s">
        <v>8</v>
      </c>
      <c r="E49" s="131">
        <v>0.156</v>
      </c>
      <c r="F49" s="94">
        <f>F43*E49</f>
        <v>5.616</v>
      </c>
      <c r="G49" s="34"/>
      <c r="H49" s="33"/>
      <c r="I49" s="40"/>
      <c r="J49" s="33"/>
      <c r="K49" s="40"/>
      <c r="L49" s="33"/>
      <c r="M49" s="33"/>
      <c r="N49" s="132"/>
    </row>
    <row r="50" spans="1:14" s="1" customFormat="1" ht="18.75" customHeight="1">
      <c r="A50" s="31">
        <v>7</v>
      </c>
      <c r="B50" s="167" t="s">
        <v>289</v>
      </c>
      <c r="C50" s="30" t="s">
        <v>290</v>
      </c>
      <c r="D50" s="234" t="s">
        <v>88</v>
      </c>
      <c r="E50" s="131"/>
      <c r="F50" s="43">
        <v>28</v>
      </c>
      <c r="G50" s="34"/>
      <c r="H50" s="33"/>
      <c r="I50" s="40"/>
      <c r="J50" s="33"/>
      <c r="K50" s="40"/>
      <c r="L50" s="33"/>
      <c r="M50" s="33"/>
      <c r="N50" s="132"/>
    </row>
    <row r="51" spans="1:14" s="1" customFormat="1" ht="14.25" customHeight="1">
      <c r="A51" s="31"/>
      <c r="B51" s="167"/>
      <c r="C51" s="30" t="s">
        <v>11</v>
      </c>
      <c r="D51" s="31" t="s">
        <v>29</v>
      </c>
      <c r="E51" s="42">
        <v>0.583</v>
      </c>
      <c r="F51" s="94">
        <f>F50*E51</f>
        <v>16.323999999999998</v>
      </c>
      <c r="G51" s="39"/>
      <c r="H51" s="168"/>
      <c r="I51" s="43"/>
      <c r="J51" s="33"/>
      <c r="K51" s="40"/>
      <c r="L51" s="33"/>
      <c r="M51" s="33"/>
      <c r="N51" s="132"/>
    </row>
    <row r="52" spans="1:14" s="1" customFormat="1" ht="14.25" customHeight="1">
      <c r="A52" s="31"/>
      <c r="B52" s="98"/>
      <c r="C52" s="30" t="s">
        <v>30</v>
      </c>
      <c r="D52" s="31" t="s">
        <v>8</v>
      </c>
      <c r="E52" s="131">
        <v>0.0046</v>
      </c>
      <c r="F52" s="94">
        <f>F50*E52</f>
        <v>0.1288</v>
      </c>
      <c r="G52" s="34"/>
      <c r="H52" s="33"/>
      <c r="I52" s="40"/>
      <c r="J52" s="33"/>
      <c r="K52" s="40"/>
      <c r="L52" s="33"/>
      <c r="M52" s="33"/>
      <c r="N52" s="132"/>
    </row>
    <row r="53" spans="1:14" s="1" customFormat="1" ht="14.25" customHeight="1">
      <c r="A53" s="31"/>
      <c r="B53" s="98"/>
      <c r="C53" s="30" t="s">
        <v>31</v>
      </c>
      <c r="D53" s="31"/>
      <c r="E53" s="131"/>
      <c r="F53" s="94"/>
      <c r="G53" s="34"/>
      <c r="H53" s="33"/>
      <c r="I53" s="40"/>
      <c r="J53" s="33"/>
      <c r="K53" s="40"/>
      <c r="L53" s="33"/>
      <c r="M53" s="33"/>
      <c r="N53" s="132"/>
    </row>
    <row r="54" spans="1:14" s="1" customFormat="1" ht="17.25" customHeight="1">
      <c r="A54" s="31"/>
      <c r="B54" s="202"/>
      <c r="C54" s="30" t="s">
        <v>291</v>
      </c>
      <c r="D54" s="234" t="s">
        <v>88</v>
      </c>
      <c r="E54" s="131">
        <v>0.998</v>
      </c>
      <c r="F54" s="94">
        <f>F50*E54</f>
        <v>27.944</v>
      </c>
      <c r="G54" s="34"/>
      <c r="H54" s="33"/>
      <c r="I54" s="40"/>
      <c r="J54" s="33"/>
      <c r="K54" s="40"/>
      <c r="L54" s="33"/>
      <c r="M54" s="33"/>
      <c r="N54" s="132"/>
    </row>
    <row r="55" spans="1:14" s="1" customFormat="1" ht="16.5" customHeight="1">
      <c r="A55" s="31"/>
      <c r="B55" s="202"/>
      <c r="C55" s="30" t="s">
        <v>288</v>
      </c>
      <c r="D55" s="31" t="s">
        <v>78</v>
      </c>
      <c r="E55" s="131">
        <v>0.235</v>
      </c>
      <c r="F55" s="94">
        <f>F50*E55</f>
        <v>6.58</v>
      </c>
      <c r="G55" s="34"/>
      <c r="H55" s="33"/>
      <c r="I55" s="40"/>
      <c r="J55" s="33"/>
      <c r="K55" s="40"/>
      <c r="L55" s="33"/>
      <c r="M55" s="33"/>
      <c r="N55" s="132"/>
    </row>
    <row r="56" spans="1:14" s="1" customFormat="1" ht="14.25" customHeight="1">
      <c r="A56" s="326"/>
      <c r="B56" s="98"/>
      <c r="C56" s="30" t="s">
        <v>12</v>
      </c>
      <c r="D56" s="31" t="s">
        <v>8</v>
      </c>
      <c r="E56" s="131">
        <v>0.208</v>
      </c>
      <c r="F56" s="94">
        <f>F50*E56</f>
        <v>5.824</v>
      </c>
      <c r="G56" s="34"/>
      <c r="H56" s="33"/>
      <c r="I56" s="40"/>
      <c r="J56" s="33"/>
      <c r="K56" s="40"/>
      <c r="L56" s="33"/>
      <c r="M56" s="33"/>
      <c r="N56" s="132"/>
    </row>
    <row r="57" spans="1:14" s="1" customFormat="1" ht="24" customHeight="1">
      <c r="A57" s="31">
        <v>8</v>
      </c>
      <c r="B57" s="173"/>
      <c r="C57" s="30" t="s">
        <v>298</v>
      </c>
      <c r="D57" s="31" t="s">
        <v>28</v>
      </c>
      <c r="E57" s="131"/>
      <c r="F57" s="35">
        <v>24</v>
      </c>
      <c r="G57" s="34"/>
      <c r="H57" s="33"/>
      <c r="I57" s="40"/>
      <c r="J57" s="33"/>
      <c r="K57" s="40"/>
      <c r="L57" s="33"/>
      <c r="M57" s="33"/>
      <c r="N57" s="311"/>
    </row>
    <row r="58" spans="1:14" s="1" customFormat="1" ht="19.5" customHeight="1">
      <c r="A58" s="31">
        <v>9</v>
      </c>
      <c r="B58" s="312"/>
      <c r="C58" s="30" t="s">
        <v>323</v>
      </c>
      <c r="D58" s="31" t="s">
        <v>28</v>
      </c>
      <c r="E58" s="131"/>
      <c r="F58" s="35">
        <v>20</v>
      </c>
      <c r="G58" s="34"/>
      <c r="H58" s="33"/>
      <c r="I58" s="40"/>
      <c r="J58" s="33"/>
      <c r="K58" s="40"/>
      <c r="L58" s="33"/>
      <c r="M58" s="33"/>
      <c r="N58" s="132"/>
    </row>
    <row r="59" spans="1:14" s="1" customFormat="1" ht="15.75" customHeight="1">
      <c r="A59" s="31">
        <v>10</v>
      </c>
      <c r="B59" s="173"/>
      <c r="C59" s="30" t="s">
        <v>299</v>
      </c>
      <c r="D59" s="31" t="s">
        <v>28</v>
      </c>
      <c r="E59" s="131"/>
      <c r="F59" s="35">
        <v>3</v>
      </c>
      <c r="G59" s="43"/>
      <c r="H59" s="33"/>
      <c r="I59" s="40"/>
      <c r="J59" s="33"/>
      <c r="K59" s="40"/>
      <c r="L59" s="33"/>
      <c r="M59" s="33"/>
      <c r="N59" s="132"/>
    </row>
    <row r="60" spans="1:14" s="1" customFormat="1" ht="15.75" customHeight="1">
      <c r="A60" s="31">
        <v>11</v>
      </c>
      <c r="B60" s="173"/>
      <c r="C60" s="30" t="s">
        <v>300</v>
      </c>
      <c r="D60" s="31" t="s">
        <v>28</v>
      </c>
      <c r="E60" s="131"/>
      <c r="F60" s="35">
        <v>26</v>
      </c>
      <c r="G60" s="43"/>
      <c r="H60" s="33"/>
      <c r="I60" s="40"/>
      <c r="J60" s="33"/>
      <c r="K60" s="40"/>
      <c r="L60" s="33"/>
      <c r="M60" s="33"/>
      <c r="N60" s="132"/>
    </row>
    <row r="61" spans="1:14" s="166" customFormat="1" ht="22.5" customHeight="1">
      <c r="A61" s="31">
        <v>12</v>
      </c>
      <c r="B61" s="173"/>
      <c r="C61" s="174" t="s">
        <v>301</v>
      </c>
      <c r="D61" s="34" t="s">
        <v>28</v>
      </c>
      <c r="E61" s="34"/>
      <c r="F61" s="314">
        <v>12</v>
      </c>
      <c r="G61" s="43"/>
      <c r="H61" s="33"/>
      <c r="I61" s="43"/>
      <c r="J61" s="33"/>
      <c r="K61" s="40"/>
      <c r="L61" s="33"/>
      <c r="M61" s="33"/>
      <c r="N61" s="165"/>
    </row>
    <row r="62" spans="1:14" s="1" customFormat="1" ht="27" customHeight="1">
      <c r="A62" s="31">
        <v>13</v>
      </c>
      <c r="B62" s="173"/>
      <c r="C62" s="174" t="s">
        <v>303</v>
      </c>
      <c r="D62" s="34" t="s">
        <v>28</v>
      </c>
      <c r="E62" s="34"/>
      <c r="F62" s="314">
        <v>8</v>
      </c>
      <c r="G62" s="34"/>
      <c r="H62" s="33"/>
      <c r="I62" s="35"/>
      <c r="J62" s="35"/>
      <c r="K62" s="35"/>
      <c r="L62" s="35"/>
      <c r="M62" s="33"/>
      <c r="N62" s="132"/>
    </row>
    <row r="63" spans="1:13" s="73" customFormat="1" ht="14.25">
      <c r="A63" s="293"/>
      <c r="B63" s="293"/>
      <c r="C63" s="95" t="s">
        <v>145</v>
      </c>
      <c r="D63" s="295"/>
      <c r="E63" s="296"/>
      <c r="F63" s="297"/>
      <c r="G63" s="295"/>
      <c r="H63" s="297"/>
      <c r="I63" s="295"/>
      <c r="J63" s="297"/>
      <c r="K63" s="297"/>
      <c r="L63" s="293"/>
      <c r="M63" s="293"/>
    </row>
    <row r="64" spans="1:14" s="1" customFormat="1" ht="20.25" customHeight="1">
      <c r="A64" s="31">
        <v>14</v>
      </c>
      <c r="B64" s="173"/>
      <c r="C64" s="30" t="s">
        <v>304</v>
      </c>
      <c r="D64" s="31" t="s">
        <v>28</v>
      </c>
      <c r="E64" s="131"/>
      <c r="F64" s="35">
        <v>36</v>
      </c>
      <c r="G64" s="34"/>
      <c r="H64" s="33"/>
      <c r="I64" s="40"/>
      <c r="J64" s="33"/>
      <c r="K64" s="40"/>
      <c r="L64" s="33"/>
      <c r="M64" s="33"/>
      <c r="N64" s="132"/>
    </row>
    <row r="65" spans="1:14" s="1" customFormat="1" ht="18.75" customHeight="1">
      <c r="A65" s="31">
        <v>15</v>
      </c>
      <c r="B65" s="173"/>
      <c r="C65" s="30" t="s">
        <v>302</v>
      </c>
      <c r="D65" s="31" t="s">
        <v>28</v>
      </c>
      <c r="E65" s="131"/>
      <c r="F65" s="35">
        <v>32</v>
      </c>
      <c r="G65" s="34"/>
      <c r="H65" s="33"/>
      <c r="I65" s="40"/>
      <c r="J65" s="33"/>
      <c r="K65" s="40"/>
      <c r="L65" s="33"/>
      <c r="M65" s="33"/>
      <c r="N65" s="311"/>
    </row>
    <row r="66" spans="1:14" s="1" customFormat="1" ht="21.75" customHeight="1">
      <c r="A66" s="31">
        <v>16</v>
      </c>
      <c r="B66" s="173"/>
      <c r="C66" s="315" t="s">
        <v>305</v>
      </c>
      <c r="D66" s="34" t="s">
        <v>28</v>
      </c>
      <c r="E66" s="34"/>
      <c r="F66" s="314">
        <v>12</v>
      </c>
      <c r="G66" s="34"/>
      <c r="H66" s="33"/>
      <c r="I66" s="35"/>
      <c r="J66" s="35"/>
      <c r="K66" s="35"/>
      <c r="L66" s="35"/>
      <c r="M66" s="33"/>
      <c r="N66" s="132"/>
    </row>
    <row r="67" spans="1:16" s="166" customFormat="1" ht="15.75" customHeight="1">
      <c r="A67" s="31">
        <v>17</v>
      </c>
      <c r="B67" s="167" t="s">
        <v>80</v>
      </c>
      <c r="C67" s="39" t="s">
        <v>306</v>
      </c>
      <c r="D67" s="34" t="s">
        <v>13</v>
      </c>
      <c r="E67" s="34"/>
      <c r="F67" s="35">
        <f>SUM(F71:F73)</f>
        <v>40</v>
      </c>
      <c r="G67" s="39"/>
      <c r="H67" s="168"/>
      <c r="I67" s="40"/>
      <c r="J67" s="33"/>
      <c r="K67" s="40"/>
      <c r="L67" s="33"/>
      <c r="M67" s="33"/>
      <c r="N67" s="165"/>
      <c r="O67" s="169"/>
      <c r="P67" s="169"/>
    </row>
    <row r="68" spans="1:16" s="166" customFormat="1" ht="12.75" customHeight="1">
      <c r="A68" s="34"/>
      <c r="B68" s="167"/>
      <c r="C68" s="123" t="s">
        <v>11</v>
      </c>
      <c r="D68" s="34" t="s">
        <v>29</v>
      </c>
      <c r="E68" s="34">
        <v>1.51</v>
      </c>
      <c r="F68" s="34">
        <f>F67*E68</f>
        <v>60.4</v>
      </c>
      <c r="G68" s="39"/>
      <c r="H68" s="168"/>
      <c r="I68" s="43"/>
      <c r="J68" s="33"/>
      <c r="K68" s="40"/>
      <c r="L68" s="33"/>
      <c r="M68" s="33"/>
      <c r="N68" s="165"/>
      <c r="O68" s="169"/>
      <c r="P68" s="169"/>
    </row>
    <row r="69" spans="1:16" s="166" customFormat="1" ht="12.75" customHeight="1">
      <c r="A69" s="34"/>
      <c r="B69" s="170"/>
      <c r="C69" s="123" t="s">
        <v>30</v>
      </c>
      <c r="D69" s="34" t="s">
        <v>8</v>
      </c>
      <c r="E69" s="34">
        <v>0.13</v>
      </c>
      <c r="F69" s="34">
        <f>F67*E69</f>
        <v>5.2</v>
      </c>
      <c r="G69" s="34"/>
      <c r="H69" s="33"/>
      <c r="I69" s="40"/>
      <c r="J69" s="33"/>
      <c r="K69" s="40"/>
      <c r="L69" s="33"/>
      <c r="M69" s="33"/>
      <c r="N69" s="165"/>
      <c r="O69" s="169"/>
      <c r="P69" s="169"/>
    </row>
    <row r="70" spans="1:16" s="166" customFormat="1" ht="12.75" customHeight="1">
      <c r="A70" s="34"/>
      <c r="B70" s="170"/>
      <c r="C70" s="123" t="s">
        <v>31</v>
      </c>
      <c r="D70" s="34"/>
      <c r="E70" s="34"/>
      <c r="F70" s="33"/>
      <c r="G70" s="34"/>
      <c r="H70" s="33"/>
      <c r="I70" s="40"/>
      <c r="J70" s="33"/>
      <c r="K70" s="40"/>
      <c r="L70" s="33"/>
      <c r="M70" s="33"/>
      <c r="N70" s="165"/>
      <c r="O70" s="169"/>
      <c r="P70" s="169"/>
    </row>
    <row r="71" spans="1:16" s="166" customFormat="1" ht="18.75" customHeight="1">
      <c r="A71" s="34"/>
      <c r="B71" s="173"/>
      <c r="C71" s="39" t="s">
        <v>307</v>
      </c>
      <c r="D71" s="34" t="s">
        <v>13</v>
      </c>
      <c r="E71" s="34"/>
      <c r="F71" s="35">
        <v>32</v>
      </c>
      <c r="G71" s="34"/>
      <c r="H71" s="33"/>
      <c r="I71" s="40"/>
      <c r="J71" s="33"/>
      <c r="K71" s="40"/>
      <c r="L71" s="33"/>
      <c r="M71" s="33"/>
      <c r="N71" s="165"/>
      <c r="O71" s="169"/>
      <c r="P71" s="169"/>
    </row>
    <row r="72" spans="1:16" s="166" customFormat="1" ht="21" customHeight="1">
      <c r="A72" s="34"/>
      <c r="B72" s="173"/>
      <c r="C72" s="39" t="s">
        <v>308</v>
      </c>
      <c r="D72" s="34" t="s">
        <v>13</v>
      </c>
      <c r="E72" s="34"/>
      <c r="F72" s="35">
        <v>6</v>
      </c>
      <c r="G72" s="34"/>
      <c r="H72" s="33"/>
      <c r="I72" s="40"/>
      <c r="J72" s="33"/>
      <c r="K72" s="40"/>
      <c r="L72" s="33"/>
      <c r="M72" s="33"/>
      <c r="N72" s="165"/>
      <c r="O72" s="169"/>
      <c r="P72" s="169"/>
    </row>
    <row r="73" spans="1:16" s="166" customFormat="1" ht="17.25" customHeight="1">
      <c r="A73" s="34"/>
      <c r="B73" s="173"/>
      <c r="C73" s="39" t="s">
        <v>309</v>
      </c>
      <c r="D73" s="34" t="s">
        <v>13</v>
      </c>
      <c r="E73" s="34"/>
      <c r="F73" s="35">
        <v>2</v>
      </c>
      <c r="G73" s="34"/>
      <c r="H73" s="33"/>
      <c r="I73" s="40"/>
      <c r="J73" s="33"/>
      <c r="K73" s="40"/>
      <c r="L73" s="33"/>
      <c r="M73" s="33"/>
      <c r="N73" s="165"/>
      <c r="O73" s="169"/>
      <c r="P73" s="169"/>
    </row>
    <row r="74" spans="1:16" s="166" customFormat="1" ht="18" customHeight="1">
      <c r="A74" s="34"/>
      <c r="B74" s="173"/>
      <c r="C74" s="123" t="s">
        <v>76</v>
      </c>
      <c r="D74" s="34" t="s">
        <v>13</v>
      </c>
      <c r="E74" s="34">
        <v>2</v>
      </c>
      <c r="F74" s="33">
        <f>F67*E74</f>
        <v>80</v>
      </c>
      <c r="G74" s="43"/>
      <c r="H74" s="33"/>
      <c r="I74" s="40"/>
      <c r="J74" s="33"/>
      <c r="K74" s="40"/>
      <c r="L74" s="33"/>
      <c r="M74" s="33"/>
      <c r="N74" s="165"/>
      <c r="O74" s="169"/>
      <c r="P74" s="169"/>
    </row>
    <row r="75" spans="1:16" s="166" customFormat="1" ht="19.5" customHeight="1">
      <c r="A75" s="34"/>
      <c r="B75" s="299"/>
      <c r="C75" s="123" t="s">
        <v>77</v>
      </c>
      <c r="D75" s="34" t="s">
        <v>78</v>
      </c>
      <c r="E75" s="42">
        <v>1.1</v>
      </c>
      <c r="F75" s="33">
        <f>F67*E75</f>
        <v>44</v>
      </c>
      <c r="G75" s="43"/>
      <c r="H75" s="33"/>
      <c r="I75" s="40"/>
      <c r="J75" s="33"/>
      <c r="K75" s="40"/>
      <c r="L75" s="33"/>
      <c r="M75" s="33"/>
      <c r="N75" s="165"/>
      <c r="O75" s="169"/>
      <c r="P75" s="169"/>
    </row>
    <row r="76" spans="1:16" s="166" customFormat="1" ht="12.75" customHeight="1">
      <c r="A76" s="34"/>
      <c r="B76" s="170"/>
      <c r="C76" s="123" t="s">
        <v>12</v>
      </c>
      <c r="D76" s="34" t="s">
        <v>8</v>
      </c>
      <c r="E76" s="34">
        <v>0.06</v>
      </c>
      <c r="F76" s="33">
        <f>F67*E76</f>
        <v>2.4</v>
      </c>
      <c r="G76" s="40"/>
      <c r="H76" s="33"/>
      <c r="I76" s="40"/>
      <c r="J76" s="33"/>
      <c r="K76" s="40"/>
      <c r="L76" s="33"/>
      <c r="M76" s="33"/>
      <c r="N76" s="165"/>
      <c r="O76" s="169"/>
      <c r="P76" s="169"/>
    </row>
    <row r="77" spans="1:16" s="166" customFormat="1" ht="15.75" customHeight="1">
      <c r="A77" s="34">
        <v>18</v>
      </c>
      <c r="B77" s="167" t="s">
        <v>80</v>
      </c>
      <c r="C77" s="39" t="s">
        <v>310</v>
      </c>
      <c r="D77" s="34" t="s">
        <v>28</v>
      </c>
      <c r="E77" s="34"/>
      <c r="F77" s="35">
        <v>52</v>
      </c>
      <c r="G77" s="39"/>
      <c r="H77" s="168"/>
      <c r="I77" s="40"/>
      <c r="J77" s="33"/>
      <c r="K77" s="40"/>
      <c r="L77" s="33"/>
      <c r="M77" s="33"/>
      <c r="N77" s="165"/>
      <c r="O77" s="169"/>
      <c r="P77" s="169"/>
    </row>
    <row r="78" spans="1:16" s="166" customFormat="1" ht="12.75" customHeight="1">
      <c r="A78" s="34"/>
      <c r="B78" s="167"/>
      <c r="C78" s="123" t="s">
        <v>11</v>
      </c>
      <c r="D78" s="34" t="s">
        <v>29</v>
      </c>
      <c r="E78" s="34">
        <v>1.51</v>
      </c>
      <c r="F78" s="34">
        <f>F77*E78</f>
        <v>78.52</v>
      </c>
      <c r="G78" s="39"/>
      <c r="H78" s="168"/>
      <c r="I78" s="43"/>
      <c r="J78" s="33"/>
      <c r="K78" s="40"/>
      <c r="L78" s="33"/>
      <c r="M78" s="33"/>
      <c r="N78" s="165"/>
      <c r="O78" s="169"/>
      <c r="P78" s="169"/>
    </row>
    <row r="79" spans="1:16" s="166" customFormat="1" ht="12.75" customHeight="1">
      <c r="A79" s="34"/>
      <c r="B79" s="170"/>
      <c r="C79" s="123" t="s">
        <v>30</v>
      </c>
      <c r="D79" s="34" t="s">
        <v>8</v>
      </c>
      <c r="E79" s="34">
        <v>0.13</v>
      </c>
      <c r="F79" s="34">
        <f>F77*E79</f>
        <v>6.76</v>
      </c>
      <c r="G79" s="34"/>
      <c r="H79" s="33"/>
      <c r="I79" s="40"/>
      <c r="J79" s="33"/>
      <c r="K79" s="40"/>
      <c r="L79" s="33"/>
      <c r="M79" s="33"/>
      <c r="N79" s="165"/>
      <c r="O79" s="169"/>
      <c r="P79" s="169"/>
    </row>
    <row r="80" spans="1:16" s="166" customFormat="1" ht="12.75" customHeight="1">
      <c r="A80" s="34"/>
      <c r="B80" s="170"/>
      <c r="C80" s="123" t="s">
        <v>31</v>
      </c>
      <c r="D80" s="34"/>
      <c r="E80" s="34"/>
      <c r="F80" s="33"/>
      <c r="G80" s="34"/>
      <c r="H80" s="33"/>
      <c r="I80" s="40"/>
      <c r="J80" s="33"/>
      <c r="K80" s="40"/>
      <c r="L80" s="33"/>
      <c r="M80" s="33"/>
      <c r="N80" s="165"/>
      <c r="O80" s="169"/>
      <c r="P80" s="169"/>
    </row>
    <row r="81" spans="1:16" s="166" customFormat="1" ht="14.25" customHeight="1">
      <c r="A81" s="34"/>
      <c r="B81" s="173"/>
      <c r="C81" s="39" t="s">
        <v>310</v>
      </c>
      <c r="D81" s="34" t="s">
        <v>28</v>
      </c>
      <c r="E81" s="34">
        <v>1</v>
      </c>
      <c r="F81" s="35">
        <f>F77*E81</f>
        <v>52</v>
      </c>
      <c r="G81" s="34"/>
      <c r="H81" s="33"/>
      <c r="I81" s="40"/>
      <c r="J81" s="33"/>
      <c r="K81" s="40"/>
      <c r="L81" s="33"/>
      <c r="M81" s="33"/>
      <c r="N81" s="165"/>
      <c r="O81" s="169"/>
      <c r="P81" s="169"/>
    </row>
    <row r="82" spans="1:16" s="166" customFormat="1" ht="19.5" customHeight="1">
      <c r="A82" s="34"/>
      <c r="B82" s="173"/>
      <c r="C82" s="123" t="s">
        <v>76</v>
      </c>
      <c r="D82" s="34" t="s">
        <v>13</v>
      </c>
      <c r="E82" s="34">
        <v>2</v>
      </c>
      <c r="F82" s="33">
        <f>F77*E82</f>
        <v>104</v>
      </c>
      <c r="G82" s="43"/>
      <c r="H82" s="33"/>
      <c r="I82" s="40"/>
      <c r="J82" s="33"/>
      <c r="K82" s="40"/>
      <c r="L82" s="33"/>
      <c r="M82" s="33"/>
      <c r="N82" s="165"/>
      <c r="O82" s="169"/>
      <c r="P82" s="169"/>
    </row>
    <row r="83" spans="1:16" s="166" customFormat="1" ht="19.5" customHeight="1">
      <c r="A83" s="34"/>
      <c r="B83" s="299"/>
      <c r="C83" s="123" t="s">
        <v>77</v>
      </c>
      <c r="D83" s="34" t="s">
        <v>78</v>
      </c>
      <c r="E83" s="42">
        <v>1.1</v>
      </c>
      <c r="F83" s="33">
        <f>F77*E83</f>
        <v>57.2</v>
      </c>
      <c r="G83" s="43"/>
      <c r="H83" s="33"/>
      <c r="I83" s="40"/>
      <c r="J83" s="33"/>
      <c r="K83" s="40"/>
      <c r="L83" s="33"/>
      <c r="M83" s="33"/>
      <c r="N83" s="165"/>
      <c r="O83" s="169"/>
      <c r="P83" s="169"/>
    </row>
    <row r="84" spans="1:16" s="166" customFormat="1" ht="12.75" customHeight="1">
      <c r="A84" s="34"/>
      <c r="B84" s="170"/>
      <c r="C84" s="123" t="s">
        <v>12</v>
      </c>
      <c r="D84" s="34" t="s">
        <v>8</v>
      </c>
      <c r="E84" s="34">
        <v>0.06</v>
      </c>
      <c r="F84" s="33">
        <f>F77*E84</f>
        <v>3.12</v>
      </c>
      <c r="G84" s="40"/>
      <c r="H84" s="33"/>
      <c r="I84" s="40"/>
      <c r="J84" s="33"/>
      <c r="K84" s="40"/>
      <c r="L84" s="33"/>
      <c r="M84" s="33"/>
      <c r="N84" s="165"/>
      <c r="O84" s="169"/>
      <c r="P84" s="169"/>
    </row>
    <row r="85" spans="1:14" s="166" customFormat="1" ht="19.5" customHeight="1">
      <c r="A85" s="34">
        <v>19</v>
      </c>
      <c r="B85" s="173"/>
      <c r="C85" s="174" t="s">
        <v>311</v>
      </c>
      <c r="D85" s="34" t="s">
        <v>28</v>
      </c>
      <c r="E85" s="34"/>
      <c r="F85" s="314">
        <v>24</v>
      </c>
      <c r="G85" s="34"/>
      <c r="H85" s="33"/>
      <c r="I85" s="43"/>
      <c r="J85" s="33"/>
      <c r="K85" s="40"/>
      <c r="L85" s="33"/>
      <c r="M85" s="33"/>
      <c r="N85" s="165"/>
    </row>
    <row r="86" spans="1:14" s="172" customFormat="1" ht="19.5" customHeight="1">
      <c r="A86" s="34">
        <v>20</v>
      </c>
      <c r="B86" s="167" t="s">
        <v>15</v>
      </c>
      <c r="C86" s="30" t="s">
        <v>312</v>
      </c>
      <c r="D86" s="31" t="s">
        <v>88</v>
      </c>
      <c r="E86" s="31"/>
      <c r="F86" s="33">
        <f>SUM(F89:F91)</f>
        <v>82</v>
      </c>
      <c r="G86" s="34"/>
      <c r="H86" s="33"/>
      <c r="I86" s="40"/>
      <c r="J86" s="33"/>
      <c r="K86" s="40"/>
      <c r="L86" s="33"/>
      <c r="M86" s="33"/>
      <c r="N86" s="171"/>
    </row>
    <row r="87" spans="1:14" s="172" customFormat="1" ht="18" customHeight="1">
      <c r="A87" s="31"/>
      <c r="B87" s="31"/>
      <c r="C87" s="30" t="s">
        <v>52</v>
      </c>
      <c r="D87" s="31" t="s">
        <v>88</v>
      </c>
      <c r="E87" s="34">
        <v>1</v>
      </c>
      <c r="F87" s="35">
        <f>F86*E87</f>
        <v>82</v>
      </c>
      <c r="G87" s="34"/>
      <c r="H87" s="33"/>
      <c r="I87" s="43"/>
      <c r="J87" s="33"/>
      <c r="K87" s="40"/>
      <c r="L87" s="33"/>
      <c r="M87" s="33"/>
      <c r="N87" s="171"/>
    </row>
    <row r="88" spans="1:14" s="172" customFormat="1" ht="17.25" customHeight="1">
      <c r="A88" s="31"/>
      <c r="B88" s="50"/>
      <c r="C88" s="30" t="s">
        <v>31</v>
      </c>
      <c r="D88" s="31"/>
      <c r="E88" s="31"/>
      <c r="F88" s="35"/>
      <c r="G88" s="34"/>
      <c r="H88" s="33"/>
      <c r="I88" s="40"/>
      <c r="J88" s="33"/>
      <c r="K88" s="40"/>
      <c r="L88" s="33"/>
      <c r="M88" s="33"/>
      <c r="N88" s="171"/>
    </row>
    <row r="89" spans="1:14" s="1" customFormat="1" ht="18.75" customHeight="1">
      <c r="A89" s="31"/>
      <c r="B89" s="173"/>
      <c r="C89" s="174" t="s">
        <v>324</v>
      </c>
      <c r="D89" s="31" t="s">
        <v>88</v>
      </c>
      <c r="E89" s="34"/>
      <c r="F89" s="175">
        <v>40</v>
      </c>
      <c r="G89" s="33"/>
      <c r="H89" s="33"/>
      <c r="I89" s="35"/>
      <c r="J89" s="35"/>
      <c r="K89" s="35"/>
      <c r="L89" s="35"/>
      <c r="M89" s="33"/>
      <c r="N89" s="132"/>
    </row>
    <row r="90" spans="1:14" s="1" customFormat="1" ht="18.75" customHeight="1">
      <c r="A90" s="31"/>
      <c r="B90" s="173"/>
      <c r="C90" s="174" t="s">
        <v>325</v>
      </c>
      <c r="D90" s="31" t="s">
        <v>88</v>
      </c>
      <c r="E90" s="34"/>
      <c r="F90" s="175">
        <v>32</v>
      </c>
      <c r="G90" s="33"/>
      <c r="H90" s="33"/>
      <c r="I90" s="35"/>
      <c r="J90" s="35"/>
      <c r="K90" s="35"/>
      <c r="L90" s="35"/>
      <c r="M90" s="33"/>
      <c r="N90" s="132"/>
    </row>
    <row r="91" spans="1:14" s="1" customFormat="1" ht="18.75" customHeight="1">
      <c r="A91" s="31"/>
      <c r="B91" s="173"/>
      <c r="C91" s="174" t="s">
        <v>326</v>
      </c>
      <c r="D91" s="31" t="s">
        <v>88</v>
      </c>
      <c r="E91" s="34"/>
      <c r="F91" s="175">
        <v>10</v>
      </c>
      <c r="G91" s="33"/>
      <c r="H91" s="33"/>
      <c r="I91" s="35"/>
      <c r="J91" s="35"/>
      <c r="K91" s="35"/>
      <c r="L91" s="35"/>
      <c r="M91" s="33"/>
      <c r="N91" s="132"/>
    </row>
    <row r="92" spans="1:13" s="320" customFormat="1" ht="34.5" customHeight="1">
      <c r="A92" s="31">
        <v>21</v>
      </c>
      <c r="B92" s="317" t="s">
        <v>314</v>
      </c>
      <c r="C92" s="315" t="s">
        <v>317</v>
      </c>
      <c r="D92" s="42" t="s">
        <v>32</v>
      </c>
      <c r="E92" s="318"/>
      <c r="F92" s="319">
        <v>8</v>
      </c>
      <c r="G92" s="94"/>
      <c r="H92" s="94"/>
      <c r="I92" s="94"/>
      <c r="J92" s="94"/>
      <c r="K92" s="94"/>
      <c r="L92" s="94"/>
      <c r="M92" s="94"/>
    </row>
    <row r="93" spans="1:13" s="320" customFormat="1" ht="18" customHeight="1">
      <c r="A93" s="131"/>
      <c r="B93" s="317"/>
      <c r="C93" s="315" t="s">
        <v>11</v>
      </c>
      <c r="D93" s="42" t="s">
        <v>32</v>
      </c>
      <c r="E93" s="94">
        <v>1</v>
      </c>
      <c r="F93" s="319">
        <f>F92*E93</f>
        <v>8</v>
      </c>
      <c r="G93" s="94"/>
      <c r="H93" s="321"/>
      <c r="I93" s="319"/>
      <c r="J93" s="94"/>
      <c r="K93" s="94"/>
      <c r="L93" s="94"/>
      <c r="M93" s="94"/>
    </row>
    <row r="94" spans="1:13" s="320" customFormat="1" ht="18" customHeight="1">
      <c r="A94" s="131"/>
      <c r="B94" s="322"/>
      <c r="C94" s="315" t="s">
        <v>30</v>
      </c>
      <c r="D94" s="131" t="s">
        <v>8</v>
      </c>
      <c r="E94" s="323">
        <v>0.07</v>
      </c>
      <c r="F94" s="319">
        <f>F92*E94</f>
        <v>0.56</v>
      </c>
      <c r="G94" s="94"/>
      <c r="H94" s="94"/>
      <c r="I94" s="319"/>
      <c r="J94" s="94"/>
      <c r="K94" s="94"/>
      <c r="L94" s="94"/>
      <c r="M94" s="94"/>
    </row>
    <row r="95" spans="1:13" s="320" customFormat="1" ht="18" customHeight="1">
      <c r="A95" s="131"/>
      <c r="B95" s="322"/>
      <c r="C95" s="315" t="s">
        <v>31</v>
      </c>
      <c r="D95" s="131"/>
      <c r="E95" s="323"/>
      <c r="F95" s="319"/>
      <c r="G95" s="94"/>
      <c r="H95" s="94"/>
      <c r="I95" s="319"/>
      <c r="J95" s="94"/>
      <c r="K95" s="94"/>
      <c r="L95" s="94"/>
      <c r="M95" s="94"/>
    </row>
    <row r="96" spans="1:13" s="320" customFormat="1" ht="32.25" customHeight="1">
      <c r="A96" s="131"/>
      <c r="B96" s="322"/>
      <c r="C96" s="315" t="s">
        <v>317</v>
      </c>
      <c r="D96" s="42" t="s">
        <v>32</v>
      </c>
      <c r="E96" s="323">
        <v>1</v>
      </c>
      <c r="F96" s="319">
        <v>8</v>
      </c>
      <c r="G96" s="94"/>
      <c r="H96" s="94"/>
      <c r="I96" s="319"/>
      <c r="J96" s="94"/>
      <c r="K96" s="94"/>
      <c r="L96" s="94"/>
      <c r="M96" s="94"/>
    </row>
    <row r="97" spans="1:13" s="320" customFormat="1" ht="18" customHeight="1">
      <c r="A97" s="131"/>
      <c r="B97" s="322"/>
      <c r="C97" s="315" t="s">
        <v>12</v>
      </c>
      <c r="D97" s="131" t="s">
        <v>8</v>
      </c>
      <c r="E97" s="323">
        <v>0.37</v>
      </c>
      <c r="F97" s="319">
        <f>F92*E97</f>
        <v>2.96</v>
      </c>
      <c r="G97" s="94"/>
      <c r="H97" s="94"/>
      <c r="I97" s="319"/>
      <c r="J97" s="94"/>
      <c r="K97" s="94"/>
      <c r="L97" s="94"/>
      <c r="M97" s="94"/>
    </row>
    <row r="98" spans="1:13" s="320" customFormat="1" ht="34.5" customHeight="1">
      <c r="A98" s="31">
        <v>22</v>
      </c>
      <c r="B98" s="317" t="s">
        <v>314</v>
      </c>
      <c r="C98" s="315" t="s">
        <v>318</v>
      </c>
      <c r="D98" s="42" t="s">
        <v>32</v>
      </c>
      <c r="E98" s="318"/>
      <c r="F98" s="319">
        <v>1</v>
      </c>
      <c r="G98" s="94"/>
      <c r="H98" s="94"/>
      <c r="I98" s="319"/>
      <c r="J98" s="94"/>
      <c r="K98" s="94"/>
      <c r="L98" s="94"/>
      <c r="M98" s="94"/>
    </row>
    <row r="99" spans="1:13" s="320" customFormat="1" ht="18" customHeight="1">
      <c r="A99" s="131"/>
      <c r="B99" s="317"/>
      <c r="C99" s="315" t="s">
        <v>11</v>
      </c>
      <c r="D99" s="42" t="s">
        <v>32</v>
      </c>
      <c r="E99" s="94">
        <v>1</v>
      </c>
      <c r="F99" s="319">
        <f>F98*E99</f>
        <v>1</v>
      </c>
      <c r="G99" s="94"/>
      <c r="H99" s="321"/>
      <c r="I99" s="319"/>
      <c r="J99" s="94"/>
      <c r="K99" s="94"/>
      <c r="L99" s="94"/>
      <c r="M99" s="94"/>
    </row>
    <row r="100" spans="1:13" s="320" customFormat="1" ht="18" customHeight="1">
      <c r="A100" s="131"/>
      <c r="B100" s="322"/>
      <c r="C100" s="315" t="s">
        <v>30</v>
      </c>
      <c r="D100" s="131" t="s">
        <v>8</v>
      </c>
      <c r="E100" s="323">
        <v>0.07</v>
      </c>
      <c r="F100" s="319">
        <f>F98*E100</f>
        <v>0.07</v>
      </c>
      <c r="G100" s="94"/>
      <c r="H100" s="94"/>
      <c r="I100" s="319"/>
      <c r="J100" s="94"/>
      <c r="K100" s="94"/>
      <c r="L100" s="94"/>
      <c r="M100" s="94"/>
    </row>
    <row r="101" spans="1:13" s="320" customFormat="1" ht="18" customHeight="1">
      <c r="A101" s="131"/>
      <c r="B101" s="322"/>
      <c r="C101" s="315" t="s">
        <v>31</v>
      </c>
      <c r="D101" s="131"/>
      <c r="E101" s="323"/>
      <c r="F101" s="319"/>
      <c r="G101" s="94"/>
      <c r="H101" s="94"/>
      <c r="I101" s="319"/>
      <c r="J101" s="94"/>
      <c r="K101" s="94"/>
      <c r="L101" s="94"/>
      <c r="M101" s="94"/>
    </row>
    <row r="102" spans="1:13" s="320" customFormat="1" ht="48" customHeight="1">
      <c r="A102" s="131"/>
      <c r="B102" s="322"/>
      <c r="C102" s="315" t="s">
        <v>319</v>
      </c>
      <c r="D102" s="42" t="s">
        <v>32</v>
      </c>
      <c r="E102" s="323">
        <v>1</v>
      </c>
      <c r="F102" s="319">
        <f>F98*E102</f>
        <v>1</v>
      </c>
      <c r="G102" s="94"/>
      <c r="H102" s="94"/>
      <c r="I102" s="319"/>
      <c r="J102" s="94"/>
      <c r="K102" s="94"/>
      <c r="L102" s="94"/>
      <c r="M102" s="94"/>
    </row>
    <row r="103" spans="1:13" s="320" customFormat="1" ht="18" customHeight="1">
      <c r="A103" s="131"/>
      <c r="B103" s="322"/>
      <c r="C103" s="315" t="s">
        <v>12</v>
      </c>
      <c r="D103" s="131" t="s">
        <v>8</v>
      </c>
      <c r="E103" s="323">
        <v>0.37</v>
      </c>
      <c r="F103" s="319">
        <f>F98*E103</f>
        <v>0.37</v>
      </c>
      <c r="G103" s="94"/>
      <c r="H103" s="94"/>
      <c r="I103" s="319"/>
      <c r="J103" s="94"/>
      <c r="K103" s="94"/>
      <c r="L103" s="94"/>
      <c r="M103" s="94"/>
    </row>
    <row r="104" spans="1:13" s="320" customFormat="1" ht="18" customHeight="1">
      <c r="A104" s="131">
        <v>23</v>
      </c>
      <c r="B104" s="317" t="s">
        <v>315</v>
      </c>
      <c r="C104" s="315" t="s">
        <v>316</v>
      </c>
      <c r="D104" s="42" t="s">
        <v>32</v>
      </c>
      <c r="E104" s="318"/>
      <c r="F104" s="319">
        <v>8</v>
      </c>
      <c r="G104" s="94"/>
      <c r="H104" s="94"/>
      <c r="I104" s="319"/>
      <c r="J104" s="94"/>
      <c r="K104" s="94"/>
      <c r="L104" s="94"/>
      <c r="M104" s="94"/>
    </row>
    <row r="105" spans="1:13" s="320" customFormat="1" ht="18" customHeight="1">
      <c r="A105" s="131"/>
      <c r="B105" s="317"/>
      <c r="C105" s="315" t="s">
        <v>11</v>
      </c>
      <c r="D105" s="42" t="s">
        <v>32</v>
      </c>
      <c r="E105" s="324">
        <v>1</v>
      </c>
      <c r="F105" s="319">
        <f>F104*E105</f>
        <v>8</v>
      </c>
      <c r="G105" s="94"/>
      <c r="H105" s="321"/>
      <c r="I105" s="319"/>
      <c r="J105" s="94"/>
      <c r="K105" s="94"/>
      <c r="L105" s="94"/>
      <c r="M105" s="94"/>
    </row>
    <row r="106" spans="1:13" s="320" customFormat="1" ht="18" customHeight="1">
      <c r="A106" s="131"/>
      <c r="B106" s="322"/>
      <c r="C106" s="315" t="s">
        <v>38</v>
      </c>
      <c r="D106" s="131" t="s">
        <v>8</v>
      </c>
      <c r="E106" s="318">
        <v>0.13</v>
      </c>
      <c r="F106" s="319">
        <f>F104*E106</f>
        <v>1.04</v>
      </c>
      <c r="G106" s="94"/>
      <c r="H106" s="94"/>
      <c r="I106" s="94"/>
      <c r="J106" s="94"/>
      <c r="K106" s="94"/>
      <c r="L106" s="94"/>
      <c r="M106" s="94"/>
    </row>
    <row r="107" spans="1:13" s="320" customFormat="1" ht="18" customHeight="1">
      <c r="A107" s="131"/>
      <c r="B107" s="322"/>
      <c r="C107" s="315" t="s">
        <v>31</v>
      </c>
      <c r="D107" s="131"/>
      <c r="E107" s="318"/>
      <c r="F107" s="319"/>
      <c r="G107" s="94"/>
      <c r="H107" s="94"/>
      <c r="I107" s="94"/>
      <c r="J107" s="94"/>
      <c r="K107" s="94"/>
      <c r="L107" s="94"/>
      <c r="M107" s="94"/>
    </row>
    <row r="108" spans="1:13" s="320" customFormat="1" ht="18" customHeight="1">
      <c r="A108" s="131"/>
      <c r="B108" s="322"/>
      <c r="C108" s="315" t="s">
        <v>316</v>
      </c>
      <c r="D108" s="42" t="s">
        <v>32</v>
      </c>
      <c r="E108" s="318">
        <v>1</v>
      </c>
      <c r="F108" s="319">
        <f>F104*E108</f>
        <v>8</v>
      </c>
      <c r="G108" s="94"/>
      <c r="H108" s="94"/>
      <c r="I108" s="94"/>
      <c r="J108" s="94"/>
      <c r="K108" s="94"/>
      <c r="L108" s="94"/>
      <c r="M108" s="94"/>
    </row>
    <row r="109" spans="1:13" s="320" customFormat="1" ht="18" customHeight="1">
      <c r="A109" s="131"/>
      <c r="B109" s="322"/>
      <c r="C109" s="315" t="s">
        <v>12</v>
      </c>
      <c r="D109" s="131" t="s">
        <v>8</v>
      </c>
      <c r="E109" s="318">
        <v>0.94</v>
      </c>
      <c r="F109" s="319">
        <f>F104*E109</f>
        <v>7.52</v>
      </c>
      <c r="G109" s="94"/>
      <c r="H109" s="94"/>
      <c r="I109" s="94"/>
      <c r="J109" s="94"/>
      <c r="K109" s="94"/>
      <c r="L109" s="94"/>
      <c r="M109" s="94"/>
    </row>
    <row r="110" spans="1:13" s="320" customFormat="1" ht="18" customHeight="1">
      <c r="A110" s="131"/>
      <c r="B110" s="317" t="s">
        <v>315</v>
      </c>
      <c r="C110" s="315" t="s">
        <v>316</v>
      </c>
      <c r="D110" s="42" t="s">
        <v>32</v>
      </c>
      <c r="E110" s="318"/>
      <c r="F110" s="319">
        <v>1</v>
      </c>
      <c r="G110" s="94"/>
      <c r="H110" s="94"/>
      <c r="I110" s="319"/>
      <c r="J110" s="94"/>
      <c r="K110" s="94"/>
      <c r="L110" s="94"/>
      <c r="M110" s="94"/>
    </row>
    <row r="111" spans="1:13" s="320" customFormat="1" ht="18" customHeight="1">
      <c r="A111" s="131"/>
      <c r="B111" s="317"/>
      <c r="C111" s="315" t="s">
        <v>11</v>
      </c>
      <c r="D111" s="42" t="s">
        <v>32</v>
      </c>
      <c r="E111" s="324">
        <v>1</v>
      </c>
      <c r="F111" s="319">
        <f>F110*E111</f>
        <v>1</v>
      </c>
      <c r="G111" s="94"/>
      <c r="H111" s="321"/>
      <c r="I111" s="319"/>
      <c r="J111" s="94"/>
      <c r="K111" s="94"/>
      <c r="L111" s="94"/>
      <c r="M111" s="94"/>
    </row>
    <row r="112" spans="1:13" s="320" customFormat="1" ht="18" customHeight="1">
      <c r="A112" s="131"/>
      <c r="B112" s="322"/>
      <c r="C112" s="315" t="s">
        <v>38</v>
      </c>
      <c r="D112" s="131" t="s">
        <v>8</v>
      </c>
      <c r="E112" s="318">
        <v>0.13</v>
      </c>
      <c r="F112" s="319">
        <f>F110*E112</f>
        <v>0.13</v>
      </c>
      <c r="G112" s="94"/>
      <c r="H112" s="94"/>
      <c r="I112" s="94"/>
      <c r="J112" s="94"/>
      <c r="K112" s="94"/>
      <c r="L112" s="94"/>
      <c r="M112" s="94"/>
    </row>
    <row r="113" spans="1:13" s="320" customFormat="1" ht="18" customHeight="1">
      <c r="A113" s="131"/>
      <c r="B113" s="322"/>
      <c r="C113" s="315" t="s">
        <v>31</v>
      </c>
      <c r="D113" s="131"/>
      <c r="E113" s="318"/>
      <c r="F113" s="319"/>
      <c r="G113" s="94"/>
      <c r="H113" s="94"/>
      <c r="I113" s="94"/>
      <c r="J113" s="94"/>
      <c r="K113" s="94"/>
      <c r="L113" s="94"/>
      <c r="M113" s="94"/>
    </row>
    <row r="114" spans="1:13" s="320" customFormat="1" ht="40.5" customHeight="1">
      <c r="A114" s="131"/>
      <c r="B114" s="322"/>
      <c r="C114" s="315" t="s">
        <v>835</v>
      </c>
      <c r="D114" s="42" t="s">
        <v>32</v>
      </c>
      <c r="E114" s="318">
        <v>1</v>
      </c>
      <c r="F114" s="319">
        <f>F110*E114</f>
        <v>1</v>
      </c>
      <c r="G114" s="94"/>
      <c r="H114" s="94"/>
      <c r="I114" s="94"/>
      <c r="J114" s="94"/>
      <c r="K114" s="94"/>
      <c r="L114" s="94"/>
      <c r="M114" s="94"/>
    </row>
    <row r="115" spans="1:13" s="320" customFormat="1" ht="18" customHeight="1">
      <c r="A115" s="131"/>
      <c r="B115" s="322"/>
      <c r="C115" s="315" t="s">
        <v>12</v>
      </c>
      <c r="D115" s="131" t="s">
        <v>8</v>
      </c>
      <c r="E115" s="318">
        <v>0.94</v>
      </c>
      <c r="F115" s="319">
        <f>F110*E115</f>
        <v>0.94</v>
      </c>
      <c r="G115" s="94"/>
      <c r="H115" s="94"/>
      <c r="I115" s="94"/>
      <c r="J115" s="94"/>
      <c r="K115" s="94"/>
      <c r="L115" s="94"/>
      <c r="M115" s="94"/>
    </row>
    <row r="116" spans="1:13" s="1" customFormat="1" ht="16.5" customHeight="1">
      <c r="A116" s="31">
        <v>25</v>
      </c>
      <c r="B116" s="167" t="s">
        <v>313</v>
      </c>
      <c r="C116" s="30" t="s">
        <v>320</v>
      </c>
      <c r="D116" s="34" t="s">
        <v>32</v>
      </c>
      <c r="E116" s="31"/>
      <c r="F116" s="35">
        <v>4</v>
      </c>
      <c r="G116" s="34"/>
      <c r="H116" s="33"/>
      <c r="I116" s="40"/>
      <c r="J116" s="33"/>
      <c r="K116" s="40"/>
      <c r="L116" s="33"/>
      <c r="M116" s="94"/>
    </row>
    <row r="117" spans="1:13" s="1" customFormat="1" ht="13.5" customHeight="1">
      <c r="A117" s="31"/>
      <c r="B117" s="167"/>
      <c r="C117" s="30" t="s">
        <v>11</v>
      </c>
      <c r="D117" s="34" t="s">
        <v>32</v>
      </c>
      <c r="E117" s="34">
        <v>1</v>
      </c>
      <c r="F117" s="33">
        <f>F116*E117</f>
        <v>4</v>
      </c>
      <c r="G117" s="39"/>
      <c r="H117" s="168"/>
      <c r="I117" s="43"/>
      <c r="J117" s="33"/>
      <c r="K117" s="40"/>
      <c r="L117" s="33"/>
      <c r="M117" s="94"/>
    </row>
    <row r="118" spans="1:13" s="1" customFormat="1" ht="13.5" customHeight="1">
      <c r="A118" s="31"/>
      <c r="B118" s="98"/>
      <c r="C118" s="30" t="s">
        <v>30</v>
      </c>
      <c r="D118" s="31" t="s">
        <v>8</v>
      </c>
      <c r="E118" s="31">
        <v>0.02</v>
      </c>
      <c r="F118" s="34">
        <f>F116*E118</f>
        <v>0.08</v>
      </c>
      <c r="G118" s="34"/>
      <c r="H118" s="33"/>
      <c r="I118" s="40"/>
      <c r="J118" s="33"/>
      <c r="K118" s="40"/>
      <c r="L118" s="33"/>
      <c r="M118" s="94"/>
    </row>
    <row r="119" spans="1:13" s="1" customFormat="1" ht="14.25" customHeight="1">
      <c r="A119" s="31"/>
      <c r="B119" s="98"/>
      <c r="C119" s="30" t="s">
        <v>31</v>
      </c>
      <c r="D119" s="31"/>
      <c r="E119" s="31"/>
      <c r="F119" s="34"/>
      <c r="G119" s="34"/>
      <c r="H119" s="33"/>
      <c r="I119" s="40"/>
      <c r="J119" s="33"/>
      <c r="K119" s="40"/>
      <c r="L119" s="33"/>
      <c r="M119" s="94"/>
    </row>
    <row r="120" spans="1:13" s="1" customFormat="1" ht="14.25" customHeight="1">
      <c r="A120" s="31"/>
      <c r="B120" s="316"/>
      <c r="C120" s="30" t="s">
        <v>320</v>
      </c>
      <c r="D120" s="34" t="s">
        <v>32</v>
      </c>
      <c r="E120" s="31">
        <v>1</v>
      </c>
      <c r="F120" s="34">
        <f>F116*E120</f>
        <v>4</v>
      </c>
      <c r="G120" s="43"/>
      <c r="H120" s="33"/>
      <c r="I120" s="40"/>
      <c r="J120" s="33"/>
      <c r="K120" s="40"/>
      <c r="L120" s="33"/>
      <c r="M120" s="94"/>
    </row>
    <row r="121" spans="1:13" s="1" customFormat="1" ht="15" customHeight="1">
      <c r="A121" s="31"/>
      <c r="B121" s="98"/>
      <c r="C121" s="30" t="s">
        <v>12</v>
      </c>
      <c r="D121" s="31" t="s">
        <v>8</v>
      </c>
      <c r="E121" s="31">
        <v>0.11</v>
      </c>
      <c r="F121" s="34">
        <f>F116*E121</f>
        <v>0.44</v>
      </c>
      <c r="G121" s="34"/>
      <c r="H121" s="33"/>
      <c r="I121" s="40"/>
      <c r="J121" s="33"/>
      <c r="K121" s="40"/>
      <c r="L121" s="33"/>
      <c r="M121" s="94"/>
    </row>
    <row r="122" spans="1:16" s="166" customFormat="1" ht="15.75" customHeight="1">
      <c r="A122" s="34">
        <v>26</v>
      </c>
      <c r="B122" s="167" t="s">
        <v>80</v>
      </c>
      <c r="C122" s="39" t="s">
        <v>321</v>
      </c>
      <c r="D122" s="34" t="s">
        <v>28</v>
      </c>
      <c r="E122" s="34"/>
      <c r="F122" s="35">
        <v>3</v>
      </c>
      <c r="G122" s="39"/>
      <c r="H122" s="168"/>
      <c r="I122" s="40"/>
      <c r="J122" s="33"/>
      <c r="K122" s="40"/>
      <c r="L122" s="33"/>
      <c r="M122" s="33"/>
      <c r="N122" s="165"/>
      <c r="O122" s="169"/>
      <c r="P122" s="169"/>
    </row>
    <row r="123" spans="1:16" s="166" customFormat="1" ht="12.75" customHeight="1">
      <c r="A123" s="34"/>
      <c r="B123" s="167"/>
      <c r="C123" s="123" t="s">
        <v>11</v>
      </c>
      <c r="D123" s="34" t="s">
        <v>29</v>
      </c>
      <c r="E123" s="34">
        <v>1.51</v>
      </c>
      <c r="F123" s="34">
        <f>F122*E123</f>
        <v>4.53</v>
      </c>
      <c r="G123" s="39"/>
      <c r="H123" s="168"/>
      <c r="I123" s="43"/>
      <c r="J123" s="33"/>
      <c r="K123" s="40"/>
      <c r="L123" s="33"/>
      <c r="M123" s="33"/>
      <c r="N123" s="165"/>
      <c r="O123" s="169"/>
      <c r="P123" s="169"/>
    </row>
    <row r="124" spans="1:16" s="166" customFormat="1" ht="12.75" customHeight="1">
      <c r="A124" s="34"/>
      <c r="B124" s="170"/>
      <c r="C124" s="123" t="s">
        <v>30</v>
      </c>
      <c r="D124" s="34" t="s">
        <v>8</v>
      </c>
      <c r="E124" s="34">
        <v>0.13</v>
      </c>
      <c r="F124" s="34">
        <f>F122*E124</f>
        <v>0.39</v>
      </c>
      <c r="G124" s="34"/>
      <c r="H124" s="33"/>
      <c r="I124" s="40"/>
      <c r="J124" s="33"/>
      <c r="K124" s="40"/>
      <c r="L124" s="33"/>
      <c r="M124" s="33"/>
      <c r="N124" s="165"/>
      <c r="O124" s="169"/>
      <c r="P124" s="169"/>
    </row>
    <row r="125" spans="1:16" s="166" customFormat="1" ht="12.75" customHeight="1">
      <c r="A125" s="34"/>
      <c r="B125" s="170"/>
      <c r="C125" s="123" t="s">
        <v>31</v>
      </c>
      <c r="D125" s="34"/>
      <c r="E125" s="34"/>
      <c r="F125" s="33"/>
      <c r="G125" s="34"/>
      <c r="H125" s="33"/>
      <c r="I125" s="40"/>
      <c r="J125" s="33"/>
      <c r="K125" s="40"/>
      <c r="L125" s="33"/>
      <c r="M125" s="33"/>
      <c r="N125" s="165"/>
      <c r="O125" s="169"/>
      <c r="P125" s="169"/>
    </row>
    <row r="126" spans="1:16" s="166" customFormat="1" ht="15" customHeight="1">
      <c r="A126" s="34"/>
      <c r="B126" s="173"/>
      <c r="C126" s="39" t="s">
        <v>321</v>
      </c>
      <c r="D126" s="34" t="s">
        <v>28</v>
      </c>
      <c r="E126" s="34">
        <v>1</v>
      </c>
      <c r="F126" s="35">
        <f>F122*E126</f>
        <v>3</v>
      </c>
      <c r="G126" s="43"/>
      <c r="H126" s="33"/>
      <c r="I126" s="40"/>
      <c r="J126" s="33"/>
      <c r="K126" s="40"/>
      <c r="L126" s="33"/>
      <c r="M126" s="33"/>
      <c r="N126" s="165"/>
      <c r="O126" s="169"/>
      <c r="P126" s="169"/>
    </row>
    <row r="127" spans="1:16" s="166" customFormat="1" ht="15" customHeight="1">
      <c r="A127" s="34"/>
      <c r="B127" s="173"/>
      <c r="C127" s="39" t="s">
        <v>844</v>
      </c>
      <c r="D127" s="34"/>
      <c r="E127" s="34"/>
      <c r="F127" s="35"/>
      <c r="G127" s="43"/>
      <c r="H127" s="33"/>
      <c r="I127" s="40"/>
      <c r="J127" s="33"/>
      <c r="K127" s="40"/>
      <c r="L127" s="33"/>
      <c r="M127" s="33"/>
      <c r="N127" s="165"/>
      <c r="O127" s="169"/>
      <c r="P127" s="169"/>
    </row>
    <row r="128" spans="1:16" s="166" customFormat="1" ht="15.75" customHeight="1">
      <c r="A128" s="34"/>
      <c r="B128" s="173"/>
      <c r="C128" s="123" t="s">
        <v>76</v>
      </c>
      <c r="D128" s="34" t="s">
        <v>13</v>
      </c>
      <c r="E128" s="34">
        <v>2</v>
      </c>
      <c r="F128" s="33">
        <f>F122*E128</f>
        <v>6</v>
      </c>
      <c r="G128" s="43"/>
      <c r="H128" s="33"/>
      <c r="I128" s="40"/>
      <c r="J128" s="33"/>
      <c r="K128" s="40"/>
      <c r="L128" s="33"/>
      <c r="M128" s="33"/>
      <c r="N128" s="165"/>
      <c r="O128" s="169"/>
      <c r="P128" s="169"/>
    </row>
    <row r="129" spans="1:16" s="166" customFormat="1" ht="13.5" customHeight="1">
      <c r="A129" s="34"/>
      <c r="B129" s="299"/>
      <c r="C129" s="123" t="s">
        <v>77</v>
      </c>
      <c r="D129" s="34" t="s">
        <v>78</v>
      </c>
      <c r="E129" s="42">
        <v>1.1</v>
      </c>
      <c r="F129" s="33">
        <f>F122*E129</f>
        <v>3.3000000000000003</v>
      </c>
      <c r="G129" s="43"/>
      <c r="H129" s="33"/>
      <c r="I129" s="40"/>
      <c r="J129" s="33"/>
      <c r="K129" s="40"/>
      <c r="L129" s="33"/>
      <c r="M129" s="33"/>
      <c r="N129" s="165"/>
      <c r="O129" s="169"/>
      <c r="P129" s="169"/>
    </row>
    <row r="130" spans="1:16" s="166" customFormat="1" ht="12.75" customHeight="1">
      <c r="A130" s="34"/>
      <c r="B130" s="170"/>
      <c r="C130" s="123" t="s">
        <v>12</v>
      </c>
      <c r="D130" s="34" t="s">
        <v>8</v>
      </c>
      <c r="E130" s="34">
        <v>0.06</v>
      </c>
      <c r="F130" s="33">
        <f>F122*E130</f>
        <v>0.18</v>
      </c>
      <c r="G130" s="40"/>
      <c r="H130" s="33"/>
      <c r="I130" s="40"/>
      <c r="J130" s="33"/>
      <c r="K130" s="40"/>
      <c r="L130" s="33"/>
      <c r="M130" s="33"/>
      <c r="N130" s="165"/>
      <c r="O130" s="169"/>
      <c r="P130" s="169"/>
    </row>
    <row r="131" spans="1:14" s="1" customFormat="1" ht="16.5" customHeight="1">
      <c r="A131" s="95"/>
      <c r="B131" s="95"/>
      <c r="C131" s="213" t="s">
        <v>5</v>
      </c>
      <c r="D131" s="101"/>
      <c r="E131" s="300"/>
      <c r="F131" s="301"/>
      <c r="G131" s="101"/>
      <c r="H131" s="100"/>
      <c r="I131" s="100"/>
      <c r="J131" s="100"/>
      <c r="K131" s="100"/>
      <c r="L131" s="100"/>
      <c r="M131" s="100"/>
      <c r="N131" s="159"/>
    </row>
    <row r="132" spans="1:13" s="23" customFormat="1" ht="17.25" customHeight="1">
      <c r="A132" s="19"/>
      <c r="B132" s="19"/>
      <c r="C132" s="20" t="s">
        <v>49</v>
      </c>
      <c r="D132" s="21"/>
      <c r="E132" s="22"/>
      <c r="F132" s="102"/>
      <c r="G132" s="103"/>
      <c r="H132" s="103"/>
      <c r="I132" s="103"/>
      <c r="J132" s="103"/>
      <c r="K132" s="103"/>
      <c r="L132" s="104"/>
      <c r="M132" s="105"/>
    </row>
    <row r="133" spans="1:13" s="23" customFormat="1" ht="18" customHeight="1">
      <c r="A133" s="19"/>
      <c r="B133" s="19"/>
      <c r="C133" s="20" t="s">
        <v>5</v>
      </c>
      <c r="D133" s="21"/>
      <c r="E133" s="22"/>
      <c r="F133" s="102"/>
      <c r="G133" s="103"/>
      <c r="H133" s="103"/>
      <c r="I133" s="103"/>
      <c r="J133" s="103"/>
      <c r="K133" s="103"/>
      <c r="L133" s="104"/>
      <c r="M133" s="105"/>
    </row>
    <row r="134" spans="1:14" ht="27" customHeight="1">
      <c r="A134" s="31"/>
      <c r="B134" s="32"/>
      <c r="C134" s="30" t="s">
        <v>292</v>
      </c>
      <c r="D134" s="31"/>
      <c r="E134" s="106"/>
      <c r="F134" s="33"/>
      <c r="G134" s="34"/>
      <c r="H134" s="35"/>
      <c r="I134" s="35"/>
      <c r="J134" s="35"/>
      <c r="K134" s="35"/>
      <c r="L134" s="35"/>
      <c r="M134" s="35"/>
      <c r="N134" s="24"/>
    </row>
    <row r="135" spans="1:14" ht="19.5" customHeight="1">
      <c r="A135" s="31"/>
      <c r="B135" s="32"/>
      <c r="C135" s="30" t="s">
        <v>40</v>
      </c>
      <c r="D135" s="31"/>
      <c r="E135" s="31"/>
      <c r="F135" s="33"/>
      <c r="G135" s="34"/>
      <c r="H135" s="35"/>
      <c r="I135" s="35"/>
      <c r="J135" s="35"/>
      <c r="K135" s="35"/>
      <c r="L135" s="35"/>
      <c r="M135" s="35"/>
      <c r="N135" s="24"/>
    </row>
    <row r="136" spans="1:14" s="1" customFormat="1" ht="15" customHeight="1">
      <c r="A136" s="31"/>
      <c r="B136" s="31"/>
      <c r="C136" s="39" t="s">
        <v>241</v>
      </c>
      <c r="D136" s="34"/>
      <c r="E136" s="210"/>
      <c r="F136" s="97"/>
      <c r="G136" s="34"/>
      <c r="H136" s="35"/>
      <c r="I136" s="35"/>
      <c r="J136" s="35"/>
      <c r="K136" s="35"/>
      <c r="L136" s="35"/>
      <c r="M136" s="35"/>
      <c r="N136" s="132"/>
    </row>
    <row r="137" spans="1:14" s="1" customFormat="1" ht="15.75" customHeight="1">
      <c r="A137" s="31"/>
      <c r="B137" s="31"/>
      <c r="C137" s="39" t="s">
        <v>5</v>
      </c>
      <c r="D137" s="34"/>
      <c r="E137" s="34"/>
      <c r="F137" s="40"/>
      <c r="G137" s="34"/>
      <c r="H137" s="35"/>
      <c r="I137" s="35"/>
      <c r="J137" s="35"/>
      <c r="K137" s="35"/>
      <c r="L137" s="35"/>
      <c r="M137" s="35"/>
      <c r="N137" s="159"/>
    </row>
    <row r="138" spans="1:67" s="1" customFormat="1" ht="28.5" customHeight="1">
      <c r="A138" s="31"/>
      <c r="B138" s="31"/>
      <c r="C138" s="39" t="s">
        <v>39</v>
      </c>
      <c r="D138" s="34"/>
      <c r="E138" s="49">
        <v>0.02</v>
      </c>
      <c r="F138" s="40"/>
      <c r="G138" s="34"/>
      <c r="H138" s="35"/>
      <c r="I138" s="35"/>
      <c r="J138" s="35"/>
      <c r="K138" s="35"/>
      <c r="L138" s="35"/>
      <c r="M138" s="35"/>
      <c r="N138" s="61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</row>
    <row r="139" spans="1:67" s="1" customFormat="1" ht="17.25" customHeight="1">
      <c r="A139" s="31"/>
      <c r="B139" s="31"/>
      <c r="C139" s="213" t="s">
        <v>40</v>
      </c>
      <c r="D139" s="101"/>
      <c r="E139" s="101"/>
      <c r="F139" s="457"/>
      <c r="G139" s="101"/>
      <c r="H139" s="100"/>
      <c r="I139" s="100"/>
      <c r="J139" s="100"/>
      <c r="K139" s="100"/>
      <c r="L139" s="100"/>
      <c r="M139" s="99"/>
      <c r="N139" s="61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</row>
    <row r="140" spans="1:14" s="1" customFormat="1" ht="13.5">
      <c r="A140" s="62"/>
      <c r="B140" s="62"/>
      <c r="C140" s="84"/>
      <c r="D140" s="68"/>
      <c r="E140" s="302"/>
      <c r="F140" s="303"/>
      <c r="G140" s="68"/>
      <c r="H140" s="69"/>
      <c r="I140" s="69"/>
      <c r="J140" s="69"/>
      <c r="K140" s="69"/>
      <c r="L140" s="69"/>
      <c r="M140" s="69"/>
      <c r="N140" s="132"/>
    </row>
    <row r="141" spans="1:14" s="1" customFormat="1" ht="13.5">
      <c r="A141" s="62"/>
      <c r="B141" s="62"/>
      <c r="C141" s="84"/>
      <c r="D141" s="68"/>
      <c r="E141" s="302"/>
      <c r="F141" s="303"/>
      <c r="G141" s="68"/>
      <c r="H141" s="69"/>
      <c r="I141" s="69"/>
      <c r="J141" s="69"/>
      <c r="K141" s="69"/>
      <c r="L141" s="69"/>
      <c r="M141" s="69"/>
      <c r="N141" s="132"/>
    </row>
    <row r="142" spans="1:14" s="1" customFormat="1" ht="13.5">
      <c r="A142" s="62"/>
      <c r="B142" s="62"/>
      <c r="C142" s="84"/>
      <c r="D142" s="68"/>
      <c r="E142" s="302"/>
      <c r="F142" s="303"/>
      <c r="G142" s="68"/>
      <c r="H142" s="66"/>
      <c r="I142" s="66"/>
      <c r="J142" s="66"/>
      <c r="K142" s="66"/>
      <c r="L142" s="66"/>
      <c r="M142" s="66"/>
      <c r="N142" s="132"/>
    </row>
    <row r="143" spans="2:10" s="86" customFormat="1" ht="17.25" customHeight="1">
      <c r="B143" s="789"/>
      <c r="C143" s="790"/>
      <c r="E143" s="789"/>
      <c r="F143" s="789"/>
      <c r="G143" s="789"/>
      <c r="H143" s="790"/>
      <c r="I143" s="790"/>
      <c r="J143" s="790"/>
    </row>
    <row r="144" spans="1:14" s="53" customFormat="1" ht="16.5" customHeight="1">
      <c r="A144" s="62"/>
      <c r="B144" s="304"/>
      <c r="C144" s="63"/>
      <c r="D144" s="62"/>
      <c r="E144" s="305"/>
      <c r="F144" s="306"/>
      <c r="G144" s="68"/>
      <c r="H144" s="66"/>
      <c r="I144" s="67"/>
      <c r="J144" s="66"/>
      <c r="K144" s="67"/>
      <c r="L144" s="66"/>
      <c r="M144" s="66"/>
      <c r="N144" s="307"/>
    </row>
    <row r="145" spans="1:14" s="53" customFormat="1" ht="16.5" customHeight="1">
      <c r="A145" s="62"/>
      <c r="B145" s="304"/>
      <c r="C145" s="63"/>
      <c r="D145" s="62"/>
      <c r="E145" s="305"/>
      <c r="F145" s="306"/>
      <c r="G145" s="68"/>
      <c r="H145" s="66"/>
      <c r="I145" s="67"/>
      <c r="J145" s="66"/>
      <c r="K145" s="67"/>
      <c r="L145" s="66"/>
      <c r="M145" s="66"/>
      <c r="N145" s="307"/>
    </row>
    <row r="146" spans="1:14" s="53" customFormat="1" ht="16.5" customHeight="1">
      <c r="A146" s="62"/>
      <c r="B146" s="304"/>
      <c r="C146" s="63"/>
      <c r="D146" s="62"/>
      <c r="E146" s="305"/>
      <c r="F146" s="306"/>
      <c r="G146" s="68"/>
      <c r="H146" s="66"/>
      <c r="I146" s="67"/>
      <c r="J146" s="66"/>
      <c r="K146" s="67"/>
      <c r="L146" s="66"/>
      <c r="M146" s="66"/>
      <c r="N146" s="307"/>
    </row>
    <row r="147" spans="1:14" s="53" customFormat="1" ht="16.5" customHeight="1">
      <c r="A147" s="62"/>
      <c r="B147" s="304"/>
      <c r="C147" s="63"/>
      <c r="D147" s="62"/>
      <c r="E147" s="305"/>
      <c r="F147" s="306"/>
      <c r="G147" s="68"/>
      <c r="H147" s="66"/>
      <c r="I147" s="67"/>
      <c r="J147" s="66"/>
      <c r="K147" s="67"/>
      <c r="L147" s="66"/>
      <c r="M147" s="66"/>
      <c r="N147" s="307"/>
    </row>
    <row r="148" spans="1:14" s="53" customFormat="1" ht="16.5" customHeight="1">
      <c r="A148" s="62"/>
      <c r="B148" s="304"/>
      <c r="C148" s="63"/>
      <c r="D148" s="62"/>
      <c r="E148" s="305"/>
      <c r="F148" s="306"/>
      <c r="G148" s="68"/>
      <c r="H148" s="66"/>
      <c r="I148" s="67"/>
      <c r="J148" s="66"/>
      <c r="K148" s="67"/>
      <c r="L148" s="66"/>
      <c r="M148" s="66"/>
      <c r="N148" s="307"/>
    </row>
    <row r="149" spans="1:15" s="53" customFormat="1" ht="16.5" customHeight="1">
      <c r="A149" s="62"/>
      <c r="B149" s="304"/>
      <c r="C149" s="63"/>
      <c r="D149" s="62"/>
      <c r="E149" s="305"/>
      <c r="F149" s="306"/>
      <c r="G149" s="68"/>
      <c r="H149" s="66"/>
      <c r="I149" s="67"/>
      <c r="J149" s="66"/>
      <c r="K149" s="67"/>
      <c r="L149" s="66"/>
      <c r="M149" s="66"/>
      <c r="N149" s="307"/>
      <c r="O149" s="336"/>
    </row>
    <row r="150" spans="1:14" s="53" customFormat="1" ht="16.5" customHeight="1">
      <c r="A150" s="62"/>
      <c r="B150" s="304"/>
      <c r="C150" s="63"/>
      <c r="D150" s="62"/>
      <c r="E150" s="305"/>
      <c r="F150" s="306"/>
      <c r="G150" s="68"/>
      <c r="H150" s="66"/>
      <c r="I150" s="67"/>
      <c r="J150" s="66"/>
      <c r="K150" s="67"/>
      <c r="L150" s="66"/>
      <c r="M150" s="66"/>
      <c r="N150" s="307"/>
    </row>
    <row r="151" spans="1:14" s="53" customFormat="1" ht="16.5" customHeight="1">
      <c r="A151" s="62"/>
      <c r="B151" s="308"/>
      <c r="C151" s="63"/>
      <c r="D151" s="62"/>
      <c r="E151" s="305"/>
      <c r="F151" s="306"/>
      <c r="G151" s="68"/>
      <c r="H151" s="66"/>
      <c r="I151" s="67"/>
      <c r="J151" s="66"/>
      <c r="K151" s="67"/>
      <c r="L151" s="66"/>
      <c r="M151" s="66"/>
      <c r="N151" s="307"/>
    </row>
    <row r="152" spans="1:14" s="53" customFormat="1" ht="16.5" customHeight="1">
      <c r="A152" s="62"/>
      <c r="B152" s="308"/>
      <c r="C152" s="63"/>
      <c r="D152" s="62"/>
      <c r="E152" s="305"/>
      <c r="F152" s="306"/>
      <c r="G152" s="68"/>
      <c r="H152" s="66"/>
      <c r="I152" s="67"/>
      <c r="J152" s="66"/>
      <c r="K152" s="67"/>
      <c r="L152" s="66"/>
      <c r="M152" s="66"/>
      <c r="N152" s="307"/>
    </row>
    <row r="153" spans="1:14" s="53" customFormat="1" ht="16.5" customHeight="1">
      <c r="A153" s="62"/>
      <c r="B153" s="308"/>
      <c r="C153" s="63"/>
      <c r="D153" s="62"/>
      <c r="E153" s="305"/>
      <c r="F153" s="306"/>
      <c r="G153" s="68"/>
      <c r="H153" s="66"/>
      <c r="I153" s="67"/>
      <c r="J153" s="66"/>
      <c r="K153" s="67"/>
      <c r="L153" s="66"/>
      <c r="M153" s="66"/>
      <c r="N153" s="307"/>
    </row>
  </sheetData>
  <sheetProtection/>
  <mergeCells count="20">
    <mergeCell ref="A17:A22"/>
    <mergeCell ref="A23:A29"/>
    <mergeCell ref="K7:L7"/>
    <mergeCell ref="M7:M8"/>
    <mergeCell ref="A1:M1"/>
    <mergeCell ref="A2:M2"/>
    <mergeCell ref="A3:M3"/>
    <mergeCell ref="C5:K5"/>
    <mergeCell ref="H6:J6"/>
    <mergeCell ref="L6:M6"/>
    <mergeCell ref="B143:C143"/>
    <mergeCell ref="E143:J143"/>
    <mergeCell ref="A7:A8"/>
    <mergeCell ref="B7:B8"/>
    <mergeCell ref="C7:C8"/>
    <mergeCell ref="D7:D8"/>
    <mergeCell ref="E7:F7"/>
    <mergeCell ref="G7:H7"/>
    <mergeCell ref="I7:J7"/>
    <mergeCell ref="A11:A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31"/>
  <sheetViews>
    <sheetView zoomScalePageLayoutView="0" workbookViewId="0" topLeftCell="A1">
      <selection activeCell="E215" sqref="E215"/>
    </sheetView>
  </sheetViews>
  <sheetFormatPr defaultColWidth="9.00390625" defaultRowHeight="12.75"/>
  <cols>
    <col min="1" max="1" width="4.625" style="16" customWidth="1"/>
    <col min="2" max="2" width="8.875" style="16" customWidth="1"/>
    <col min="3" max="3" width="40.875" style="16" customWidth="1"/>
    <col min="4" max="4" width="7.75390625" style="16" customWidth="1"/>
    <col min="5" max="5" width="8.125" style="16" customWidth="1"/>
    <col min="6" max="6" width="5.75390625" style="16" bestFit="1" customWidth="1"/>
    <col min="7" max="7" width="7.375" style="16" customWidth="1"/>
    <col min="8" max="8" width="6.625" style="16" bestFit="1" customWidth="1"/>
    <col min="9" max="9" width="7.125" style="16" customWidth="1"/>
    <col min="10" max="10" width="8.125" style="16" customWidth="1"/>
    <col min="11" max="11" width="7.375" style="16" customWidth="1"/>
    <col min="12" max="12" width="8.375" style="16" customWidth="1"/>
    <col min="13" max="13" width="9.375" style="16" customWidth="1"/>
    <col min="14" max="14" width="11.75390625" style="16" customWidth="1"/>
    <col min="15" max="16384" width="9.125" style="16" customWidth="1"/>
  </cols>
  <sheetData>
    <row r="1" spans="1:13" s="13" customFormat="1" ht="23.25" customHeight="1">
      <c r="A1" s="802" t="s">
        <v>154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</row>
    <row r="2" spans="1:13" s="13" customFormat="1" ht="5.25" customHeight="1">
      <c r="A2" s="802"/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</row>
    <row r="3" spans="1:13" s="13" customFormat="1" ht="16.5" customHeight="1">
      <c r="A3" s="803" t="s">
        <v>685</v>
      </c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</row>
    <row r="4" spans="1:13" s="13" customFormat="1" ht="23.25" customHeight="1">
      <c r="A4" s="810" t="s">
        <v>157</v>
      </c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</row>
    <row r="5" spans="1:67" ht="19.5" customHeight="1">
      <c r="A5" s="14" t="s">
        <v>155</v>
      </c>
      <c r="B5" s="14"/>
      <c r="C5" s="14"/>
      <c r="D5" s="14"/>
      <c r="E5" s="14"/>
      <c r="F5" s="14"/>
      <c r="G5" s="7"/>
      <c r="H5" s="1"/>
      <c r="I5" s="133" t="s">
        <v>20</v>
      </c>
      <c r="J5" s="811">
        <f>M227/1000</f>
        <v>0</v>
      </c>
      <c r="K5" s="811"/>
      <c r="L5" s="134" t="s">
        <v>21</v>
      </c>
      <c r="M5" s="134"/>
      <c r="N5" s="54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</row>
    <row r="6" spans="1:13" ht="51.75" customHeight="1">
      <c r="A6" s="791" t="s">
        <v>328</v>
      </c>
      <c r="B6" s="791" t="s">
        <v>156</v>
      </c>
      <c r="C6" s="791" t="s">
        <v>1</v>
      </c>
      <c r="D6" s="791" t="s">
        <v>2</v>
      </c>
      <c r="E6" s="793" t="s">
        <v>3</v>
      </c>
      <c r="F6" s="794"/>
      <c r="G6" s="795" t="s">
        <v>4</v>
      </c>
      <c r="H6" s="796"/>
      <c r="I6" s="797" t="s">
        <v>0</v>
      </c>
      <c r="J6" s="798"/>
      <c r="K6" s="797" t="s">
        <v>68</v>
      </c>
      <c r="L6" s="798"/>
      <c r="M6" s="800" t="s">
        <v>5</v>
      </c>
    </row>
    <row r="7" spans="1:13" ht="60" customHeight="1">
      <c r="A7" s="792"/>
      <c r="B7" s="792"/>
      <c r="C7" s="792"/>
      <c r="D7" s="792"/>
      <c r="E7" s="131" t="s">
        <v>69</v>
      </c>
      <c r="F7" s="131" t="s">
        <v>6</v>
      </c>
      <c r="G7" s="135" t="s">
        <v>7</v>
      </c>
      <c r="H7" s="131" t="s">
        <v>6</v>
      </c>
      <c r="I7" s="136" t="s">
        <v>7</v>
      </c>
      <c r="J7" s="131" t="s">
        <v>6</v>
      </c>
      <c r="K7" s="136" t="s">
        <v>7</v>
      </c>
      <c r="L7" s="131" t="s">
        <v>6</v>
      </c>
      <c r="M7" s="801"/>
    </row>
    <row r="8" spans="1:13" s="140" customFormat="1" ht="13.5" customHeight="1">
      <c r="A8" s="32" t="s">
        <v>70</v>
      </c>
      <c r="B8" s="32">
        <v>2</v>
      </c>
      <c r="C8" s="32">
        <v>3</v>
      </c>
      <c r="D8" s="32">
        <v>4</v>
      </c>
      <c r="E8" s="32">
        <v>5</v>
      </c>
      <c r="F8" s="137">
        <v>6</v>
      </c>
      <c r="G8" s="138" t="s">
        <v>71</v>
      </c>
      <c r="H8" s="139">
        <v>8</v>
      </c>
      <c r="I8" s="137">
        <v>9</v>
      </c>
      <c r="J8" s="139">
        <v>10</v>
      </c>
      <c r="K8" s="137">
        <v>11</v>
      </c>
      <c r="L8" s="139">
        <v>12</v>
      </c>
      <c r="M8" s="139">
        <v>13</v>
      </c>
    </row>
    <row r="9" spans="1:14" s="142" customFormat="1" ht="28.5" customHeight="1">
      <c r="A9" s="31">
        <v>1</v>
      </c>
      <c r="B9" s="176" t="s">
        <v>15</v>
      </c>
      <c r="C9" s="39" t="s">
        <v>165</v>
      </c>
      <c r="D9" s="178" t="s">
        <v>72</v>
      </c>
      <c r="E9" s="179"/>
      <c r="F9" s="179">
        <v>1</v>
      </c>
      <c r="G9" s="180"/>
      <c r="H9" s="181"/>
      <c r="I9" s="182"/>
      <c r="J9" s="183"/>
      <c r="K9" s="180"/>
      <c r="L9" s="181"/>
      <c r="M9" s="181"/>
      <c r="N9" s="141"/>
    </row>
    <row r="10" spans="1:14" s="144" customFormat="1" ht="15" customHeight="1">
      <c r="A10" s="31"/>
      <c r="B10" s="176"/>
      <c r="C10" s="184" t="s">
        <v>73</v>
      </c>
      <c r="D10" s="178" t="s">
        <v>72</v>
      </c>
      <c r="E10" s="185">
        <v>1</v>
      </c>
      <c r="F10" s="33">
        <f>F9*E10</f>
        <v>1</v>
      </c>
      <c r="G10" s="186"/>
      <c r="H10" s="187"/>
      <c r="I10" s="186"/>
      <c r="J10" s="187"/>
      <c r="K10" s="186"/>
      <c r="L10" s="187"/>
      <c r="M10" s="187"/>
      <c r="N10" s="143"/>
    </row>
    <row r="11" spans="1:14" s="144" customFormat="1" ht="13.5" customHeight="1">
      <c r="A11" s="31"/>
      <c r="B11" s="188"/>
      <c r="C11" s="184" t="s">
        <v>30</v>
      </c>
      <c r="D11" s="158" t="s">
        <v>8</v>
      </c>
      <c r="E11" s="158">
        <v>14.7</v>
      </c>
      <c r="F11" s="33">
        <f>F9*E11</f>
        <v>14.7</v>
      </c>
      <c r="G11" s="186"/>
      <c r="H11" s="187"/>
      <c r="I11" s="179"/>
      <c r="J11" s="187"/>
      <c r="K11" s="186"/>
      <c r="L11" s="187"/>
      <c r="M11" s="187"/>
      <c r="N11" s="143"/>
    </row>
    <row r="12" spans="1:14" s="144" customFormat="1" ht="13.5" customHeight="1">
      <c r="A12" s="31"/>
      <c r="B12" s="188"/>
      <c r="C12" s="184" t="s">
        <v>31</v>
      </c>
      <c r="D12" s="158"/>
      <c r="E12" s="158"/>
      <c r="F12" s="35"/>
      <c r="G12" s="186"/>
      <c r="H12" s="187"/>
      <c r="I12" s="179"/>
      <c r="J12" s="187"/>
      <c r="K12" s="186"/>
      <c r="L12" s="187"/>
      <c r="M12" s="187"/>
      <c r="N12" s="143"/>
    </row>
    <row r="13" spans="1:14" s="144" customFormat="1" ht="27.75" customHeight="1">
      <c r="A13" s="31"/>
      <c r="B13" s="188"/>
      <c r="C13" s="39" t="s">
        <v>166</v>
      </c>
      <c r="D13" s="178" t="s">
        <v>72</v>
      </c>
      <c r="E13" s="158">
        <v>1</v>
      </c>
      <c r="F13" s="43">
        <f>F9*E13</f>
        <v>1</v>
      </c>
      <c r="G13" s="189"/>
      <c r="H13" s="187"/>
      <c r="I13" s="179"/>
      <c r="J13" s="187"/>
      <c r="K13" s="186"/>
      <c r="L13" s="187"/>
      <c r="M13" s="187"/>
      <c r="N13" s="143"/>
    </row>
    <row r="14" spans="1:14" s="144" customFormat="1" ht="20.25" customHeight="1">
      <c r="A14" s="31">
        <v>2</v>
      </c>
      <c r="B14" s="176" t="s">
        <v>15</v>
      </c>
      <c r="C14" s="184" t="s">
        <v>111</v>
      </c>
      <c r="D14" s="178" t="s">
        <v>72</v>
      </c>
      <c r="E14" s="178"/>
      <c r="F14" s="190">
        <v>1</v>
      </c>
      <c r="G14" s="179"/>
      <c r="H14" s="187"/>
      <c r="I14" s="186"/>
      <c r="J14" s="187"/>
      <c r="K14" s="186"/>
      <c r="L14" s="187"/>
      <c r="M14" s="187"/>
      <c r="N14" s="143"/>
    </row>
    <row r="15" spans="1:14" s="144" customFormat="1" ht="15" customHeight="1">
      <c r="A15" s="31"/>
      <c r="B15" s="176"/>
      <c r="C15" s="184" t="s">
        <v>11</v>
      </c>
      <c r="D15" s="178" t="s">
        <v>72</v>
      </c>
      <c r="E15" s="179">
        <v>1</v>
      </c>
      <c r="F15" s="179">
        <f>F14*E15</f>
        <v>1</v>
      </c>
      <c r="G15" s="177"/>
      <c r="H15" s="191"/>
      <c r="I15" s="186"/>
      <c r="J15" s="187"/>
      <c r="K15" s="186"/>
      <c r="L15" s="187"/>
      <c r="M15" s="187"/>
      <c r="N15" s="143"/>
    </row>
    <row r="16" spans="1:14" s="144" customFormat="1" ht="15" customHeight="1">
      <c r="A16" s="31"/>
      <c r="B16" s="188"/>
      <c r="C16" s="184" t="s">
        <v>31</v>
      </c>
      <c r="D16" s="178"/>
      <c r="E16" s="178"/>
      <c r="F16" s="187"/>
      <c r="G16" s="179"/>
      <c r="H16" s="187"/>
      <c r="I16" s="186"/>
      <c r="J16" s="187"/>
      <c r="K16" s="186"/>
      <c r="L16" s="187"/>
      <c r="M16" s="187"/>
      <c r="N16" s="143"/>
    </row>
    <row r="17" spans="1:14" s="144" customFormat="1" ht="14.25" customHeight="1">
      <c r="A17" s="31"/>
      <c r="B17" s="188"/>
      <c r="C17" s="184" t="s">
        <v>111</v>
      </c>
      <c r="D17" s="178" t="s">
        <v>72</v>
      </c>
      <c r="E17" s="178">
        <v>1</v>
      </c>
      <c r="F17" s="190">
        <f>F14*E17</f>
        <v>1</v>
      </c>
      <c r="G17" s="179"/>
      <c r="H17" s="187"/>
      <c r="I17" s="186"/>
      <c r="J17" s="187"/>
      <c r="K17" s="186"/>
      <c r="L17" s="187"/>
      <c r="M17" s="187"/>
      <c r="N17" s="143"/>
    </row>
    <row r="18" spans="1:14" s="166" customFormat="1" ht="18.75" customHeight="1">
      <c r="A18" s="34">
        <v>3</v>
      </c>
      <c r="B18" s="167" t="s">
        <v>112</v>
      </c>
      <c r="C18" s="39" t="s">
        <v>113</v>
      </c>
      <c r="D18" s="40" t="s">
        <v>13</v>
      </c>
      <c r="E18" s="42"/>
      <c r="F18" s="42">
        <v>2</v>
      </c>
      <c r="G18" s="39"/>
      <c r="H18" s="168"/>
      <c r="I18" s="40"/>
      <c r="J18" s="33"/>
      <c r="K18" s="40"/>
      <c r="L18" s="33"/>
      <c r="M18" s="33"/>
      <c r="N18" s="165"/>
    </row>
    <row r="19" spans="1:14" s="166" customFormat="1" ht="15" customHeight="1">
      <c r="A19" s="34"/>
      <c r="B19" s="167"/>
      <c r="C19" s="123" t="s">
        <v>11</v>
      </c>
      <c r="D19" s="34" t="s">
        <v>29</v>
      </c>
      <c r="E19" s="42">
        <v>9.17</v>
      </c>
      <c r="F19" s="42">
        <f>F18*E19</f>
        <v>18.34</v>
      </c>
      <c r="G19" s="39"/>
      <c r="H19" s="168"/>
      <c r="I19" s="43"/>
      <c r="J19" s="33"/>
      <c r="K19" s="40"/>
      <c r="L19" s="33"/>
      <c r="M19" s="33"/>
      <c r="N19" s="165"/>
    </row>
    <row r="20" spans="1:14" s="166" customFormat="1" ht="16.5" customHeight="1">
      <c r="A20" s="34"/>
      <c r="B20" s="170"/>
      <c r="C20" s="123" t="s">
        <v>30</v>
      </c>
      <c r="D20" s="34" t="s">
        <v>8</v>
      </c>
      <c r="E20" s="42">
        <v>0.22</v>
      </c>
      <c r="F20" s="42">
        <f>F18*E20</f>
        <v>0.44</v>
      </c>
      <c r="G20" s="34"/>
      <c r="H20" s="33"/>
      <c r="I20" s="40"/>
      <c r="J20" s="33"/>
      <c r="K20" s="40"/>
      <c r="L20" s="33"/>
      <c r="M20" s="33"/>
      <c r="N20" s="165"/>
    </row>
    <row r="21" spans="1:14" s="166" customFormat="1" ht="14.25" customHeight="1">
      <c r="A21" s="34"/>
      <c r="B21" s="170"/>
      <c r="C21" s="123" t="s">
        <v>31</v>
      </c>
      <c r="D21" s="34"/>
      <c r="E21" s="42"/>
      <c r="F21" s="42"/>
      <c r="G21" s="34"/>
      <c r="H21" s="33"/>
      <c r="I21" s="40"/>
      <c r="J21" s="33"/>
      <c r="K21" s="40"/>
      <c r="L21" s="33"/>
      <c r="M21" s="33"/>
      <c r="N21" s="165"/>
    </row>
    <row r="22" spans="1:14" s="166" customFormat="1" ht="15.75" customHeight="1">
      <c r="A22" s="34"/>
      <c r="B22" s="170"/>
      <c r="C22" s="39" t="s">
        <v>113</v>
      </c>
      <c r="D22" s="40" t="s">
        <v>13</v>
      </c>
      <c r="E22" s="42">
        <v>1</v>
      </c>
      <c r="F22" s="42">
        <f>F18*E22</f>
        <v>2</v>
      </c>
      <c r="G22" s="43"/>
      <c r="H22" s="33"/>
      <c r="I22" s="40"/>
      <c r="J22" s="33"/>
      <c r="K22" s="40"/>
      <c r="L22" s="33"/>
      <c r="M22" s="33"/>
      <c r="N22" s="165"/>
    </row>
    <row r="23" spans="1:14" s="166" customFormat="1" ht="17.25" customHeight="1">
      <c r="A23" s="34"/>
      <c r="B23" s="170"/>
      <c r="C23" s="123" t="s">
        <v>12</v>
      </c>
      <c r="D23" s="34" t="s">
        <v>8</v>
      </c>
      <c r="E23" s="42">
        <v>0.2</v>
      </c>
      <c r="F23" s="42">
        <f>F18*E23</f>
        <v>0.4</v>
      </c>
      <c r="G23" s="40"/>
      <c r="H23" s="33"/>
      <c r="I23" s="40"/>
      <c r="J23" s="33"/>
      <c r="K23" s="40"/>
      <c r="L23" s="33"/>
      <c r="M23" s="33"/>
      <c r="N23" s="165"/>
    </row>
    <row r="24" spans="1:14" s="149" customFormat="1" ht="26.25" customHeight="1">
      <c r="A24" s="31">
        <v>4</v>
      </c>
      <c r="B24" s="32" t="s">
        <v>74</v>
      </c>
      <c r="C24" s="39" t="s">
        <v>114</v>
      </c>
      <c r="D24" s="40" t="s">
        <v>13</v>
      </c>
      <c r="E24" s="192"/>
      <c r="F24" s="35">
        <v>1</v>
      </c>
      <c r="G24" s="193"/>
      <c r="H24" s="193"/>
      <c r="I24" s="193"/>
      <c r="J24" s="40"/>
      <c r="K24" s="33"/>
      <c r="L24" s="40"/>
      <c r="M24" s="33"/>
      <c r="N24" s="148"/>
    </row>
    <row r="25" spans="1:14" s="144" customFormat="1" ht="14.25" customHeight="1">
      <c r="A25" s="31"/>
      <c r="B25" s="176"/>
      <c r="C25" s="184" t="s">
        <v>91</v>
      </c>
      <c r="D25" s="158" t="s">
        <v>29</v>
      </c>
      <c r="E25" s="185">
        <v>13.3</v>
      </c>
      <c r="F25" s="185">
        <f>E25*1</f>
        <v>13.3</v>
      </c>
      <c r="G25" s="177"/>
      <c r="H25" s="191"/>
      <c r="I25" s="43"/>
      <c r="J25" s="33"/>
      <c r="K25" s="40"/>
      <c r="L25" s="187"/>
      <c r="M25" s="187"/>
      <c r="N25" s="143"/>
    </row>
    <row r="26" spans="1:14" s="144" customFormat="1" ht="14.25" customHeight="1">
      <c r="A26" s="31"/>
      <c r="B26" s="188"/>
      <c r="C26" s="184" t="s">
        <v>38</v>
      </c>
      <c r="D26" s="131" t="s">
        <v>8</v>
      </c>
      <c r="E26" s="158">
        <v>0.39</v>
      </c>
      <c r="F26" s="185">
        <f>E26*1</f>
        <v>0.39</v>
      </c>
      <c r="G26" s="179"/>
      <c r="H26" s="187"/>
      <c r="I26" s="40"/>
      <c r="J26" s="33"/>
      <c r="K26" s="40"/>
      <c r="L26" s="187"/>
      <c r="M26" s="187"/>
      <c r="N26" s="143"/>
    </row>
    <row r="27" spans="1:14" s="144" customFormat="1" ht="14.25" customHeight="1">
      <c r="A27" s="31"/>
      <c r="B27" s="188"/>
      <c r="C27" s="184" t="s">
        <v>31</v>
      </c>
      <c r="D27" s="158"/>
      <c r="E27" s="158"/>
      <c r="F27" s="185"/>
      <c r="G27" s="179"/>
      <c r="H27" s="187"/>
      <c r="I27" s="186"/>
      <c r="J27" s="187"/>
      <c r="K27" s="186"/>
      <c r="L27" s="187"/>
      <c r="M27" s="187"/>
      <c r="N27" s="143"/>
    </row>
    <row r="28" spans="1:14" s="144" customFormat="1" ht="30" customHeight="1">
      <c r="A28" s="31"/>
      <c r="B28" s="188"/>
      <c r="C28" s="39" t="s">
        <v>114</v>
      </c>
      <c r="D28" s="31" t="s">
        <v>13</v>
      </c>
      <c r="E28" s="178">
        <v>1</v>
      </c>
      <c r="F28" s="179">
        <f>E28*1</f>
        <v>1</v>
      </c>
      <c r="G28" s="189"/>
      <c r="H28" s="187"/>
      <c r="I28" s="186"/>
      <c r="J28" s="187"/>
      <c r="K28" s="186"/>
      <c r="L28" s="187"/>
      <c r="M28" s="187"/>
      <c r="N28" s="143"/>
    </row>
    <row r="29" spans="1:14" s="164" customFormat="1" ht="14.25" customHeight="1">
      <c r="A29" s="34"/>
      <c r="B29" s="194"/>
      <c r="C29" s="195" t="s">
        <v>12</v>
      </c>
      <c r="D29" s="179" t="s">
        <v>8</v>
      </c>
      <c r="E29" s="179">
        <v>1.58</v>
      </c>
      <c r="F29" s="34">
        <f>F24*E29</f>
        <v>1.58</v>
      </c>
      <c r="G29" s="34"/>
      <c r="H29" s="33"/>
      <c r="I29" s="40"/>
      <c r="J29" s="33"/>
      <c r="K29" s="40"/>
      <c r="L29" s="33"/>
      <c r="M29" s="33"/>
      <c r="N29" s="163"/>
    </row>
    <row r="30" spans="1:14" s="149" customFormat="1" ht="26.25" customHeight="1">
      <c r="A30" s="31">
        <v>5</v>
      </c>
      <c r="B30" s="32" t="s">
        <v>74</v>
      </c>
      <c r="C30" s="39" t="s">
        <v>115</v>
      </c>
      <c r="D30" s="40" t="s">
        <v>13</v>
      </c>
      <c r="E30" s="206"/>
      <c r="F30" s="35">
        <v>1</v>
      </c>
      <c r="G30" s="207"/>
      <c r="H30" s="207"/>
      <c r="I30" s="207"/>
      <c r="J30" s="40"/>
      <c r="K30" s="33"/>
      <c r="L30" s="40"/>
      <c r="M30" s="33"/>
      <c r="N30" s="148"/>
    </row>
    <row r="31" spans="1:14" s="144" customFormat="1" ht="14.25" customHeight="1">
      <c r="A31" s="31"/>
      <c r="B31" s="176"/>
      <c r="C31" s="184" t="s">
        <v>91</v>
      </c>
      <c r="D31" s="178" t="s">
        <v>29</v>
      </c>
      <c r="E31" s="179">
        <v>13.3</v>
      </c>
      <c r="F31" s="179">
        <f>E31*1</f>
        <v>13.3</v>
      </c>
      <c r="G31" s="177"/>
      <c r="H31" s="191"/>
      <c r="I31" s="43"/>
      <c r="J31" s="33"/>
      <c r="K31" s="40"/>
      <c r="L31" s="187"/>
      <c r="M31" s="187"/>
      <c r="N31" s="143"/>
    </row>
    <row r="32" spans="1:14" s="144" customFormat="1" ht="14.25" customHeight="1">
      <c r="A32" s="31"/>
      <c r="B32" s="188"/>
      <c r="C32" s="184" t="s">
        <v>38</v>
      </c>
      <c r="D32" s="178" t="s">
        <v>103</v>
      </c>
      <c r="E32" s="178">
        <v>0.39</v>
      </c>
      <c r="F32" s="179">
        <f>E32*1</f>
        <v>0.39</v>
      </c>
      <c r="G32" s="179"/>
      <c r="H32" s="187"/>
      <c r="I32" s="40"/>
      <c r="J32" s="33"/>
      <c r="K32" s="40"/>
      <c r="L32" s="187"/>
      <c r="M32" s="187"/>
      <c r="N32" s="143"/>
    </row>
    <row r="33" spans="1:14" s="144" customFormat="1" ht="14.25" customHeight="1">
      <c r="A33" s="31"/>
      <c r="B33" s="188"/>
      <c r="C33" s="184" t="s">
        <v>31</v>
      </c>
      <c r="D33" s="178"/>
      <c r="E33" s="178"/>
      <c r="F33" s="179"/>
      <c r="G33" s="179"/>
      <c r="H33" s="187"/>
      <c r="I33" s="186"/>
      <c r="J33" s="187"/>
      <c r="K33" s="186"/>
      <c r="L33" s="187"/>
      <c r="M33" s="187"/>
      <c r="N33" s="143"/>
    </row>
    <row r="34" spans="1:14" s="144" customFormat="1" ht="27" customHeight="1">
      <c r="A34" s="31"/>
      <c r="B34" s="188"/>
      <c r="C34" s="39" t="s">
        <v>115</v>
      </c>
      <c r="D34" s="31" t="s">
        <v>13</v>
      </c>
      <c r="E34" s="178">
        <v>1</v>
      </c>
      <c r="F34" s="179">
        <f>E34*1</f>
        <v>1</v>
      </c>
      <c r="G34" s="189"/>
      <c r="H34" s="187"/>
      <c r="I34" s="186"/>
      <c r="J34" s="187"/>
      <c r="K34" s="186"/>
      <c r="L34" s="187"/>
      <c r="M34" s="187"/>
      <c r="N34" s="143"/>
    </row>
    <row r="35" spans="1:14" s="164" customFormat="1" ht="14.25" customHeight="1">
      <c r="A35" s="34"/>
      <c r="B35" s="194"/>
      <c r="C35" s="195" t="s">
        <v>12</v>
      </c>
      <c r="D35" s="179" t="s">
        <v>8</v>
      </c>
      <c r="E35" s="179">
        <v>1.58</v>
      </c>
      <c r="F35" s="34">
        <f>F30*E35</f>
        <v>1.58</v>
      </c>
      <c r="G35" s="34"/>
      <c r="H35" s="33"/>
      <c r="I35" s="40"/>
      <c r="J35" s="33"/>
      <c r="K35" s="40"/>
      <c r="L35" s="33"/>
      <c r="M35" s="33"/>
      <c r="N35" s="163"/>
    </row>
    <row r="36" spans="1:14" s="149" customFormat="1" ht="26.25" customHeight="1">
      <c r="A36" s="31">
        <v>6</v>
      </c>
      <c r="B36" s="32" t="s">
        <v>74</v>
      </c>
      <c r="C36" s="39" t="s">
        <v>116</v>
      </c>
      <c r="D36" s="40" t="s">
        <v>13</v>
      </c>
      <c r="E36" s="206"/>
      <c r="F36" s="35">
        <v>1</v>
      </c>
      <c r="G36" s="207"/>
      <c r="H36" s="207"/>
      <c r="I36" s="207"/>
      <c r="J36" s="40"/>
      <c r="K36" s="33"/>
      <c r="L36" s="40"/>
      <c r="M36" s="33"/>
      <c r="N36" s="148"/>
    </row>
    <row r="37" spans="1:14" s="144" customFormat="1" ht="14.25" customHeight="1">
      <c r="A37" s="31"/>
      <c r="B37" s="176"/>
      <c r="C37" s="184" t="s">
        <v>91</v>
      </c>
      <c r="D37" s="178" t="s">
        <v>29</v>
      </c>
      <c r="E37" s="179">
        <v>13.3</v>
      </c>
      <c r="F37" s="179">
        <f>E37*1</f>
        <v>13.3</v>
      </c>
      <c r="G37" s="177"/>
      <c r="H37" s="191"/>
      <c r="I37" s="43"/>
      <c r="J37" s="33"/>
      <c r="K37" s="40"/>
      <c r="L37" s="187"/>
      <c r="M37" s="187"/>
      <c r="N37" s="143"/>
    </row>
    <row r="38" spans="1:14" s="144" customFormat="1" ht="14.25" customHeight="1">
      <c r="A38" s="31"/>
      <c r="B38" s="188"/>
      <c r="C38" s="184" t="s">
        <v>38</v>
      </c>
      <c r="D38" s="31" t="s">
        <v>8</v>
      </c>
      <c r="E38" s="178">
        <v>0.39</v>
      </c>
      <c r="F38" s="179">
        <f>E38*1</f>
        <v>0.39</v>
      </c>
      <c r="G38" s="179"/>
      <c r="H38" s="187"/>
      <c r="I38" s="40"/>
      <c r="J38" s="33"/>
      <c r="K38" s="40"/>
      <c r="L38" s="187"/>
      <c r="M38" s="187"/>
      <c r="N38" s="143"/>
    </row>
    <row r="39" spans="1:14" s="144" customFormat="1" ht="14.25" customHeight="1">
      <c r="A39" s="31"/>
      <c r="B39" s="188"/>
      <c r="C39" s="184" t="s">
        <v>31</v>
      </c>
      <c r="D39" s="178"/>
      <c r="E39" s="178"/>
      <c r="F39" s="179"/>
      <c r="G39" s="179"/>
      <c r="H39" s="187"/>
      <c r="I39" s="186"/>
      <c r="J39" s="187"/>
      <c r="K39" s="186"/>
      <c r="L39" s="187"/>
      <c r="M39" s="187"/>
      <c r="N39" s="143"/>
    </row>
    <row r="40" spans="1:14" s="144" customFormat="1" ht="31.5" customHeight="1">
      <c r="A40" s="31"/>
      <c r="B40" s="188"/>
      <c r="C40" s="39" t="s">
        <v>116</v>
      </c>
      <c r="D40" s="178" t="s">
        <v>14</v>
      </c>
      <c r="E40" s="178">
        <v>1</v>
      </c>
      <c r="F40" s="179">
        <f>E40*1</f>
        <v>1</v>
      </c>
      <c r="G40" s="189"/>
      <c r="H40" s="187"/>
      <c r="I40" s="186"/>
      <c r="J40" s="187"/>
      <c r="K40" s="186"/>
      <c r="L40" s="187"/>
      <c r="M40" s="187"/>
      <c r="N40" s="143"/>
    </row>
    <row r="41" spans="1:14" s="164" customFormat="1" ht="14.25" customHeight="1">
      <c r="A41" s="34"/>
      <c r="B41" s="194"/>
      <c r="C41" s="195" t="s">
        <v>12</v>
      </c>
      <c r="D41" s="179" t="s">
        <v>8</v>
      </c>
      <c r="E41" s="179">
        <v>1.58</v>
      </c>
      <c r="F41" s="34">
        <f>F36*E41</f>
        <v>1.58</v>
      </c>
      <c r="G41" s="34"/>
      <c r="H41" s="33"/>
      <c r="I41" s="40"/>
      <c r="J41" s="33"/>
      <c r="K41" s="40"/>
      <c r="L41" s="33"/>
      <c r="M41" s="33"/>
      <c r="N41" s="163"/>
    </row>
    <row r="42" spans="1:14" s="144" customFormat="1" ht="19.5" customHeight="1">
      <c r="A42" s="31">
        <v>7</v>
      </c>
      <c r="B42" s="176" t="s">
        <v>75</v>
      </c>
      <c r="C42" s="39" t="s">
        <v>117</v>
      </c>
      <c r="D42" s="40" t="s">
        <v>13</v>
      </c>
      <c r="E42" s="179"/>
      <c r="F42" s="179">
        <v>1</v>
      </c>
      <c r="G42" s="179"/>
      <c r="H42" s="196"/>
      <c r="I42" s="186"/>
      <c r="J42" s="187"/>
      <c r="K42" s="186"/>
      <c r="L42" s="187"/>
      <c r="M42" s="187"/>
      <c r="N42" s="143"/>
    </row>
    <row r="43" spans="1:14" s="144" customFormat="1" ht="14.25" customHeight="1">
      <c r="A43" s="31"/>
      <c r="B43" s="176"/>
      <c r="C43" s="184" t="s">
        <v>11</v>
      </c>
      <c r="D43" s="178" t="s">
        <v>29</v>
      </c>
      <c r="E43" s="179">
        <v>3.8</v>
      </c>
      <c r="F43" s="179">
        <f>F42*E43</f>
        <v>3.8</v>
      </c>
      <c r="G43" s="177"/>
      <c r="H43" s="191"/>
      <c r="I43" s="43"/>
      <c r="J43" s="33"/>
      <c r="K43" s="40"/>
      <c r="L43" s="187"/>
      <c r="M43" s="187"/>
      <c r="N43" s="143"/>
    </row>
    <row r="44" spans="1:14" s="144" customFormat="1" ht="15.75" customHeight="1">
      <c r="A44" s="31"/>
      <c r="B44" s="188"/>
      <c r="C44" s="184" t="s">
        <v>42</v>
      </c>
      <c r="D44" s="178" t="s">
        <v>8</v>
      </c>
      <c r="E44" s="178">
        <v>0.22</v>
      </c>
      <c r="F44" s="179">
        <f>F42*E44</f>
        <v>0.22</v>
      </c>
      <c r="G44" s="179"/>
      <c r="H44" s="187"/>
      <c r="I44" s="40"/>
      <c r="J44" s="33"/>
      <c r="K44" s="40"/>
      <c r="L44" s="187"/>
      <c r="M44" s="187"/>
      <c r="N44" s="143"/>
    </row>
    <row r="45" spans="1:14" s="144" customFormat="1" ht="15" customHeight="1">
      <c r="A45" s="31"/>
      <c r="B45" s="188"/>
      <c r="C45" s="184" t="s">
        <v>31</v>
      </c>
      <c r="D45" s="178"/>
      <c r="E45" s="178"/>
      <c r="F45" s="179"/>
      <c r="G45" s="179"/>
      <c r="H45" s="187"/>
      <c r="I45" s="186"/>
      <c r="J45" s="187"/>
      <c r="K45" s="186"/>
      <c r="L45" s="187"/>
      <c r="M45" s="187"/>
      <c r="N45" s="143"/>
    </row>
    <row r="46" spans="1:14" s="144" customFormat="1" ht="13.5" customHeight="1">
      <c r="A46" s="31"/>
      <c r="B46" s="188"/>
      <c r="C46" s="177" t="s">
        <v>101</v>
      </c>
      <c r="D46" s="40" t="s">
        <v>13</v>
      </c>
      <c r="E46" s="178">
        <v>1</v>
      </c>
      <c r="F46" s="179">
        <f>F42*E46</f>
        <v>1</v>
      </c>
      <c r="G46" s="179"/>
      <c r="H46" s="187"/>
      <c r="I46" s="186"/>
      <c r="J46" s="187"/>
      <c r="K46" s="186"/>
      <c r="L46" s="187"/>
      <c r="M46" s="187"/>
      <c r="N46" s="143"/>
    </row>
    <row r="47" spans="1:14" s="144" customFormat="1" ht="15.75" customHeight="1">
      <c r="A47" s="31"/>
      <c r="B47" s="98"/>
      <c r="C47" s="184" t="s">
        <v>12</v>
      </c>
      <c r="D47" s="178" t="s">
        <v>8</v>
      </c>
      <c r="E47" s="178">
        <v>0.22</v>
      </c>
      <c r="F47" s="179">
        <f>F42*E47</f>
        <v>0.22</v>
      </c>
      <c r="G47" s="40"/>
      <c r="H47" s="187"/>
      <c r="I47" s="186"/>
      <c r="J47" s="187"/>
      <c r="K47" s="186"/>
      <c r="L47" s="187"/>
      <c r="M47" s="187"/>
      <c r="N47" s="143"/>
    </row>
    <row r="48" spans="1:14" s="162" customFormat="1" ht="16.5" customHeight="1">
      <c r="A48" s="31">
        <v>8</v>
      </c>
      <c r="B48" s="167" t="s">
        <v>106</v>
      </c>
      <c r="C48" s="39" t="s">
        <v>119</v>
      </c>
      <c r="D48" s="31" t="s">
        <v>28</v>
      </c>
      <c r="E48" s="34"/>
      <c r="F48" s="34">
        <v>2</v>
      </c>
      <c r="G48" s="39"/>
      <c r="H48" s="168"/>
      <c r="I48" s="40"/>
      <c r="J48" s="33"/>
      <c r="K48" s="40"/>
      <c r="L48" s="33"/>
      <c r="M48" s="33"/>
      <c r="N48" s="161"/>
    </row>
    <row r="49" spans="1:14" s="162" customFormat="1" ht="15" customHeight="1">
      <c r="A49" s="31"/>
      <c r="B49" s="167"/>
      <c r="C49" s="30" t="s">
        <v>11</v>
      </c>
      <c r="D49" s="31" t="s">
        <v>29</v>
      </c>
      <c r="E49" s="34">
        <v>0.13</v>
      </c>
      <c r="F49" s="34">
        <f>F48*E49</f>
        <v>0.26</v>
      </c>
      <c r="G49" s="39"/>
      <c r="H49" s="168"/>
      <c r="I49" s="43"/>
      <c r="J49" s="33"/>
      <c r="K49" s="40"/>
      <c r="L49" s="33"/>
      <c r="M49" s="33"/>
      <c r="N49" s="161"/>
    </row>
    <row r="50" spans="1:14" s="162" customFormat="1" ht="15" customHeight="1">
      <c r="A50" s="31"/>
      <c r="B50" s="98"/>
      <c r="C50" s="30" t="s">
        <v>31</v>
      </c>
      <c r="D50" s="31"/>
      <c r="E50" s="31"/>
      <c r="F50" s="34"/>
      <c r="G50" s="34"/>
      <c r="H50" s="33"/>
      <c r="I50" s="40"/>
      <c r="J50" s="33"/>
      <c r="K50" s="40"/>
      <c r="L50" s="33"/>
      <c r="M50" s="33"/>
      <c r="N50" s="161"/>
    </row>
    <row r="51" spans="1:14" s="162" customFormat="1" ht="15" customHeight="1">
      <c r="A51" s="31"/>
      <c r="B51" s="98"/>
      <c r="C51" s="39" t="s">
        <v>118</v>
      </c>
      <c r="D51" s="31" t="s">
        <v>28</v>
      </c>
      <c r="E51" s="31">
        <v>1</v>
      </c>
      <c r="F51" s="34">
        <f>F48*E51</f>
        <v>2</v>
      </c>
      <c r="G51" s="43"/>
      <c r="H51" s="33"/>
      <c r="I51" s="40"/>
      <c r="J51" s="33"/>
      <c r="K51" s="40"/>
      <c r="L51" s="33"/>
      <c r="M51" s="33"/>
      <c r="N51" s="161"/>
    </row>
    <row r="52" spans="1:14" s="162" customFormat="1" ht="15" customHeight="1">
      <c r="A52" s="31"/>
      <c r="B52" s="98"/>
      <c r="C52" s="30" t="s">
        <v>12</v>
      </c>
      <c r="D52" s="31" t="s">
        <v>8</v>
      </c>
      <c r="E52" s="31">
        <v>0.02</v>
      </c>
      <c r="F52" s="34">
        <f>F48*E52</f>
        <v>0.04</v>
      </c>
      <c r="G52" s="34"/>
      <c r="H52" s="33"/>
      <c r="I52" s="40"/>
      <c r="J52" s="33"/>
      <c r="K52" s="40"/>
      <c r="L52" s="33"/>
      <c r="M52" s="33"/>
      <c r="N52" s="161"/>
    </row>
    <row r="53" spans="1:14" s="152" customFormat="1" ht="16.5" customHeight="1">
      <c r="A53" s="31">
        <v>9</v>
      </c>
      <c r="B53" s="176" t="s">
        <v>82</v>
      </c>
      <c r="C53" s="177" t="s">
        <v>83</v>
      </c>
      <c r="D53" s="178" t="s">
        <v>28</v>
      </c>
      <c r="E53" s="179"/>
      <c r="F53" s="179">
        <v>2</v>
      </c>
      <c r="G53" s="177"/>
      <c r="H53" s="191"/>
      <c r="I53" s="186"/>
      <c r="J53" s="187"/>
      <c r="K53" s="186"/>
      <c r="L53" s="187"/>
      <c r="M53" s="187"/>
      <c r="N53" s="151"/>
    </row>
    <row r="54" spans="1:14" s="152" customFormat="1" ht="15" customHeight="1">
      <c r="A54" s="31"/>
      <c r="B54" s="176"/>
      <c r="C54" s="184" t="s">
        <v>52</v>
      </c>
      <c r="D54" s="178" t="s">
        <v>29</v>
      </c>
      <c r="E54" s="179">
        <v>0.38</v>
      </c>
      <c r="F54" s="33">
        <f>F53*E54</f>
        <v>0.76</v>
      </c>
      <c r="G54" s="177"/>
      <c r="H54" s="191"/>
      <c r="I54" s="43"/>
      <c r="J54" s="187"/>
      <c r="K54" s="186"/>
      <c r="L54" s="187"/>
      <c r="M54" s="187"/>
      <c r="N54" s="151"/>
    </row>
    <row r="55" spans="1:14" s="152" customFormat="1" ht="15" customHeight="1">
      <c r="A55" s="31"/>
      <c r="B55" s="188"/>
      <c r="C55" s="184" t="s">
        <v>30</v>
      </c>
      <c r="D55" s="178" t="s">
        <v>8</v>
      </c>
      <c r="E55" s="178">
        <v>0.011</v>
      </c>
      <c r="F55" s="33">
        <f>F53*E55</f>
        <v>0.022</v>
      </c>
      <c r="G55" s="179"/>
      <c r="H55" s="187"/>
      <c r="I55" s="186"/>
      <c r="J55" s="187"/>
      <c r="K55" s="40"/>
      <c r="L55" s="187"/>
      <c r="M55" s="187"/>
      <c r="N55" s="151"/>
    </row>
    <row r="56" spans="1:14" s="152" customFormat="1" ht="14.25" customHeight="1">
      <c r="A56" s="31"/>
      <c r="B56" s="188"/>
      <c r="C56" s="184" t="s">
        <v>31</v>
      </c>
      <c r="D56" s="178"/>
      <c r="E56" s="178"/>
      <c r="F56" s="33"/>
      <c r="G56" s="179"/>
      <c r="H56" s="187"/>
      <c r="I56" s="186"/>
      <c r="J56" s="187"/>
      <c r="K56" s="186"/>
      <c r="L56" s="187"/>
      <c r="M56" s="187"/>
      <c r="N56" s="151"/>
    </row>
    <row r="57" spans="1:14" s="152" customFormat="1" ht="15.75" customHeight="1">
      <c r="A57" s="31"/>
      <c r="B57" s="188"/>
      <c r="C57" s="184" t="s">
        <v>81</v>
      </c>
      <c r="D57" s="178" t="s">
        <v>28</v>
      </c>
      <c r="E57" s="178">
        <v>1</v>
      </c>
      <c r="F57" s="33">
        <f>F53*E57</f>
        <v>2</v>
      </c>
      <c r="G57" s="189"/>
      <c r="H57" s="187"/>
      <c r="I57" s="186"/>
      <c r="J57" s="187"/>
      <c r="K57" s="186"/>
      <c r="L57" s="187"/>
      <c r="M57" s="187"/>
      <c r="N57" s="151"/>
    </row>
    <row r="58" spans="1:14" s="152" customFormat="1" ht="13.5" customHeight="1">
      <c r="A58" s="31"/>
      <c r="B58" s="188"/>
      <c r="C58" s="184" t="s">
        <v>12</v>
      </c>
      <c r="D58" s="178" t="s">
        <v>8</v>
      </c>
      <c r="E58" s="178">
        <v>0.02</v>
      </c>
      <c r="F58" s="33">
        <f>F53*E58</f>
        <v>0.04</v>
      </c>
      <c r="G58" s="179"/>
      <c r="H58" s="187"/>
      <c r="I58" s="186"/>
      <c r="J58" s="187"/>
      <c r="K58" s="186"/>
      <c r="L58" s="187"/>
      <c r="M58" s="187"/>
      <c r="N58" s="151"/>
    </row>
    <row r="59" spans="1:14" s="1" customFormat="1" ht="14.25" customHeight="1">
      <c r="A59" s="31">
        <v>10</v>
      </c>
      <c r="B59" s="167" t="s">
        <v>102</v>
      </c>
      <c r="C59" s="39" t="s">
        <v>122</v>
      </c>
      <c r="D59" s="40" t="s">
        <v>13</v>
      </c>
      <c r="E59" s="34"/>
      <c r="F59" s="34">
        <v>1</v>
      </c>
      <c r="G59" s="39"/>
      <c r="H59" s="33"/>
      <c r="I59" s="40"/>
      <c r="J59" s="33"/>
      <c r="K59" s="40"/>
      <c r="L59" s="33"/>
      <c r="M59" s="33"/>
      <c r="N59" s="132"/>
    </row>
    <row r="60" spans="1:14" s="1" customFormat="1" ht="15" customHeight="1">
      <c r="A60" s="31"/>
      <c r="B60" s="167"/>
      <c r="C60" s="30" t="s">
        <v>120</v>
      </c>
      <c r="D60" s="31" t="s">
        <v>29</v>
      </c>
      <c r="E60" s="34">
        <v>1.92</v>
      </c>
      <c r="F60" s="34">
        <f>F59*E60</f>
        <v>1.92</v>
      </c>
      <c r="G60" s="39"/>
      <c r="H60" s="33"/>
      <c r="I60" s="43"/>
      <c r="J60" s="187"/>
      <c r="K60" s="186"/>
      <c r="L60" s="33"/>
      <c r="M60" s="33"/>
      <c r="N60" s="132"/>
    </row>
    <row r="61" spans="1:14" s="1" customFormat="1" ht="15" customHeight="1">
      <c r="A61" s="31"/>
      <c r="B61" s="98"/>
      <c r="C61" s="30" t="s">
        <v>121</v>
      </c>
      <c r="D61" s="131" t="s">
        <v>8</v>
      </c>
      <c r="E61" s="31">
        <v>0.1</v>
      </c>
      <c r="F61" s="42">
        <f>F59*E61</f>
        <v>0.1</v>
      </c>
      <c r="G61" s="34"/>
      <c r="H61" s="33"/>
      <c r="I61" s="186"/>
      <c r="J61" s="187"/>
      <c r="K61" s="40"/>
      <c r="L61" s="33"/>
      <c r="M61" s="33"/>
      <c r="N61" s="132"/>
    </row>
    <row r="62" spans="1:14" s="1" customFormat="1" ht="15" customHeight="1">
      <c r="A62" s="31"/>
      <c r="B62" s="98"/>
      <c r="C62" s="30" t="s">
        <v>31</v>
      </c>
      <c r="D62" s="31"/>
      <c r="E62" s="31"/>
      <c r="F62" s="42"/>
      <c r="G62" s="34"/>
      <c r="H62" s="33"/>
      <c r="I62" s="40"/>
      <c r="J62" s="33"/>
      <c r="K62" s="40"/>
      <c r="L62" s="33"/>
      <c r="M62" s="33"/>
      <c r="N62" s="132"/>
    </row>
    <row r="63" spans="1:14" s="1" customFormat="1" ht="15" customHeight="1">
      <c r="A63" s="31"/>
      <c r="B63" s="98"/>
      <c r="C63" s="39" t="s">
        <v>122</v>
      </c>
      <c r="D63" s="40" t="s">
        <v>13</v>
      </c>
      <c r="E63" s="31">
        <v>1</v>
      </c>
      <c r="F63" s="42">
        <f>F59*E63</f>
        <v>1</v>
      </c>
      <c r="G63" s="43"/>
      <c r="H63" s="33"/>
      <c r="I63" s="40"/>
      <c r="J63" s="33"/>
      <c r="K63" s="40"/>
      <c r="L63" s="33"/>
      <c r="M63" s="33"/>
      <c r="N63" s="132"/>
    </row>
    <row r="64" spans="1:14" s="1" customFormat="1" ht="15" customHeight="1">
      <c r="A64" s="31"/>
      <c r="B64" s="98"/>
      <c r="C64" s="30" t="s">
        <v>76</v>
      </c>
      <c r="D64" s="40" t="s">
        <v>13</v>
      </c>
      <c r="E64" s="31">
        <v>1</v>
      </c>
      <c r="F64" s="42">
        <f>F59*E64</f>
        <v>1</v>
      </c>
      <c r="G64" s="34"/>
      <c r="H64" s="33"/>
      <c r="I64" s="40"/>
      <c r="J64" s="33"/>
      <c r="K64" s="40"/>
      <c r="L64" s="33"/>
      <c r="M64" s="33"/>
      <c r="N64" s="132"/>
    </row>
    <row r="65" spans="1:14" s="1" customFormat="1" ht="15" customHeight="1">
      <c r="A65" s="31"/>
      <c r="B65" s="98"/>
      <c r="C65" s="30" t="s">
        <v>77</v>
      </c>
      <c r="D65" s="31" t="s">
        <v>78</v>
      </c>
      <c r="E65" s="31">
        <v>1.24</v>
      </c>
      <c r="F65" s="42">
        <f>F59*E65</f>
        <v>1.24</v>
      </c>
      <c r="G65" s="34"/>
      <c r="H65" s="33"/>
      <c r="I65" s="40"/>
      <c r="J65" s="33"/>
      <c r="K65" s="40"/>
      <c r="L65" s="33"/>
      <c r="M65" s="33"/>
      <c r="N65" s="132"/>
    </row>
    <row r="66" spans="1:14" s="1" customFormat="1" ht="15" customHeight="1">
      <c r="A66" s="31"/>
      <c r="B66" s="98"/>
      <c r="C66" s="30" t="s">
        <v>12</v>
      </c>
      <c r="D66" s="131" t="s">
        <v>8</v>
      </c>
      <c r="E66" s="131">
        <v>0.05</v>
      </c>
      <c r="F66" s="42">
        <f>F59*E66</f>
        <v>0.05</v>
      </c>
      <c r="G66" s="34"/>
      <c r="H66" s="33"/>
      <c r="I66" s="40"/>
      <c r="J66" s="33"/>
      <c r="K66" s="40"/>
      <c r="L66" s="33"/>
      <c r="M66" s="33"/>
      <c r="N66" s="132"/>
    </row>
    <row r="67" spans="1:14" s="144" customFormat="1" ht="17.25" customHeight="1">
      <c r="A67" s="31">
        <v>11</v>
      </c>
      <c r="B67" s="167" t="s">
        <v>84</v>
      </c>
      <c r="C67" s="30" t="s">
        <v>158</v>
      </c>
      <c r="D67" s="178" t="s">
        <v>85</v>
      </c>
      <c r="E67" s="158"/>
      <c r="F67" s="197">
        <v>0.16</v>
      </c>
      <c r="G67" s="179"/>
      <c r="H67" s="187"/>
      <c r="I67" s="186"/>
      <c r="J67" s="187"/>
      <c r="K67" s="186"/>
      <c r="L67" s="187"/>
      <c r="M67" s="187"/>
      <c r="N67" s="143"/>
    </row>
    <row r="68" spans="1:14" s="144" customFormat="1" ht="14.25" customHeight="1">
      <c r="A68" s="31"/>
      <c r="B68" s="167"/>
      <c r="C68" s="184" t="s">
        <v>11</v>
      </c>
      <c r="D68" s="178" t="s">
        <v>29</v>
      </c>
      <c r="E68" s="185">
        <v>52.2</v>
      </c>
      <c r="F68" s="185">
        <f>F67*E68</f>
        <v>8.352</v>
      </c>
      <c r="G68" s="177"/>
      <c r="H68" s="191"/>
      <c r="I68" s="189"/>
      <c r="J68" s="187"/>
      <c r="K68" s="186"/>
      <c r="L68" s="187"/>
      <c r="M68" s="187"/>
      <c r="N68" s="143"/>
    </row>
    <row r="69" spans="1:14" s="144" customFormat="1" ht="14.25" customHeight="1">
      <c r="A69" s="31"/>
      <c r="B69" s="167"/>
      <c r="C69" s="184" t="s">
        <v>86</v>
      </c>
      <c r="D69" s="178" t="s">
        <v>87</v>
      </c>
      <c r="E69" s="185">
        <v>0.74</v>
      </c>
      <c r="F69" s="185">
        <f>F67*E69</f>
        <v>0.1184</v>
      </c>
      <c r="G69" s="177"/>
      <c r="H69" s="191"/>
      <c r="I69" s="186"/>
      <c r="J69" s="187"/>
      <c r="K69" s="186"/>
      <c r="L69" s="187"/>
      <c r="M69" s="187"/>
      <c r="N69" s="143"/>
    </row>
    <row r="70" spans="1:14" s="144" customFormat="1" ht="14.25" customHeight="1">
      <c r="A70" s="31"/>
      <c r="B70" s="98"/>
      <c r="C70" s="184" t="s">
        <v>30</v>
      </c>
      <c r="D70" s="178" t="s">
        <v>8</v>
      </c>
      <c r="E70" s="158">
        <v>8.2</v>
      </c>
      <c r="F70" s="185">
        <f>F67*E70</f>
        <v>1.3119999999999998</v>
      </c>
      <c r="G70" s="179"/>
      <c r="H70" s="187"/>
      <c r="I70" s="186"/>
      <c r="J70" s="187"/>
      <c r="K70" s="40"/>
      <c r="L70" s="187"/>
      <c r="M70" s="187"/>
      <c r="N70" s="143"/>
    </row>
    <row r="71" spans="1:14" s="144" customFormat="1" ht="14.25" customHeight="1">
      <c r="A71" s="31"/>
      <c r="B71" s="98"/>
      <c r="C71" s="184" t="s">
        <v>31</v>
      </c>
      <c r="D71" s="178"/>
      <c r="E71" s="158"/>
      <c r="F71" s="198"/>
      <c r="G71" s="179"/>
      <c r="H71" s="187"/>
      <c r="I71" s="186"/>
      <c r="J71" s="187"/>
      <c r="K71" s="186"/>
      <c r="L71" s="187"/>
      <c r="M71" s="187"/>
      <c r="N71" s="143"/>
    </row>
    <row r="72" spans="1:14" s="144" customFormat="1" ht="14.25" customHeight="1">
      <c r="A72" s="31"/>
      <c r="B72" s="98"/>
      <c r="C72" s="30" t="s">
        <v>123</v>
      </c>
      <c r="D72" s="178" t="s">
        <v>88</v>
      </c>
      <c r="E72" s="158"/>
      <c r="F72" s="199">
        <v>10</v>
      </c>
      <c r="G72" s="189"/>
      <c r="H72" s="187"/>
      <c r="I72" s="186"/>
      <c r="J72" s="187"/>
      <c r="K72" s="186"/>
      <c r="L72" s="187"/>
      <c r="M72" s="187"/>
      <c r="N72" s="143"/>
    </row>
    <row r="73" spans="1:14" s="144" customFormat="1" ht="14.25" customHeight="1">
      <c r="A73" s="31"/>
      <c r="B73" s="188"/>
      <c r="C73" s="184" t="s">
        <v>104</v>
      </c>
      <c r="D73" s="178" t="s">
        <v>78</v>
      </c>
      <c r="E73" s="158">
        <v>10.5</v>
      </c>
      <c r="F73" s="198">
        <f>E73*0.4</f>
        <v>4.2</v>
      </c>
      <c r="G73" s="179"/>
      <c r="H73" s="187"/>
      <c r="I73" s="186"/>
      <c r="J73" s="187"/>
      <c r="K73" s="186"/>
      <c r="L73" s="187"/>
      <c r="M73" s="187"/>
      <c r="N73" s="143"/>
    </row>
    <row r="74" spans="1:14" s="144" customFormat="1" ht="14.25" customHeight="1">
      <c r="A74" s="31"/>
      <c r="B74" s="98"/>
      <c r="C74" s="184" t="s">
        <v>89</v>
      </c>
      <c r="D74" s="178" t="s">
        <v>78</v>
      </c>
      <c r="E74" s="158">
        <v>20.7</v>
      </c>
      <c r="F74" s="198">
        <f>F67*E74</f>
        <v>3.312</v>
      </c>
      <c r="G74" s="179"/>
      <c r="H74" s="187"/>
      <c r="I74" s="186"/>
      <c r="J74" s="187"/>
      <c r="K74" s="186"/>
      <c r="L74" s="187"/>
      <c r="M74" s="187"/>
      <c r="N74" s="143"/>
    </row>
    <row r="75" spans="1:14" s="144" customFormat="1" ht="14.25" customHeight="1">
      <c r="A75" s="31"/>
      <c r="B75" s="98"/>
      <c r="C75" s="184" t="s">
        <v>90</v>
      </c>
      <c r="D75" s="178" t="s">
        <v>78</v>
      </c>
      <c r="E75" s="158">
        <v>2.53</v>
      </c>
      <c r="F75" s="198">
        <f>F67*E75</f>
        <v>0.4048</v>
      </c>
      <c r="G75" s="179"/>
      <c r="H75" s="187"/>
      <c r="I75" s="186"/>
      <c r="J75" s="187"/>
      <c r="K75" s="186"/>
      <c r="L75" s="187"/>
      <c r="M75" s="187"/>
      <c r="N75" s="143"/>
    </row>
    <row r="76" spans="1:14" s="144" customFormat="1" ht="14.25" customHeight="1">
      <c r="A76" s="31"/>
      <c r="B76" s="98"/>
      <c r="C76" s="184" t="s">
        <v>12</v>
      </c>
      <c r="D76" s="178" t="s">
        <v>8</v>
      </c>
      <c r="E76" s="158">
        <v>2.78</v>
      </c>
      <c r="F76" s="198">
        <f>F67*E76</f>
        <v>0.4448</v>
      </c>
      <c r="G76" s="40"/>
      <c r="H76" s="187"/>
      <c r="I76" s="186"/>
      <c r="J76" s="187"/>
      <c r="K76" s="186"/>
      <c r="L76" s="187"/>
      <c r="M76" s="187"/>
      <c r="N76" s="143"/>
    </row>
    <row r="77" spans="1:14" s="144" customFormat="1" ht="17.25" customHeight="1">
      <c r="A77" s="178">
        <v>12</v>
      </c>
      <c r="B77" s="200" t="s">
        <v>105</v>
      </c>
      <c r="C77" s="39" t="s">
        <v>124</v>
      </c>
      <c r="D77" s="178" t="s">
        <v>13</v>
      </c>
      <c r="E77" s="185"/>
      <c r="F77" s="185">
        <v>1</v>
      </c>
      <c r="G77" s="177"/>
      <c r="H77" s="191"/>
      <c r="I77" s="186"/>
      <c r="J77" s="187"/>
      <c r="K77" s="186"/>
      <c r="L77" s="187"/>
      <c r="M77" s="187"/>
      <c r="N77" s="143"/>
    </row>
    <row r="78" spans="1:14" s="144" customFormat="1" ht="14.25" customHeight="1">
      <c r="A78" s="178"/>
      <c r="B78" s="176"/>
      <c r="C78" s="30" t="s">
        <v>96</v>
      </c>
      <c r="D78" s="178" t="s">
        <v>29</v>
      </c>
      <c r="E78" s="185">
        <v>4.1</v>
      </c>
      <c r="F78" s="185">
        <f>F77*E78</f>
        <v>4.1</v>
      </c>
      <c r="G78" s="177"/>
      <c r="H78" s="191"/>
      <c r="I78" s="189"/>
      <c r="J78" s="187"/>
      <c r="K78" s="186"/>
      <c r="L78" s="187"/>
      <c r="M78" s="187"/>
      <c r="N78" s="143"/>
    </row>
    <row r="79" spans="1:14" s="144" customFormat="1" ht="14.25" customHeight="1">
      <c r="A79" s="178"/>
      <c r="B79" s="188"/>
      <c r="C79" s="30" t="s">
        <v>125</v>
      </c>
      <c r="D79" s="31" t="s">
        <v>8</v>
      </c>
      <c r="E79" s="158">
        <v>0.03</v>
      </c>
      <c r="F79" s="185">
        <f>F77*E79</f>
        <v>0.03</v>
      </c>
      <c r="G79" s="179"/>
      <c r="H79" s="187"/>
      <c r="I79" s="186"/>
      <c r="J79" s="187"/>
      <c r="K79" s="186"/>
      <c r="L79" s="187"/>
      <c r="M79" s="187"/>
      <c r="N79" s="143"/>
    </row>
    <row r="80" spans="1:14" s="144" customFormat="1" ht="14.25" customHeight="1">
      <c r="A80" s="178"/>
      <c r="B80" s="188"/>
      <c r="C80" s="184" t="s">
        <v>31</v>
      </c>
      <c r="D80" s="178"/>
      <c r="E80" s="158"/>
      <c r="F80" s="185"/>
      <c r="G80" s="179"/>
      <c r="H80" s="187"/>
      <c r="I80" s="186"/>
      <c r="J80" s="187"/>
      <c r="K80" s="186"/>
      <c r="L80" s="187"/>
      <c r="M80" s="187"/>
      <c r="N80" s="143"/>
    </row>
    <row r="81" spans="1:14" s="144" customFormat="1" ht="15.75" customHeight="1">
      <c r="A81" s="178"/>
      <c r="B81" s="188"/>
      <c r="C81" s="39" t="s">
        <v>124</v>
      </c>
      <c r="D81" s="31" t="s">
        <v>28</v>
      </c>
      <c r="E81" s="158">
        <v>1</v>
      </c>
      <c r="F81" s="185">
        <f>F77*E81</f>
        <v>1</v>
      </c>
      <c r="G81" s="189"/>
      <c r="H81" s="187"/>
      <c r="I81" s="186"/>
      <c r="J81" s="187"/>
      <c r="K81" s="186"/>
      <c r="L81" s="187"/>
      <c r="M81" s="187"/>
      <c r="N81" s="143"/>
    </row>
    <row r="82" spans="1:14" s="144" customFormat="1" ht="14.25" customHeight="1">
      <c r="A82" s="178"/>
      <c r="B82" s="188"/>
      <c r="C82" s="184" t="s">
        <v>12</v>
      </c>
      <c r="D82" s="31" t="s">
        <v>8</v>
      </c>
      <c r="E82" s="158">
        <v>0.08</v>
      </c>
      <c r="F82" s="185">
        <f>F77*E82</f>
        <v>0.08</v>
      </c>
      <c r="G82" s="179"/>
      <c r="H82" s="187"/>
      <c r="I82" s="186"/>
      <c r="J82" s="187"/>
      <c r="K82" s="186"/>
      <c r="L82" s="187"/>
      <c r="M82" s="187"/>
      <c r="N82" s="143"/>
    </row>
    <row r="83" spans="1:14" ht="18.75" customHeight="1">
      <c r="A83" s="31">
        <v>13</v>
      </c>
      <c r="B83" s="201" t="s">
        <v>126</v>
      </c>
      <c r="C83" s="39" t="s">
        <v>127</v>
      </c>
      <c r="D83" s="34" t="s">
        <v>28</v>
      </c>
      <c r="E83" s="34"/>
      <c r="F83" s="40">
        <v>1</v>
      </c>
      <c r="G83" s="34"/>
      <c r="H83" s="33"/>
      <c r="I83" s="40"/>
      <c r="J83" s="33"/>
      <c r="K83" s="40"/>
      <c r="L83" s="33"/>
      <c r="M83" s="33"/>
      <c r="N83" s="24"/>
    </row>
    <row r="84" spans="1:14" ht="13.5" customHeight="1">
      <c r="A84" s="31"/>
      <c r="B84" s="32"/>
      <c r="C84" s="30" t="s">
        <v>11</v>
      </c>
      <c r="D84" s="31" t="s">
        <v>29</v>
      </c>
      <c r="E84" s="31">
        <v>1.34</v>
      </c>
      <c r="F84" s="185">
        <f>F83*E84</f>
        <v>1.34</v>
      </c>
      <c r="G84" s="34"/>
      <c r="H84" s="33"/>
      <c r="I84" s="189"/>
      <c r="J84" s="33"/>
      <c r="K84" s="40"/>
      <c r="L84" s="33"/>
      <c r="M84" s="33"/>
      <c r="N84" s="24"/>
    </row>
    <row r="85" spans="1:14" s="36" customFormat="1" ht="16.5" customHeight="1">
      <c r="A85" s="31"/>
      <c r="B85" s="31"/>
      <c r="C85" s="30" t="s">
        <v>42</v>
      </c>
      <c r="D85" s="31" t="s">
        <v>8</v>
      </c>
      <c r="E85" s="34">
        <v>0.05</v>
      </c>
      <c r="F85" s="185">
        <f>F83*E85</f>
        <v>0.05</v>
      </c>
      <c r="G85" s="34"/>
      <c r="H85" s="33"/>
      <c r="I85" s="40"/>
      <c r="J85" s="33"/>
      <c r="K85" s="40"/>
      <c r="L85" s="33"/>
      <c r="M85" s="33"/>
      <c r="N85" s="24"/>
    </row>
    <row r="86" spans="1:14" s="37" customFormat="1" ht="13.5" customHeight="1">
      <c r="A86" s="31"/>
      <c r="B86" s="32"/>
      <c r="C86" s="30" t="s">
        <v>31</v>
      </c>
      <c r="D86" s="31"/>
      <c r="E86" s="31"/>
      <c r="F86" s="185"/>
      <c r="G86" s="34"/>
      <c r="H86" s="33"/>
      <c r="I86" s="40"/>
      <c r="J86" s="33"/>
      <c r="K86" s="40"/>
      <c r="L86" s="33"/>
      <c r="M86" s="33"/>
      <c r="N86" s="24"/>
    </row>
    <row r="87" spans="1:14" s="37" customFormat="1" ht="12.75" customHeight="1">
      <c r="A87" s="31"/>
      <c r="B87" s="32"/>
      <c r="C87" s="39" t="s">
        <v>127</v>
      </c>
      <c r="D87" s="31" t="s">
        <v>28</v>
      </c>
      <c r="E87" s="31">
        <v>1</v>
      </c>
      <c r="F87" s="185">
        <f>F83*E87</f>
        <v>1</v>
      </c>
      <c r="G87" s="43"/>
      <c r="H87" s="33"/>
      <c r="I87" s="40"/>
      <c r="J87" s="33"/>
      <c r="K87" s="40"/>
      <c r="L87" s="33"/>
      <c r="M87" s="33"/>
      <c r="N87" s="24"/>
    </row>
    <row r="88" spans="1:14" s="37" customFormat="1" ht="13.5" customHeight="1">
      <c r="A88" s="31"/>
      <c r="B88" s="32"/>
      <c r="C88" s="30" t="s">
        <v>12</v>
      </c>
      <c r="D88" s="31" t="s">
        <v>8</v>
      </c>
      <c r="E88" s="31">
        <v>0.16</v>
      </c>
      <c r="F88" s="185">
        <f>F83*E88</f>
        <v>0.16</v>
      </c>
      <c r="G88" s="34"/>
      <c r="H88" s="33"/>
      <c r="I88" s="40"/>
      <c r="J88" s="33"/>
      <c r="K88" s="40"/>
      <c r="L88" s="33"/>
      <c r="M88" s="33"/>
      <c r="N88" s="24"/>
    </row>
    <row r="89" spans="1:14" s="1" customFormat="1" ht="21" customHeight="1">
      <c r="A89" s="31">
        <v>14</v>
      </c>
      <c r="B89" s="167" t="s">
        <v>80</v>
      </c>
      <c r="C89" s="39" t="s">
        <v>110</v>
      </c>
      <c r="D89" s="31" t="s">
        <v>13</v>
      </c>
      <c r="E89" s="42"/>
      <c r="F89" s="34">
        <f>SUM(F93:F95)</f>
        <v>13</v>
      </c>
      <c r="G89" s="39"/>
      <c r="H89" s="168"/>
      <c r="I89" s="40"/>
      <c r="J89" s="33"/>
      <c r="K89" s="40"/>
      <c r="L89" s="33"/>
      <c r="M89" s="33"/>
      <c r="N89" s="132"/>
    </row>
    <row r="90" spans="1:14" s="1" customFormat="1" ht="15" customHeight="1">
      <c r="A90" s="31"/>
      <c r="B90" s="167"/>
      <c r="C90" s="30" t="s">
        <v>11</v>
      </c>
      <c r="D90" s="31" t="s">
        <v>29</v>
      </c>
      <c r="E90" s="42">
        <v>1.51</v>
      </c>
      <c r="F90" s="42">
        <f>F89*E90</f>
        <v>19.63</v>
      </c>
      <c r="G90" s="39"/>
      <c r="H90" s="168"/>
      <c r="I90" s="43"/>
      <c r="J90" s="33"/>
      <c r="K90" s="40"/>
      <c r="L90" s="33"/>
      <c r="M90" s="33"/>
      <c r="N90" s="132"/>
    </row>
    <row r="91" spans="1:14" s="1" customFormat="1" ht="14.25" customHeight="1">
      <c r="A91" s="31"/>
      <c r="B91" s="98"/>
      <c r="C91" s="30" t="s">
        <v>38</v>
      </c>
      <c r="D91" s="31" t="s">
        <v>8</v>
      </c>
      <c r="E91" s="131">
        <v>0.13</v>
      </c>
      <c r="F91" s="42">
        <f>F89*E91</f>
        <v>1.69</v>
      </c>
      <c r="G91" s="34"/>
      <c r="H91" s="33"/>
      <c r="I91" s="40"/>
      <c r="J91" s="33"/>
      <c r="K91" s="40"/>
      <c r="L91" s="33"/>
      <c r="M91" s="33"/>
      <c r="N91" s="132"/>
    </row>
    <row r="92" spans="1:14" s="1" customFormat="1" ht="14.25" customHeight="1">
      <c r="A92" s="31"/>
      <c r="B92" s="98"/>
      <c r="C92" s="30" t="s">
        <v>31</v>
      </c>
      <c r="D92" s="31"/>
      <c r="E92" s="131"/>
      <c r="F92" s="42"/>
      <c r="G92" s="34"/>
      <c r="H92" s="33"/>
      <c r="I92" s="40"/>
      <c r="J92" s="33"/>
      <c r="K92" s="40"/>
      <c r="L92" s="33"/>
      <c r="M92" s="33"/>
      <c r="N92" s="132"/>
    </row>
    <row r="93" spans="1:14" s="1" customFormat="1" ht="14.25" customHeight="1">
      <c r="A93" s="31"/>
      <c r="B93" s="98"/>
      <c r="C93" s="30" t="s">
        <v>94</v>
      </c>
      <c r="D93" s="31" t="s">
        <v>13</v>
      </c>
      <c r="E93" s="131"/>
      <c r="F93" s="42">
        <v>3</v>
      </c>
      <c r="G93" s="43"/>
      <c r="H93" s="33"/>
      <c r="I93" s="40"/>
      <c r="J93" s="33"/>
      <c r="K93" s="40"/>
      <c r="L93" s="33"/>
      <c r="M93" s="33"/>
      <c r="N93" s="132"/>
    </row>
    <row r="94" spans="1:14" s="1" customFormat="1" ht="14.25" customHeight="1">
      <c r="A94" s="31"/>
      <c r="B94" s="98"/>
      <c r="C94" s="30" t="s">
        <v>92</v>
      </c>
      <c r="D94" s="31" t="s">
        <v>13</v>
      </c>
      <c r="E94" s="131"/>
      <c r="F94" s="42">
        <v>3</v>
      </c>
      <c r="G94" s="34"/>
      <c r="H94" s="33"/>
      <c r="I94" s="40"/>
      <c r="J94" s="33"/>
      <c r="K94" s="40"/>
      <c r="L94" s="33"/>
      <c r="M94" s="33"/>
      <c r="N94" s="132"/>
    </row>
    <row r="95" spans="1:14" s="1" customFormat="1" ht="14.25" customHeight="1">
      <c r="A95" s="31"/>
      <c r="B95" s="98"/>
      <c r="C95" s="30" t="s">
        <v>93</v>
      </c>
      <c r="D95" s="31" t="s">
        <v>13</v>
      </c>
      <c r="E95" s="131"/>
      <c r="F95" s="42">
        <v>7</v>
      </c>
      <c r="G95" s="34"/>
      <c r="H95" s="33"/>
      <c r="I95" s="40"/>
      <c r="J95" s="33"/>
      <c r="K95" s="40"/>
      <c r="L95" s="33"/>
      <c r="M95" s="33"/>
      <c r="N95" s="132"/>
    </row>
    <row r="96" spans="1:14" s="1" customFormat="1" ht="14.25" customHeight="1">
      <c r="A96" s="31"/>
      <c r="B96" s="98"/>
      <c r="C96" s="30" t="s">
        <v>76</v>
      </c>
      <c r="D96" s="31" t="s">
        <v>13</v>
      </c>
      <c r="E96" s="131">
        <v>2</v>
      </c>
      <c r="F96" s="42">
        <f>F89*E96</f>
        <v>26</v>
      </c>
      <c r="G96" s="34"/>
      <c r="H96" s="33"/>
      <c r="I96" s="40"/>
      <c r="J96" s="33"/>
      <c r="K96" s="40"/>
      <c r="L96" s="33"/>
      <c r="M96" s="33"/>
      <c r="N96" s="132"/>
    </row>
    <row r="97" spans="1:14" s="1" customFormat="1" ht="14.25" customHeight="1">
      <c r="A97" s="31"/>
      <c r="B97" s="98"/>
      <c r="C97" s="30" t="s">
        <v>77</v>
      </c>
      <c r="D97" s="31" t="s">
        <v>78</v>
      </c>
      <c r="E97" s="131">
        <v>1.1</v>
      </c>
      <c r="F97" s="42">
        <f>F89*E97</f>
        <v>14.3</v>
      </c>
      <c r="G97" s="43"/>
      <c r="H97" s="33"/>
      <c r="I97" s="40"/>
      <c r="J97" s="33"/>
      <c r="K97" s="40"/>
      <c r="L97" s="33"/>
      <c r="M97" s="33"/>
      <c r="N97" s="132"/>
    </row>
    <row r="98" spans="1:14" s="1" customFormat="1" ht="14.25" customHeight="1">
      <c r="A98" s="31"/>
      <c r="B98" s="98"/>
      <c r="C98" s="30" t="s">
        <v>12</v>
      </c>
      <c r="D98" s="31" t="s">
        <v>8</v>
      </c>
      <c r="E98" s="131">
        <v>0.07</v>
      </c>
      <c r="F98" s="42">
        <f>F89*E98</f>
        <v>0.9100000000000001</v>
      </c>
      <c r="G98" s="40"/>
      <c r="H98" s="33"/>
      <c r="I98" s="40"/>
      <c r="J98" s="33"/>
      <c r="K98" s="40"/>
      <c r="L98" s="33"/>
      <c r="M98" s="33"/>
      <c r="N98" s="132"/>
    </row>
    <row r="99" spans="1:14" s="144" customFormat="1" ht="17.25" customHeight="1">
      <c r="A99" s="31">
        <v>15</v>
      </c>
      <c r="B99" s="176" t="s">
        <v>79</v>
      </c>
      <c r="C99" s="39" t="s">
        <v>128</v>
      </c>
      <c r="D99" s="178" t="s">
        <v>28</v>
      </c>
      <c r="E99" s="185"/>
      <c r="F99" s="185">
        <v>2</v>
      </c>
      <c r="G99" s="177"/>
      <c r="H99" s="191"/>
      <c r="I99" s="186"/>
      <c r="J99" s="187"/>
      <c r="K99" s="186"/>
      <c r="L99" s="187"/>
      <c r="M99" s="187"/>
      <c r="N99" s="143"/>
    </row>
    <row r="100" spans="1:14" s="144" customFormat="1" ht="17.25" customHeight="1">
      <c r="A100" s="31"/>
      <c r="B100" s="176"/>
      <c r="C100" s="184" t="s">
        <v>52</v>
      </c>
      <c r="D100" s="178" t="s">
        <v>29</v>
      </c>
      <c r="E100" s="185">
        <v>2.67</v>
      </c>
      <c r="F100" s="33">
        <f>F99*E100</f>
        <v>5.34</v>
      </c>
      <c r="G100" s="177"/>
      <c r="H100" s="191"/>
      <c r="I100" s="189"/>
      <c r="J100" s="187"/>
      <c r="K100" s="186"/>
      <c r="L100" s="187"/>
      <c r="M100" s="187"/>
      <c r="N100" s="143"/>
    </row>
    <row r="101" spans="1:14" s="144" customFormat="1" ht="14.25" customHeight="1">
      <c r="A101" s="31"/>
      <c r="B101" s="188"/>
      <c r="C101" s="184" t="s">
        <v>38</v>
      </c>
      <c r="D101" s="158" t="s">
        <v>8</v>
      </c>
      <c r="E101" s="158">
        <v>0.29</v>
      </c>
      <c r="F101" s="33">
        <f>F99*E101</f>
        <v>0.58</v>
      </c>
      <c r="G101" s="179"/>
      <c r="H101" s="187"/>
      <c r="I101" s="186"/>
      <c r="J101" s="187"/>
      <c r="K101" s="40"/>
      <c r="L101" s="187"/>
      <c r="M101" s="187"/>
      <c r="N101" s="143"/>
    </row>
    <row r="102" spans="1:14" s="144" customFormat="1" ht="17.25" customHeight="1">
      <c r="A102" s="31"/>
      <c r="B102" s="188"/>
      <c r="C102" s="184" t="s">
        <v>31</v>
      </c>
      <c r="D102" s="178"/>
      <c r="E102" s="158"/>
      <c r="F102" s="33"/>
      <c r="G102" s="179"/>
      <c r="H102" s="187"/>
      <c r="I102" s="186"/>
      <c r="J102" s="187"/>
      <c r="K102" s="186"/>
      <c r="L102" s="187"/>
      <c r="M102" s="187"/>
      <c r="N102" s="143"/>
    </row>
    <row r="103" spans="1:14" s="144" customFormat="1" ht="17.25" customHeight="1">
      <c r="A103" s="31"/>
      <c r="B103" s="188"/>
      <c r="C103" s="39" t="s">
        <v>128</v>
      </c>
      <c r="D103" s="178" t="s">
        <v>28</v>
      </c>
      <c r="E103" s="158">
        <v>1</v>
      </c>
      <c r="F103" s="35">
        <f>F99*E103</f>
        <v>2</v>
      </c>
      <c r="G103" s="179"/>
      <c r="H103" s="187"/>
      <c r="I103" s="186"/>
      <c r="J103" s="187"/>
      <c r="K103" s="186"/>
      <c r="L103" s="187"/>
      <c r="M103" s="187"/>
      <c r="N103" s="143"/>
    </row>
    <row r="104" spans="1:14" s="144" customFormat="1" ht="17.25" customHeight="1">
      <c r="A104" s="31"/>
      <c r="B104" s="188"/>
      <c r="C104" s="184" t="s">
        <v>76</v>
      </c>
      <c r="D104" s="178" t="s">
        <v>28</v>
      </c>
      <c r="E104" s="158">
        <v>2</v>
      </c>
      <c r="F104" s="43">
        <f>F99*E104</f>
        <v>4</v>
      </c>
      <c r="G104" s="179"/>
      <c r="H104" s="187"/>
      <c r="I104" s="186"/>
      <c r="J104" s="187"/>
      <c r="K104" s="186"/>
      <c r="L104" s="187"/>
      <c r="M104" s="187"/>
      <c r="N104" s="143"/>
    </row>
    <row r="105" spans="1:14" s="144" customFormat="1" ht="17.25" customHeight="1">
      <c r="A105" s="31"/>
      <c r="B105" s="188"/>
      <c r="C105" s="184" t="s">
        <v>77</v>
      </c>
      <c r="D105" s="178" t="s">
        <v>78</v>
      </c>
      <c r="E105" s="158">
        <v>2</v>
      </c>
      <c r="F105" s="185">
        <f>F99*E105</f>
        <v>4</v>
      </c>
      <c r="G105" s="189"/>
      <c r="H105" s="187"/>
      <c r="I105" s="186"/>
      <c r="J105" s="187"/>
      <c r="K105" s="186"/>
      <c r="L105" s="187"/>
      <c r="M105" s="187"/>
      <c r="N105" s="143"/>
    </row>
    <row r="106" spans="1:14" s="144" customFormat="1" ht="17.25" customHeight="1">
      <c r="A106" s="31"/>
      <c r="B106" s="188"/>
      <c r="C106" s="184" t="s">
        <v>12</v>
      </c>
      <c r="D106" s="158" t="s">
        <v>8</v>
      </c>
      <c r="E106" s="158">
        <v>0.2</v>
      </c>
      <c r="F106" s="185">
        <f>F99*E106</f>
        <v>0.4</v>
      </c>
      <c r="G106" s="179"/>
      <c r="H106" s="187"/>
      <c r="I106" s="186"/>
      <c r="J106" s="187"/>
      <c r="K106" s="186"/>
      <c r="L106" s="187"/>
      <c r="M106" s="187"/>
      <c r="N106" s="143"/>
    </row>
    <row r="107" spans="1:14" s="1" customFormat="1" ht="21" customHeight="1">
      <c r="A107" s="31">
        <v>16</v>
      </c>
      <c r="B107" s="167" t="s">
        <v>80</v>
      </c>
      <c r="C107" s="39" t="s">
        <v>129</v>
      </c>
      <c r="D107" s="31" t="s">
        <v>13</v>
      </c>
      <c r="E107" s="42"/>
      <c r="F107" s="34">
        <f>SUM(F111:F112)</f>
        <v>2</v>
      </c>
      <c r="G107" s="39"/>
      <c r="H107" s="168"/>
      <c r="I107" s="40"/>
      <c r="J107" s="33"/>
      <c r="K107" s="40"/>
      <c r="L107" s="33"/>
      <c r="M107" s="33"/>
      <c r="N107" s="132"/>
    </row>
    <row r="108" spans="1:14" s="1" customFormat="1" ht="15" customHeight="1">
      <c r="A108" s="31"/>
      <c r="B108" s="167"/>
      <c r="C108" s="30" t="s">
        <v>11</v>
      </c>
      <c r="D108" s="31" t="s">
        <v>29</v>
      </c>
      <c r="E108" s="42">
        <v>1.51</v>
      </c>
      <c r="F108" s="42">
        <f>F107*E108</f>
        <v>3.02</v>
      </c>
      <c r="G108" s="39"/>
      <c r="H108" s="168"/>
      <c r="I108" s="43"/>
      <c r="J108" s="33"/>
      <c r="K108" s="40"/>
      <c r="L108" s="33"/>
      <c r="M108" s="33"/>
      <c r="N108" s="132"/>
    </row>
    <row r="109" spans="1:14" s="1" customFormat="1" ht="14.25" customHeight="1">
      <c r="A109" s="31"/>
      <c r="B109" s="98"/>
      <c r="C109" s="30" t="s">
        <v>38</v>
      </c>
      <c r="D109" s="31" t="s">
        <v>8</v>
      </c>
      <c r="E109" s="131">
        <v>0.13</v>
      </c>
      <c r="F109" s="42">
        <f>F107*E109</f>
        <v>0.26</v>
      </c>
      <c r="G109" s="34"/>
      <c r="H109" s="33"/>
      <c r="I109" s="40"/>
      <c r="J109" s="33"/>
      <c r="K109" s="40"/>
      <c r="L109" s="33"/>
      <c r="M109" s="33"/>
      <c r="N109" s="132"/>
    </row>
    <row r="110" spans="1:14" s="1" customFormat="1" ht="14.25" customHeight="1">
      <c r="A110" s="31"/>
      <c r="B110" s="98"/>
      <c r="C110" s="30" t="s">
        <v>31</v>
      </c>
      <c r="D110" s="31"/>
      <c r="E110" s="131"/>
      <c r="F110" s="42"/>
      <c r="G110" s="34"/>
      <c r="H110" s="33"/>
      <c r="I110" s="40"/>
      <c r="J110" s="33"/>
      <c r="K110" s="40"/>
      <c r="L110" s="33"/>
      <c r="M110" s="33"/>
      <c r="N110" s="132"/>
    </row>
    <row r="111" spans="1:14" s="1" customFormat="1" ht="14.25" customHeight="1">
      <c r="A111" s="31"/>
      <c r="B111" s="98"/>
      <c r="C111" s="30" t="s">
        <v>130</v>
      </c>
      <c r="D111" s="31" t="s">
        <v>13</v>
      </c>
      <c r="E111" s="131"/>
      <c r="F111" s="42">
        <v>1</v>
      </c>
      <c r="G111" s="34"/>
      <c r="H111" s="33"/>
      <c r="I111" s="40"/>
      <c r="J111" s="33"/>
      <c r="K111" s="40"/>
      <c r="L111" s="33"/>
      <c r="M111" s="33"/>
      <c r="N111" s="132"/>
    </row>
    <row r="112" spans="1:14" s="1" customFormat="1" ht="14.25" customHeight="1">
      <c r="A112" s="31"/>
      <c r="B112" s="98"/>
      <c r="C112" s="30" t="s">
        <v>131</v>
      </c>
      <c r="D112" s="31" t="s">
        <v>13</v>
      </c>
      <c r="E112" s="131"/>
      <c r="F112" s="42">
        <v>1</v>
      </c>
      <c r="G112" s="34"/>
      <c r="H112" s="33"/>
      <c r="I112" s="40"/>
      <c r="J112" s="33"/>
      <c r="K112" s="40"/>
      <c r="L112" s="33"/>
      <c r="M112" s="33"/>
      <c r="N112" s="132"/>
    </row>
    <row r="113" spans="1:14" s="1" customFormat="1" ht="14.25" customHeight="1">
      <c r="A113" s="31"/>
      <c r="B113" s="98"/>
      <c r="C113" s="30" t="s">
        <v>76</v>
      </c>
      <c r="D113" s="31" t="s">
        <v>13</v>
      </c>
      <c r="E113" s="131">
        <v>2</v>
      </c>
      <c r="F113" s="42">
        <f>F107*E113</f>
        <v>4</v>
      </c>
      <c r="G113" s="34"/>
      <c r="H113" s="33"/>
      <c r="I113" s="40"/>
      <c r="J113" s="33"/>
      <c r="K113" s="40"/>
      <c r="L113" s="33"/>
      <c r="M113" s="33"/>
      <c r="N113" s="132"/>
    </row>
    <row r="114" spans="1:14" s="1" customFormat="1" ht="14.25" customHeight="1">
      <c r="A114" s="31"/>
      <c r="B114" s="98"/>
      <c r="C114" s="30" t="s">
        <v>77</v>
      </c>
      <c r="D114" s="31" t="s">
        <v>78</v>
      </c>
      <c r="E114" s="131">
        <v>1.1</v>
      </c>
      <c r="F114" s="42">
        <f>F107*E114</f>
        <v>2.2</v>
      </c>
      <c r="G114" s="43"/>
      <c r="H114" s="33"/>
      <c r="I114" s="40"/>
      <c r="J114" s="33"/>
      <c r="K114" s="40"/>
      <c r="L114" s="33"/>
      <c r="M114" s="33"/>
      <c r="N114" s="132"/>
    </row>
    <row r="115" spans="1:14" s="1" customFormat="1" ht="14.25" customHeight="1">
      <c r="A115" s="31"/>
      <c r="B115" s="98"/>
      <c r="C115" s="30" t="s">
        <v>12</v>
      </c>
      <c r="D115" s="31" t="s">
        <v>8</v>
      </c>
      <c r="E115" s="131">
        <v>0.07</v>
      </c>
      <c r="F115" s="42">
        <f>F107*E115</f>
        <v>0.14</v>
      </c>
      <c r="G115" s="40"/>
      <c r="H115" s="33"/>
      <c r="I115" s="40"/>
      <c r="J115" s="33"/>
      <c r="K115" s="40"/>
      <c r="L115" s="33"/>
      <c r="M115" s="33"/>
      <c r="N115" s="132"/>
    </row>
    <row r="116" spans="1:14" s="144" customFormat="1" ht="17.25" customHeight="1">
      <c r="A116" s="31">
        <v>17</v>
      </c>
      <c r="B116" s="176" t="s">
        <v>79</v>
      </c>
      <c r="C116" s="39" t="s">
        <v>132</v>
      </c>
      <c r="D116" s="178" t="s">
        <v>28</v>
      </c>
      <c r="E116" s="185"/>
      <c r="F116" s="185">
        <v>1</v>
      </c>
      <c r="G116" s="177"/>
      <c r="H116" s="191"/>
      <c r="I116" s="186"/>
      <c r="J116" s="187"/>
      <c r="K116" s="186"/>
      <c r="L116" s="187"/>
      <c r="M116" s="187"/>
      <c r="N116" s="143"/>
    </row>
    <row r="117" spans="1:14" s="144" customFormat="1" ht="17.25" customHeight="1">
      <c r="A117" s="31"/>
      <c r="B117" s="176"/>
      <c r="C117" s="184" t="s">
        <v>52</v>
      </c>
      <c r="D117" s="178" t="s">
        <v>29</v>
      </c>
      <c r="E117" s="185">
        <v>2.67</v>
      </c>
      <c r="F117" s="33">
        <f>F116*E117</f>
        <v>2.67</v>
      </c>
      <c r="G117" s="177"/>
      <c r="H117" s="191"/>
      <c r="I117" s="43"/>
      <c r="J117" s="187"/>
      <c r="K117" s="186"/>
      <c r="L117" s="187"/>
      <c r="M117" s="187"/>
      <c r="N117" s="143"/>
    </row>
    <row r="118" spans="1:14" s="144" customFormat="1" ht="14.25" customHeight="1">
      <c r="A118" s="31"/>
      <c r="B118" s="188"/>
      <c r="C118" s="184" t="s">
        <v>38</v>
      </c>
      <c r="D118" s="158" t="s">
        <v>8</v>
      </c>
      <c r="E118" s="158">
        <v>0.29</v>
      </c>
      <c r="F118" s="33">
        <f>F116*E118</f>
        <v>0.29</v>
      </c>
      <c r="G118" s="179"/>
      <c r="H118" s="187"/>
      <c r="I118" s="186"/>
      <c r="J118" s="187"/>
      <c r="K118" s="40"/>
      <c r="L118" s="187"/>
      <c r="M118" s="187"/>
      <c r="N118" s="143"/>
    </row>
    <row r="119" spans="1:14" s="144" customFormat="1" ht="17.25" customHeight="1">
      <c r="A119" s="31"/>
      <c r="B119" s="188"/>
      <c r="C119" s="184" t="s">
        <v>31</v>
      </c>
      <c r="D119" s="178"/>
      <c r="E119" s="158"/>
      <c r="F119" s="33"/>
      <c r="G119" s="179"/>
      <c r="H119" s="187"/>
      <c r="I119" s="186"/>
      <c r="J119" s="187"/>
      <c r="K119" s="186"/>
      <c r="L119" s="187"/>
      <c r="M119" s="187"/>
      <c r="N119" s="143"/>
    </row>
    <row r="120" spans="1:14" s="144" customFormat="1" ht="17.25" customHeight="1">
      <c r="A120" s="31"/>
      <c r="B120" s="188"/>
      <c r="C120" s="39" t="s">
        <v>132</v>
      </c>
      <c r="D120" s="178" t="s">
        <v>28</v>
      </c>
      <c r="E120" s="158">
        <v>1</v>
      </c>
      <c r="F120" s="35">
        <f>F116*E120</f>
        <v>1</v>
      </c>
      <c r="G120" s="179"/>
      <c r="H120" s="187"/>
      <c r="I120" s="186"/>
      <c r="J120" s="187"/>
      <c r="K120" s="186"/>
      <c r="L120" s="187"/>
      <c r="M120" s="187"/>
      <c r="N120" s="143"/>
    </row>
    <row r="121" spans="1:14" s="144" customFormat="1" ht="17.25" customHeight="1">
      <c r="A121" s="31"/>
      <c r="B121" s="188"/>
      <c r="C121" s="184" t="s">
        <v>76</v>
      </c>
      <c r="D121" s="178" t="s">
        <v>28</v>
      </c>
      <c r="E121" s="158">
        <v>2</v>
      </c>
      <c r="F121" s="43">
        <f>F116*E121</f>
        <v>2</v>
      </c>
      <c r="G121" s="179"/>
      <c r="H121" s="187"/>
      <c r="I121" s="186"/>
      <c r="J121" s="187"/>
      <c r="K121" s="186"/>
      <c r="L121" s="187"/>
      <c r="M121" s="187"/>
      <c r="N121" s="143"/>
    </row>
    <row r="122" spans="1:14" s="144" customFormat="1" ht="17.25" customHeight="1">
      <c r="A122" s="31"/>
      <c r="B122" s="188"/>
      <c r="C122" s="184" t="s">
        <v>77</v>
      </c>
      <c r="D122" s="178" t="s">
        <v>78</v>
      </c>
      <c r="E122" s="158">
        <v>2</v>
      </c>
      <c r="F122" s="185">
        <f>F116*E122</f>
        <v>2</v>
      </c>
      <c r="G122" s="189"/>
      <c r="H122" s="187"/>
      <c r="I122" s="186"/>
      <c r="J122" s="187"/>
      <c r="K122" s="186"/>
      <c r="L122" s="187"/>
      <c r="M122" s="187"/>
      <c r="N122" s="143"/>
    </row>
    <row r="123" spans="1:14" s="144" customFormat="1" ht="17.25" customHeight="1">
      <c r="A123" s="31"/>
      <c r="B123" s="188"/>
      <c r="C123" s="184" t="s">
        <v>12</v>
      </c>
      <c r="D123" s="158" t="s">
        <v>8</v>
      </c>
      <c r="E123" s="158">
        <v>0.2</v>
      </c>
      <c r="F123" s="185">
        <f>F116*E123</f>
        <v>0.2</v>
      </c>
      <c r="G123" s="179"/>
      <c r="H123" s="187"/>
      <c r="I123" s="186"/>
      <c r="J123" s="187"/>
      <c r="K123" s="186"/>
      <c r="L123" s="187"/>
      <c r="M123" s="187"/>
      <c r="N123" s="143"/>
    </row>
    <row r="124" spans="1:14" s="1" customFormat="1" ht="16.5" customHeight="1">
      <c r="A124" s="31">
        <v>18</v>
      </c>
      <c r="B124" s="167" t="s">
        <v>15</v>
      </c>
      <c r="C124" s="202" t="s">
        <v>133</v>
      </c>
      <c r="D124" s="203" t="s">
        <v>13</v>
      </c>
      <c r="E124" s="160"/>
      <c r="F124" s="34">
        <v>5</v>
      </c>
      <c r="G124" s="39"/>
      <c r="H124" s="168"/>
      <c r="I124" s="40"/>
      <c r="J124" s="33"/>
      <c r="K124" s="40"/>
      <c r="L124" s="33"/>
      <c r="M124" s="33"/>
      <c r="N124" s="132"/>
    </row>
    <row r="125" spans="1:14" s="1" customFormat="1" ht="15" customHeight="1">
      <c r="A125" s="31"/>
      <c r="B125" s="167"/>
      <c r="C125" s="30" t="s">
        <v>11</v>
      </c>
      <c r="D125" s="203" t="s">
        <v>13</v>
      </c>
      <c r="E125" s="42">
        <v>1</v>
      </c>
      <c r="F125" s="42">
        <f>F124</f>
        <v>5</v>
      </c>
      <c r="G125" s="39"/>
      <c r="H125" s="168"/>
      <c r="I125" s="40"/>
      <c r="J125" s="33"/>
      <c r="K125" s="40"/>
      <c r="L125" s="33"/>
      <c r="M125" s="33"/>
      <c r="N125" s="132"/>
    </row>
    <row r="126" spans="1:14" s="1" customFormat="1" ht="14.25" customHeight="1">
      <c r="A126" s="31"/>
      <c r="B126" s="98"/>
      <c r="C126" s="30" t="s">
        <v>31</v>
      </c>
      <c r="D126" s="31"/>
      <c r="E126" s="131"/>
      <c r="F126" s="42"/>
      <c r="G126" s="34"/>
      <c r="H126" s="33"/>
      <c r="I126" s="40"/>
      <c r="J126" s="33"/>
      <c r="K126" s="40"/>
      <c r="L126" s="33"/>
      <c r="M126" s="33"/>
      <c r="N126" s="132"/>
    </row>
    <row r="127" spans="1:14" s="1" customFormat="1" ht="23.25" customHeight="1">
      <c r="A127" s="31"/>
      <c r="B127" s="98"/>
      <c r="C127" s="202" t="s">
        <v>133</v>
      </c>
      <c r="D127" s="31" t="s">
        <v>13</v>
      </c>
      <c r="E127" s="31"/>
      <c r="F127" s="34">
        <v>41.6</v>
      </c>
      <c r="G127" s="34"/>
      <c r="H127" s="33"/>
      <c r="I127" s="40"/>
      <c r="J127" s="33"/>
      <c r="K127" s="40"/>
      <c r="L127" s="33"/>
      <c r="M127" s="33"/>
      <c r="N127" s="132"/>
    </row>
    <row r="128" spans="1:14" s="1" customFormat="1" ht="16.5" customHeight="1">
      <c r="A128" s="31">
        <v>19</v>
      </c>
      <c r="B128" s="167" t="s">
        <v>15</v>
      </c>
      <c r="C128" s="202" t="s">
        <v>134</v>
      </c>
      <c r="D128" s="203" t="s">
        <v>13</v>
      </c>
      <c r="E128" s="160"/>
      <c r="F128" s="34">
        <v>2</v>
      </c>
      <c r="G128" s="39"/>
      <c r="H128" s="168"/>
      <c r="I128" s="40"/>
      <c r="J128" s="33"/>
      <c r="K128" s="40"/>
      <c r="L128" s="33"/>
      <c r="M128" s="33"/>
      <c r="N128" s="132"/>
    </row>
    <row r="129" spans="1:14" s="1" customFormat="1" ht="15" customHeight="1">
      <c r="A129" s="31"/>
      <c r="B129" s="167"/>
      <c r="C129" s="30" t="s">
        <v>11</v>
      </c>
      <c r="D129" s="203" t="s">
        <v>13</v>
      </c>
      <c r="E129" s="42">
        <v>1</v>
      </c>
      <c r="F129" s="42">
        <f>F128</f>
        <v>2</v>
      </c>
      <c r="G129" s="39"/>
      <c r="H129" s="168"/>
      <c r="I129" s="40"/>
      <c r="J129" s="33"/>
      <c r="K129" s="40"/>
      <c r="L129" s="33"/>
      <c r="M129" s="33"/>
      <c r="N129" s="132"/>
    </row>
    <row r="130" spans="1:14" s="1" customFormat="1" ht="14.25" customHeight="1">
      <c r="A130" s="31"/>
      <c r="B130" s="98"/>
      <c r="C130" s="30" t="s">
        <v>31</v>
      </c>
      <c r="D130" s="31"/>
      <c r="E130" s="131"/>
      <c r="F130" s="42"/>
      <c r="G130" s="34"/>
      <c r="H130" s="33"/>
      <c r="I130" s="40"/>
      <c r="J130" s="33"/>
      <c r="K130" s="40"/>
      <c r="L130" s="33"/>
      <c r="M130" s="33"/>
      <c r="N130" s="132"/>
    </row>
    <row r="131" spans="1:14" s="1" customFormat="1" ht="18" customHeight="1">
      <c r="A131" s="31"/>
      <c r="B131" s="98"/>
      <c r="C131" s="202" t="s">
        <v>134</v>
      </c>
      <c r="D131" s="31" t="s">
        <v>13</v>
      </c>
      <c r="E131" s="31"/>
      <c r="F131" s="34">
        <v>41.6</v>
      </c>
      <c r="G131" s="34"/>
      <c r="H131" s="33"/>
      <c r="I131" s="40"/>
      <c r="J131" s="33"/>
      <c r="K131" s="40"/>
      <c r="L131" s="33"/>
      <c r="M131" s="33"/>
      <c r="N131" s="132"/>
    </row>
    <row r="132" spans="1:14" s="1" customFormat="1" ht="17.25" customHeight="1">
      <c r="A132" s="31">
        <v>20</v>
      </c>
      <c r="B132" s="167" t="s">
        <v>15</v>
      </c>
      <c r="C132" s="202" t="s">
        <v>135</v>
      </c>
      <c r="D132" s="203" t="s">
        <v>13</v>
      </c>
      <c r="E132" s="160"/>
      <c r="F132" s="34">
        <v>24</v>
      </c>
      <c r="G132" s="39"/>
      <c r="H132" s="168"/>
      <c r="I132" s="40"/>
      <c r="J132" s="33"/>
      <c r="K132" s="40"/>
      <c r="L132" s="33"/>
      <c r="M132" s="33"/>
      <c r="N132" s="132"/>
    </row>
    <row r="133" spans="1:14" s="1" customFormat="1" ht="17.25" customHeight="1">
      <c r="A133" s="31"/>
      <c r="B133" s="167"/>
      <c r="C133" s="30" t="s">
        <v>11</v>
      </c>
      <c r="D133" s="203" t="s">
        <v>13</v>
      </c>
      <c r="E133" s="42">
        <v>1</v>
      </c>
      <c r="F133" s="42">
        <f>F132</f>
        <v>24</v>
      </c>
      <c r="G133" s="39"/>
      <c r="H133" s="168"/>
      <c r="I133" s="40"/>
      <c r="J133" s="33"/>
      <c r="K133" s="40"/>
      <c r="L133" s="33"/>
      <c r="M133" s="33"/>
      <c r="N133" s="132"/>
    </row>
    <row r="134" spans="1:14" s="1" customFormat="1" ht="17.25" customHeight="1">
      <c r="A134" s="31"/>
      <c r="B134" s="98"/>
      <c r="C134" s="30" t="s">
        <v>31</v>
      </c>
      <c r="D134" s="31"/>
      <c r="E134" s="131"/>
      <c r="F134" s="42"/>
      <c r="G134" s="34"/>
      <c r="H134" s="33"/>
      <c r="I134" s="40"/>
      <c r="J134" s="33"/>
      <c r="K134" s="40"/>
      <c r="L134" s="33"/>
      <c r="M134" s="33"/>
      <c r="N134" s="132"/>
    </row>
    <row r="135" spans="1:14" s="1" customFormat="1" ht="17.25" customHeight="1">
      <c r="A135" s="31"/>
      <c r="B135" s="98"/>
      <c r="C135" s="202" t="s">
        <v>135</v>
      </c>
      <c r="D135" s="31" t="s">
        <v>13</v>
      </c>
      <c r="E135" s="31"/>
      <c r="F135" s="34">
        <v>41.6</v>
      </c>
      <c r="G135" s="34"/>
      <c r="H135" s="33"/>
      <c r="I135" s="40"/>
      <c r="J135" s="33"/>
      <c r="K135" s="40"/>
      <c r="L135" s="33"/>
      <c r="M135" s="33"/>
      <c r="N135" s="132"/>
    </row>
    <row r="136" spans="1:14" s="1" customFormat="1" ht="17.25" customHeight="1">
      <c r="A136" s="31">
        <v>21</v>
      </c>
      <c r="B136" s="167" t="s">
        <v>15</v>
      </c>
      <c r="C136" s="202" t="s">
        <v>136</v>
      </c>
      <c r="D136" s="203" t="s">
        <v>13</v>
      </c>
      <c r="E136" s="160"/>
      <c r="F136" s="34">
        <v>6</v>
      </c>
      <c r="G136" s="39"/>
      <c r="H136" s="168"/>
      <c r="I136" s="40"/>
      <c r="J136" s="33"/>
      <c r="K136" s="40"/>
      <c r="L136" s="33"/>
      <c r="M136" s="33"/>
      <c r="N136" s="132"/>
    </row>
    <row r="137" spans="1:14" s="1" customFormat="1" ht="17.25" customHeight="1">
      <c r="A137" s="31"/>
      <c r="B137" s="167"/>
      <c r="C137" s="30" t="s">
        <v>11</v>
      </c>
      <c r="D137" s="203" t="s">
        <v>13</v>
      </c>
      <c r="E137" s="42">
        <v>1</v>
      </c>
      <c r="F137" s="42">
        <f>F136</f>
        <v>6</v>
      </c>
      <c r="G137" s="39"/>
      <c r="H137" s="168"/>
      <c r="I137" s="40"/>
      <c r="J137" s="33"/>
      <c r="K137" s="40"/>
      <c r="L137" s="33"/>
      <c r="M137" s="33"/>
      <c r="N137" s="132"/>
    </row>
    <row r="138" spans="1:14" s="1" customFormat="1" ht="17.25" customHeight="1">
      <c r="A138" s="31"/>
      <c r="B138" s="98"/>
      <c r="C138" s="30" t="s">
        <v>31</v>
      </c>
      <c r="D138" s="31"/>
      <c r="E138" s="131"/>
      <c r="F138" s="42"/>
      <c r="G138" s="34"/>
      <c r="H138" s="33"/>
      <c r="I138" s="40"/>
      <c r="J138" s="33"/>
      <c r="K138" s="40"/>
      <c r="L138" s="33"/>
      <c r="M138" s="33"/>
      <c r="N138" s="132"/>
    </row>
    <row r="139" spans="1:14" s="1" customFormat="1" ht="17.25" customHeight="1">
      <c r="A139" s="31"/>
      <c r="B139" s="98"/>
      <c r="C139" s="202" t="s">
        <v>136</v>
      </c>
      <c r="D139" s="31" t="s">
        <v>13</v>
      </c>
      <c r="E139" s="31"/>
      <c r="F139" s="34">
        <v>41.6</v>
      </c>
      <c r="G139" s="34"/>
      <c r="H139" s="33"/>
      <c r="I139" s="40"/>
      <c r="J139" s="33"/>
      <c r="K139" s="40"/>
      <c r="L139" s="33"/>
      <c r="M139" s="33"/>
      <c r="N139" s="132"/>
    </row>
    <row r="140" spans="1:14" s="1" customFormat="1" ht="17.25" customHeight="1">
      <c r="A140" s="31">
        <v>22</v>
      </c>
      <c r="B140" s="167" t="s">
        <v>15</v>
      </c>
      <c r="C140" s="202" t="s">
        <v>137</v>
      </c>
      <c r="D140" s="203" t="s">
        <v>13</v>
      </c>
      <c r="E140" s="160"/>
      <c r="F140" s="34">
        <v>5</v>
      </c>
      <c r="G140" s="39"/>
      <c r="H140" s="168"/>
      <c r="I140" s="40"/>
      <c r="J140" s="33"/>
      <c r="K140" s="40"/>
      <c r="L140" s="33"/>
      <c r="M140" s="33"/>
      <c r="N140" s="132"/>
    </row>
    <row r="141" spans="1:14" s="1" customFormat="1" ht="17.25" customHeight="1">
      <c r="A141" s="31"/>
      <c r="B141" s="167"/>
      <c r="C141" s="30" t="s">
        <v>11</v>
      </c>
      <c r="D141" s="203" t="s">
        <v>13</v>
      </c>
      <c r="E141" s="42">
        <v>1</v>
      </c>
      <c r="F141" s="42">
        <f>F140</f>
        <v>5</v>
      </c>
      <c r="G141" s="39"/>
      <c r="H141" s="168"/>
      <c r="I141" s="40"/>
      <c r="J141" s="33"/>
      <c r="K141" s="40"/>
      <c r="L141" s="33"/>
      <c r="M141" s="33"/>
      <c r="N141" s="132"/>
    </row>
    <row r="142" spans="1:14" s="1" customFormat="1" ht="17.25" customHeight="1">
      <c r="A142" s="31"/>
      <c r="B142" s="98"/>
      <c r="C142" s="30" t="s">
        <v>31</v>
      </c>
      <c r="D142" s="31"/>
      <c r="E142" s="131"/>
      <c r="F142" s="42"/>
      <c r="G142" s="34"/>
      <c r="H142" s="33"/>
      <c r="I142" s="40"/>
      <c r="J142" s="33"/>
      <c r="K142" s="40"/>
      <c r="L142" s="33"/>
      <c r="M142" s="33"/>
      <c r="N142" s="132"/>
    </row>
    <row r="143" spans="1:14" s="1" customFormat="1" ht="17.25" customHeight="1">
      <c r="A143" s="31"/>
      <c r="B143" s="98"/>
      <c r="C143" s="202" t="s">
        <v>137</v>
      </c>
      <c r="D143" s="31" t="s">
        <v>13</v>
      </c>
      <c r="E143" s="31"/>
      <c r="F143" s="34">
        <v>41.6</v>
      </c>
      <c r="G143" s="34"/>
      <c r="H143" s="33"/>
      <c r="I143" s="40"/>
      <c r="J143" s="33"/>
      <c r="K143" s="40"/>
      <c r="L143" s="33"/>
      <c r="M143" s="33"/>
      <c r="N143" s="132"/>
    </row>
    <row r="144" spans="1:14" s="1" customFormat="1" ht="13.5">
      <c r="A144" s="31">
        <v>23</v>
      </c>
      <c r="B144" s="167" t="s">
        <v>140</v>
      </c>
      <c r="C144" s="39" t="s">
        <v>138</v>
      </c>
      <c r="D144" s="31" t="s">
        <v>28</v>
      </c>
      <c r="E144" s="42"/>
      <c r="F144" s="34">
        <v>3</v>
      </c>
      <c r="G144" s="39"/>
      <c r="H144" s="168"/>
      <c r="I144" s="40"/>
      <c r="J144" s="33"/>
      <c r="K144" s="40"/>
      <c r="L144" s="33"/>
      <c r="M144" s="33"/>
      <c r="N144" s="132"/>
    </row>
    <row r="145" spans="1:14" s="1" customFormat="1" ht="13.5">
      <c r="A145" s="31"/>
      <c r="B145" s="167"/>
      <c r="C145" s="30" t="s">
        <v>11</v>
      </c>
      <c r="D145" s="31" t="s">
        <v>29</v>
      </c>
      <c r="E145" s="97">
        <v>2.47</v>
      </c>
      <c r="F145" s="42">
        <f>F144*E145</f>
        <v>7.41</v>
      </c>
      <c r="G145" s="39"/>
      <c r="H145" s="168"/>
      <c r="I145" s="43"/>
      <c r="J145" s="33"/>
      <c r="K145" s="40"/>
      <c r="L145" s="33"/>
      <c r="M145" s="33"/>
      <c r="N145" s="132"/>
    </row>
    <row r="146" spans="1:14" s="1" customFormat="1" ht="13.5">
      <c r="A146" s="31"/>
      <c r="B146" s="98"/>
      <c r="C146" s="30" t="s">
        <v>38</v>
      </c>
      <c r="D146" s="31" t="s">
        <v>8</v>
      </c>
      <c r="E146" s="131">
        <v>0.02</v>
      </c>
      <c r="F146" s="42">
        <f>F144*E146</f>
        <v>0.06</v>
      </c>
      <c r="G146" s="34"/>
      <c r="H146" s="33"/>
      <c r="I146" s="40"/>
      <c r="J146" s="33"/>
      <c r="K146" s="40"/>
      <c r="L146" s="33"/>
      <c r="M146" s="33"/>
      <c r="N146" s="132"/>
    </row>
    <row r="147" spans="1:14" s="1" customFormat="1" ht="13.5">
      <c r="A147" s="31"/>
      <c r="B147" s="98"/>
      <c r="C147" s="30" t="s">
        <v>31</v>
      </c>
      <c r="D147" s="31"/>
      <c r="E147" s="131"/>
      <c r="F147" s="42"/>
      <c r="G147" s="34"/>
      <c r="H147" s="33"/>
      <c r="I147" s="40"/>
      <c r="J147" s="33"/>
      <c r="K147" s="40"/>
      <c r="L147" s="33"/>
      <c r="M147" s="33"/>
      <c r="N147" s="132"/>
    </row>
    <row r="148" spans="1:14" s="1" customFormat="1" ht="13.5">
      <c r="A148" s="31"/>
      <c r="B148" s="98"/>
      <c r="C148" s="39" t="s">
        <v>138</v>
      </c>
      <c r="D148" s="31" t="s">
        <v>28</v>
      </c>
      <c r="E148" s="204">
        <v>1</v>
      </c>
      <c r="F148" s="42">
        <f>F144*E148</f>
        <v>3</v>
      </c>
      <c r="G148" s="43"/>
      <c r="H148" s="33"/>
      <c r="I148" s="40"/>
      <c r="J148" s="33"/>
      <c r="K148" s="40"/>
      <c r="L148" s="33"/>
      <c r="M148" s="33"/>
      <c r="N148" s="132"/>
    </row>
    <row r="149" spans="1:14" s="1" customFormat="1" ht="13.5">
      <c r="A149" s="31"/>
      <c r="B149" s="98"/>
      <c r="C149" s="30" t="s">
        <v>12</v>
      </c>
      <c r="D149" s="31" t="s">
        <v>8</v>
      </c>
      <c r="E149" s="131">
        <v>0.26</v>
      </c>
      <c r="F149" s="42">
        <f>F144*E149</f>
        <v>0.78</v>
      </c>
      <c r="G149" s="40"/>
      <c r="H149" s="33"/>
      <c r="I149" s="40"/>
      <c r="J149" s="33"/>
      <c r="K149" s="40"/>
      <c r="L149" s="33"/>
      <c r="M149" s="33"/>
      <c r="N149" s="132"/>
    </row>
    <row r="150" spans="1:14" s="1" customFormat="1" ht="18.75" customHeight="1">
      <c r="A150" s="31">
        <v>24</v>
      </c>
      <c r="B150" s="167" t="s">
        <v>80</v>
      </c>
      <c r="C150" s="39" t="s">
        <v>139</v>
      </c>
      <c r="D150" s="31" t="s">
        <v>13</v>
      </c>
      <c r="E150" s="42"/>
      <c r="F150" s="34">
        <f>SUM(F154:F155)</f>
        <v>88</v>
      </c>
      <c r="G150" s="39"/>
      <c r="H150" s="168"/>
      <c r="I150" s="40"/>
      <c r="J150" s="33"/>
      <c r="K150" s="40"/>
      <c r="L150" s="33"/>
      <c r="M150" s="33"/>
      <c r="N150" s="132"/>
    </row>
    <row r="151" spans="1:14" s="1" customFormat="1" ht="15" customHeight="1">
      <c r="A151" s="31"/>
      <c r="B151" s="167"/>
      <c r="C151" s="30" t="s">
        <v>11</v>
      </c>
      <c r="D151" s="31" t="s">
        <v>29</v>
      </c>
      <c r="E151" s="42">
        <v>1.51</v>
      </c>
      <c r="F151" s="42">
        <f>F150*E151</f>
        <v>132.88</v>
      </c>
      <c r="G151" s="39"/>
      <c r="H151" s="168"/>
      <c r="I151" s="43"/>
      <c r="J151" s="33"/>
      <c r="K151" s="40"/>
      <c r="L151" s="33"/>
      <c r="M151" s="33"/>
      <c r="N151" s="132"/>
    </row>
    <row r="152" spans="1:14" s="1" customFormat="1" ht="14.25" customHeight="1">
      <c r="A152" s="31"/>
      <c r="B152" s="98"/>
      <c r="C152" s="30" t="s">
        <v>38</v>
      </c>
      <c r="D152" s="31" t="s">
        <v>8</v>
      </c>
      <c r="E152" s="131">
        <v>0.13</v>
      </c>
      <c r="F152" s="42">
        <f>F150*E152</f>
        <v>11.440000000000001</v>
      </c>
      <c r="G152" s="34"/>
      <c r="H152" s="33"/>
      <c r="I152" s="40"/>
      <c r="J152" s="33"/>
      <c r="K152" s="40"/>
      <c r="L152" s="33"/>
      <c r="M152" s="33"/>
      <c r="N152" s="132"/>
    </row>
    <row r="153" spans="1:14" s="1" customFormat="1" ht="14.25" customHeight="1">
      <c r="A153" s="31"/>
      <c r="B153" s="98"/>
      <c r="C153" s="30" t="s">
        <v>31</v>
      </c>
      <c r="D153" s="31"/>
      <c r="E153" s="131"/>
      <c r="F153" s="42"/>
      <c r="G153" s="34"/>
      <c r="H153" s="33"/>
      <c r="I153" s="40"/>
      <c r="J153" s="33"/>
      <c r="K153" s="40"/>
      <c r="L153" s="33"/>
      <c r="M153" s="33"/>
      <c r="N153" s="132"/>
    </row>
    <row r="154" spans="1:14" s="1" customFormat="1" ht="14.25" customHeight="1">
      <c r="A154" s="31"/>
      <c r="B154" s="98"/>
      <c r="C154" s="39" t="s">
        <v>142</v>
      </c>
      <c r="D154" s="31" t="s">
        <v>13</v>
      </c>
      <c r="E154" s="131"/>
      <c r="F154" s="42">
        <v>46</v>
      </c>
      <c r="G154" s="43"/>
      <c r="H154" s="33"/>
      <c r="I154" s="40"/>
      <c r="J154" s="33"/>
      <c r="K154" s="40"/>
      <c r="L154" s="33"/>
      <c r="M154" s="33"/>
      <c r="N154" s="132"/>
    </row>
    <row r="155" spans="1:14" s="1" customFormat="1" ht="14.25" customHeight="1">
      <c r="A155" s="31"/>
      <c r="B155" s="98"/>
      <c r="C155" s="39" t="s">
        <v>141</v>
      </c>
      <c r="D155" s="31" t="s">
        <v>13</v>
      </c>
      <c r="E155" s="131"/>
      <c r="F155" s="42">
        <v>42</v>
      </c>
      <c r="G155" s="43"/>
      <c r="H155" s="33"/>
      <c r="I155" s="40"/>
      <c r="J155" s="33"/>
      <c r="K155" s="40"/>
      <c r="L155" s="33"/>
      <c r="M155" s="33"/>
      <c r="N155" s="132"/>
    </row>
    <row r="156" spans="1:14" s="1" customFormat="1" ht="14.25" customHeight="1">
      <c r="A156" s="31"/>
      <c r="B156" s="98"/>
      <c r="C156" s="30" t="s">
        <v>76</v>
      </c>
      <c r="D156" s="31" t="s">
        <v>13</v>
      </c>
      <c r="E156" s="131">
        <v>2</v>
      </c>
      <c r="F156" s="42">
        <f>F150*E156</f>
        <v>176</v>
      </c>
      <c r="G156" s="34"/>
      <c r="H156" s="33"/>
      <c r="I156" s="40"/>
      <c r="J156" s="33"/>
      <c r="K156" s="40"/>
      <c r="L156" s="33"/>
      <c r="M156" s="33"/>
      <c r="N156" s="132"/>
    </row>
    <row r="157" spans="1:14" s="1" customFormat="1" ht="14.25" customHeight="1">
      <c r="A157" s="31"/>
      <c r="B157" s="98"/>
      <c r="C157" s="30" t="s">
        <v>77</v>
      </c>
      <c r="D157" s="31" t="s">
        <v>78</v>
      </c>
      <c r="E157" s="131">
        <v>1.1</v>
      </c>
      <c r="F157" s="42">
        <f>F150*E157</f>
        <v>96.80000000000001</v>
      </c>
      <c r="G157" s="43"/>
      <c r="H157" s="33"/>
      <c r="I157" s="40"/>
      <c r="J157" s="33"/>
      <c r="K157" s="40"/>
      <c r="L157" s="33"/>
      <c r="M157" s="33"/>
      <c r="N157" s="132"/>
    </row>
    <row r="158" spans="1:14" s="1" customFormat="1" ht="14.25" customHeight="1">
      <c r="A158" s="31"/>
      <c r="B158" s="98"/>
      <c r="C158" s="30" t="s">
        <v>12</v>
      </c>
      <c r="D158" s="31" t="s">
        <v>8</v>
      </c>
      <c r="E158" s="131">
        <v>0.07</v>
      </c>
      <c r="F158" s="42">
        <f>F150*E158</f>
        <v>6.16</v>
      </c>
      <c r="G158" s="40"/>
      <c r="H158" s="33"/>
      <c r="I158" s="40"/>
      <c r="J158" s="33"/>
      <c r="K158" s="40"/>
      <c r="L158" s="33"/>
      <c r="M158" s="33"/>
      <c r="N158" s="132"/>
    </row>
    <row r="159" spans="1:16" s="1" customFormat="1" ht="18.75" customHeight="1">
      <c r="A159" s="31">
        <v>25</v>
      </c>
      <c r="B159" s="167" t="s">
        <v>107</v>
      </c>
      <c r="C159" s="39" t="s">
        <v>148</v>
      </c>
      <c r="D159" s="31" t="s">
        <v>88</v>
      </c>
      <c r="E159" s="42"/>
      <c r="F159" s="43">
        <v>100</v>
      </c>
      <c r="G159" s="39"/>
      <c r="H159" s="168"/>
      <c r="I159" s="40"/>
      <c r="J159" s="33"/>
      <c r="K159" s="40"/>
      <c r="L159" s="33"/>
      <c r="M159" s="33"/>
      <c r="N159" s="132"/>
      <c r="O159" s="53"/>
      <c r="P159" s="53"/>
    </row>
    <row r="160" spans="1:14" s="1" customFormat="1" ht="15" customHeight="1">
      <c r="A160" s="31"/>
      <c r="B160" s="167"/>
      <c r="C160" s="30" t="s">
        <v>11</v>
      </c>
      <c r="D160" s="31" t="s">
        <v>29</v>
      </c>
      <c r="E160" s="97">
        <v>1.43</v>
      </c>
      <c r="F160" s="42">
        <f>F159*E160</f>
        <v>143</v>
      </c>
      <c r="G160" s="39"/>
      <c r="H160" s="168"/>
      <c r="I160" s="33"/>
      <c r="J160" s="33"/>
      <c r="K160" s="40"/>
      <c r="L160" s="33"/>
      <c r="M160" s="33"/>
      <c r="N160" s="132"/>
    </row>
    <row r="161" spans="1:14" s="1" customFormat="1" ht="14.25" customHeight="1">
      <c r="A161" s="31"/>
      <c r="B161" s="98"/>
      <c r="C161" s="30" t="s">
        <v>38</v>
      </c>
      <c r="D161" s="31" t="s">
        <v>8</v>
      </c>
      <c r="E161" s="131">
        <v>0.0257</v>
      </c>
      <c r="F161" s="42">
        <f>F159*E161</f>
        <v>2.5700000000000003</v>
      </c>
      <c r="G161" s="34"/>
      <c r="H161" s="33"/>
      <c r="I161" s="40"/>
      <c r="J161" s="33"/>
      <c r="K161" s="40"/>
      <c r="L161" s="33"/>
      <c r="M161" s="33"/>
      <c r="N161" s="132"/>
    </row>
    <row r="162" spans="1:14" s="1" customFormat="1" ht="14.25" customHeight="1">
      <c r="A162" s="31"/>
      <c r="B162" s="98"/>
      <c r="C162" s="30" t="s">
        <v>31</v>
      </c>
      <c r="D162" s="31"/>
      <c r="E162" s="131"/>
      <c r="F162" s="42"/>
      <c r="G162" s="34"/>
      <c r="H162" s="33"/>
      <c r="I162" s="40"/>
      <c r="J162" s="33"/>
      <c r="K162" s="40"/>
      <c r="L162" s="33"/>
      <c r="M162" s="33"/>
      <c r="N162" s="132"/>
    </row>
    <row r="163" spans="1:14" s="1" customFormat="1" ht="19.5" customHeight="1">
      <c r="A163" s="31"/>
      <c r="B163" s="98"/>
      <c r="C163" s="39" t="s">
        <v>148</v>
      </c>
      <c r="D163" s="31" t="s">
        <v>88</v>
      </c>
      <c r="E163" s="41">
        <v>0.929</v>
      </c>
      <c r="F163" s="34">
        <f>F159*E163</f>
        <v>92.9</v>
      </c>
      <c r="G163" s="34"/>
      <c r="H163" s="33"/>
      <c r="I163" s="40"/>
      <c r="J163" s="33"/>
      <c r="K163" s="40"/>
      <c r="L163" s="33"/>
      <c r="M163" s="33"/>
      <c r="N163" s="132"/>
    </row>
    <row r="164" spans="1:14" s="1" customFormat="1" ht="14.25" customHeight="1">
      <c r="A164" s="31"/>
      <c r="B164" s="98"/>
      <c r="C164" s="30" t="s">
        <v>145</v>
      </c>
      <c r="D164" s="31" t="s">
        <v>13</v>
      </c>
      <c r="E164" s="204">
        <v>0.63</v>
      </c>
      <c r="F164" s="42">
        <f>F159*E164</f>
        <v>63</v>
      </c>
      <c r="G164" s="34"/>
      <c r="H164" s="33"/>
      <c r="I164" s="40"/>
      <c r="J164" s="33"/>
      <c r="K164" s="40"/>
      <c r="L164" s="33"/>
      <c r="M164" s="33"/>
      <c r="N164" s="132"/>
    </row>
    <row r="165" spans="1:14" s="1" customFormat="1" ht="13.5" customHeight="1">
      <c r="A165" s="31"/>
      <c r="B165" s="98"/>
      <c r="C165" s="30" t="s">
        <v>12</v>
      </c>
      <c r="D165" s="31" t="s">
        <v>8</v>
      </c>
      <c r="E165" s="31">
        <v>0.0457</v>
      </c>
      <c r="F165" s="119">
        <f>F159*E165</f>
        <v>4.569999999999999</v>
      </c>
      <c r="G165" s="40"/>
      <c r="H165" s="33"/>
      <c r="I165" s="40"/>
      <c r="J165" s="33"/>
      <c r="K165" s="40"/>
      <c r="L165" s="33"/>
      <c r="M165" s="33"/>
      <c r="N165" s="132"/>
    </row>
    <row r="166" spans="1:16" s="166" customFormat="1" ht="18.75" customHeight="1">
      <c r="A166" s="34">
        <v>26</v>
      </c>
      <c r="B166" s="167" t="s">
        <v>143</v>
      </c>
      <c r="C166" s="39" t="s">
        <v>149</v>
      </c>
      <c r="D166" s="34" t="s">
        <v>88</v>
      </c>
      <c r="E166" s="34"/>
      <c r="F166" s="43">
        <v>108</v>
      </c>
      <c r="G166" s="39"/>
      <c r="H166" s="33"/>
      <c r="I166" s="40"/>
      <c r="J166" s="33"/>
      <c r="K166" s="40"/>
      <c r="L166" s="33"/>
      <c r="M166" s="33"/>
      <c r="N166" s="165"/>
      <c r="O166" s="169"/>
      <c r="P166" s="169"/>
    </row>
    <row r="167" spans="1:14" s="1" customFormat="1" ht="15" customHeight="1">
      <c r="A167" s="31"/>
      <c r="B167" s="167"/>
      <c r="C167" s="30" t="s">
        <v>11</v>
      </c>
      <c r="D167" s="31" t="s">
        <v>29</v>
      </c>
      <c r="E167" s="40">
        <v>1.17</v>
      </c>
      <c r="F167" s="34">
        <f>F166*E167</f>
        <v>126.35999999999999</v>
      </c>
      <c r="G167" s="39"/>
      <c r="H167" s="168"/>
      <c r="I167" s="33"/>
      <c r="J167" s="33"/>
      <c r="K167" s="40"/>
      <c r="L167" s="33"/>
      <c r="M167" s="33"/>
      <c r="N167" s="132"/>
    </row>
    <row r="168" spans="1:14" s="1" customFormat="1" ht="15" customHeight="1">
      <c r="A168" s="31"/>
      <c r="B168" s="98"/>
      <c r="C168" s="30" t="s">
        <v>38</v>
      </c>
      <c r="D168" s="31" t="s">
        <v>8</v>
      </c>
      <c r="E168" s="31">
        <v>0.0172</v>
      </c>
      <c r="F168" s="33">
        <f>F166*E168</f>
        <v>1.8576</v>
      </c>
      <c r="G168" s="34"/>
      <c r="H168" s="33"/>
      <c r="I168" s="40"/>
      <c r="J168" s="33"/>
      <c r="K168" s="34"/>
      <c r="L168" s="33"/>
      <c r="M168" s="33"/>
      <c r="N168" s="132"/>
    </row>
    <row r="169" spans="1:14" s="1" customFormat="1" ht="15" customHeight="1">
      <c r="A169" s="31"/>
      <c r="B169" s="98"/>
      <c r="C169" s="30" t="s">
        <v>31</v>
      </c>
      <c r="D169" s="31"/>
      <c r="E169" s="31"/>
      <c r="F169" s="34"/>
      <c r="G169" s="34"/>
      <c r="H169" s="33"/>
      <c r="I169" s="40"/>
      <c r="J169" s="33"/>
      <c r="K169" s="40"/>
      <c r="L169" s="33"/>
      <c r="M169" s="33"/>
      <c r="N169" s="132"/>
    </row>
    <row r="170" spans="1:14" s="1" customFormat="1" ht="21.75" customHeight="1">
      <c r="A170" s="31"/>
      <c r="B170" s="202"/>
      <c r="C170" s="39" t="s">
        <v>149</v>
      </c>
      <c r="D170" s="31" t="s">
        <v>88</v>
      </c>
      <c r="E170" s="31">
        <v>0.938</v>
      </c>
      <c r="F170" s="33">
        <f>F166*E170</f>
        <v>101.30399999999999</v>
      </c>
      <c r="G170" s="34"/>
      <c r="H170" s="33"/>
      <c r="I170" s="40"/>
      <c r="J170" s="33"/>
      <c r="K170" s="40"/>
      <c r="L170" s="33"/>
      <c r="M170" s="33"/>
      <c r="N170" s="132"/>
    </row>
    <row r="171" spans="1:14" s="1" customFormat="1" ht="14.25" customHeight="1">
      <c r="A171" s="31"/>
      <c r="B171" s="98"/>
      <c r="C171" s="30" t="s">
        <v>145</v>
      </c>
      <c r="D171" s="31" t="s">
        <v>13</v>
      </c>
      <c r="E171" s="204">
        <v>0.45</v>
      </c>
      <c r="F171" s="42">
        <f>F166*E171</f>
        <v>48.6</v>
      </c>
      <c r="G171" s="34"/>
      <c r="H171" s="33"/>
      <c r="I171" s="40"/>
      <c r="J171" s="33"/>
      <c r="K171" s="40"/>
      <c r="L171" s="33"/>
      <c r="M171" s="33"/>
      <c r="N171" s="132"/>
    </row>
    <row r="172" spans="1:14" s="1" customFormat="1" ht="15" customHeight="1">
      <c r="A172" s="31"/>
      <c r="B172" s="98"/>
      <c r="C172" s="30" t="s">
        <v>12</v>
      </c>
      <c r="D172" s="31" t="s">
        <v>8</v>
      </c>
      <c r="E172" s="31">
        <v>0.0393</v>
      </c>
      <c r="F172" s="34">
        <f>F166*E172</f>
        <v>4.244400000000001</v>
      </c>
      <c r="G172" s="34"/>
      <c r="H172" s="33"/>
      <c r="I172" s="40"/>
      <c r="J172" s="33"/>
      <c r="K172" s="40"/>
      <c r="L172" s="33"/>
      <c r="M172" s="33"/>
      <c r="N172" s="132"/>
    </row>
    <row r="173" spans="1:16" s="166" customFormat="1" ht="13.5" customHeight="1">
      <c r="A173" s="34">
        <v>27</v>
      </c>
      <c r="B173" s="167" t="s">
        <v>108</v>
      </c>
      <c r="C173" s="39" t="s">
        <v>150</v>
      </c>
      <c r="D173" s="34" t="s">
        <v>88</v>
      </c>
      <c r="E173" s="34"/>
      <c r="F173" s="43">
        <v>84</v>
      </c>
      <c r="G173" s="39"/>
      <c r="H173" s="168"/>
      <c r="I173" s="40"/>
      <c r="J173" s="33"/>
      <c r="K173" s="40"/>
      <c r="L173" s="33"/>
      <c r="M173" s="33"/>
      <c r="N173" s="165"/>
      <c r="O173" s="169"/>
      <c r="P173" s="169"/>
    </row>
    <row r="174" spans="1:16" s="166" customFormat="1" ht="13.5" customHeight="1">
      <c r="A174" s="34"/>
      <c r="B174" s="167"/>
      <c r="C174" s="123" t="s">
        <v>52</v>
      </c>
      <c r="D174" s="31" t="s">
        <v>29</v>
      </c>
      <c r="E174" s="40">
        <v>1.56</v>
      </c>
      <c r="F174" s="34">
        <f>F173*E174</f>
        <v>131.04</v>
      </c>
      <c r="G174" s="39"/>
      <c r="H174" s="168"/>
      <c r="I174" s="33"/>
      <c r="J174" s="33"/>
      <c r="K174" s="40"/>
      <c r="L174" s="33"/>
      <c r="M174" s="33"/>
      <c r="N174" s="165"/>
      <c r="O174" s="169"/>
      <c r="P174" s="169"/>
    </row>
    <row r="175" spans="1:16" s="166" customFormat="1" ht="13.5" customHeight="1">
      <c r="A175" s="34"/>
      <c r="B175" s="170"/>
      <c r="C175" s="123" t="s">
        <v>38</v>
      </c>
      <c r="D175" s="34" t="s">
        <v>8</v>
      </c>
      <c r="E175" s="34">
        <v>0.0217</v>
      </c>
      <c r="F175" s="33">
        <f>F173*E175</f>
        <v>1.8228</v>
      </c>
      <c r="G175" s="34"/>
      <c r="H175" s="33"/>
      <c r="I175" s="40"/>
      <c r="J175" s="33"/>
      <c r="K175" s="40"/>
      <c r="L175" s="33"/>
      <c r="M175" s="33"/>
      <c r="N175" s="165"/>
      <c r="O175" s="169"/>
      <c r="P175" s="169"/>
    </row>
    <row r="176" spans="1:16" s="166" customFormat="1" ht="13.5" customHeight="1">
      <c r="A176" s="34"/>
      <c r="B176" s="170"/>
      <c r="C176" s="123" t="s">
        <v>31</v>
      </c>
      <c r="D176" s="34"/>
      <c r="E176" s="34"/>
      <c r="F176" s="33"/>
      <c r="G176" s="34"/>
      <c r="H176" s="33"/>
      <c r="I176" s="40"/>
      <c r="J176" s="33"/>
      <c r="K176" s="40"/>
      <c r="L176" s="33"/>
      <c r="M176" s="33"/>
      <c r="N176" s="165"/>
      <c r="O176" s="169"/>
      <c r="P176" s="169"/>
    </row>
    <row r="177" spans="1:16" s="166" customFormat="1" ht="18.75" customHeight="1">
      <c r="A177" s="34"/>
      <c r="B177" s="170"/>
      <c r="C177" s="39" t="s">
        <v>150</v>
      </c>
      <c r="D177" s="34" t="s">
        <v>88</v>
      </c>
      <c r="E177" s="34">
        <v>0.937</v>
      </c>
      <c r="F177" s="33">
        <f>F173*E177</f>
        <v>78.708</v>
      </c>
      <c r="G177" s="34"/>
      <c r="H177" s="33"/>
      <c r="I177" s="40"/>
      <c r="J177" s="33"/>
      <c r="K177" s="40"/>
      <c r="L177" s="33"/>
      <c r="M177" s="33"/>
      <c r="N177" s="165"/>
      <c r="O177" s="169"/>
      <c r="P177" s="169"/>
    </row>
    <row r="178" spans="1:14" s="1" customFormat="1" ht="14.25" customHeight="1">
      <c r="A178" s="31"/>
      <c r="B178" s="98"/>
      <c r="C178" s="30" t="s">
        <v>145</v>
      </c>
      <c r="D178" s="31" t="s">
        <v>13</v>
      </c>
      <c r="E178" s="204">
        <v>0.41</v>
      </c>
      <c r="F178" s="42">
        <f>F173*E178</f>
        <v>34.44</v>
      </c>
      <c r="G178" s="34"/>
      <c r="H178" s="33"/>
      <c r="I178" s="40"/>
      <c r="J178" s="33"/>
      <c r="K178" s="40"/>
      <c r="L178" s="33"/>
      <c r="M178" s="33"/>
      <c r="N178" s="132"/>
    </row>
    <row r="179" spans="1:16" s="166" customFormat="1" ht="13.5" customHeight="1">
      <c r="A179" s="34"/>
      <c r="B179" s="170"/>
      <c r="C179" s="123" t="s">
        <v>12</v>
      </c>
      <c r="D179" s="34" t="s">
        <v>8</v>
      </c>
      <c r="E179" s="34">
        <v>0.0708</v>
      </c>
      <c r="F179" s="33">
        <f>F173*E179</f>
        <v>5.9472000000000005</v>
      </c>
      <c r="G179" s="40"/>
      <c r="H179" s="33"/>
      <c r="I179" s="40"/>
      <c r="J179" s="33"/>
      <c r="K179" s="40"/>
      <c r="L179" s="33"/>
      <c r="M179" s="33"/>
      <c r="N179" s="165"/>
      <c r="O179" s="169"/>
      <c r="P179" s="169"/>
    </row>
    <row r="180" spans="1:16" s="166" customFormat="1" ht="13.5" customHeight="1">
      <c r="A180" s="34">
        <v>28</v>
      </c>
      <c r="B180" s="167" t="s">
        <v>109</v>
      </c>
      <c r="C180" s="39" t="s">
        <v>151</v>
      </c>
      <c r="D180" s="34" t="s">
        <v>88</v>
      </c>
      <c r="E180" s="34"/>
      <c r="F180" s="43">
        <v>12</v>
      </c>
      <c r="G180" s="39"/>
      <c r="H180" s="168"/>
      <c r="I180" s="40"/>
      <c r="J180" s="33"/>
      <c r="K180" s="40"/>
      <c r="L180" s="33"/>
      <c r="M180" s="33"/>
      <c r="N180" s="165"/>
      <c r="O180" s="169"/>
      <c r="P180" s="169"/>
    </row>
    <row r="181" spans="1:16" s="166" customFormat="1" ht="13.5" customHeight="1">
      <c r="A181" s="34"/>
      <c r="B181" s="167"/>
      <c r="C181" s="123" t="s">
        <v>52</v>
      </c>
      <c r="D181" s="31" t="s">
        <v>29</v>
      </c>
      <c r="E181" s="40">
        <v>1.35</v>
      </c>
      <c r="F181" s="34">
        <f>F180*E181</f>
        <v>16.200000000000003</v>
      </c>
      <c r="G181" s="39"/>
      <c r="H181" s="168"/>
      <c r="I181" s="33"/>
      <c r="J181" s="33"/>
      <c r="K181" s="40"/>
      <c r="L181" s="33"/>
      <c r="M181" s="33"/>
      <c r="N181" s="165"/>
      <c r="O181" s="169"/>
      <c r="P181" s="169"/>
    </row>
    <row r="182" spans="1:16" s="166" customFormat="1" ht="13.5" customHeight="1">
      <c r="A182" s="34"/>
      <c r="B182" s="170"/>
      <c r="C182" s="123" t="s">
        <v>38</v>
      </c>
      <c r="D182" s="34" t="s">
        <v>8</v>
      </c>
      <c r="E182" s="34">
        <v>0.0314</v>
      </c>
      <c r="F182" s="34">
        <f>F180*E182</f>
        <v>0.37679999999999997</v>
      </c>
      <c r="G182" s="34"/>
      <c r="H182" s="33"/>
      <c r="I182" s="40"/>
      <c r="J182" s="33"/>
      <c r="K182" s="40"/>
      <c r="L182" s="33"/>
      <c r="M182" s="33"/>
      <c r="N182" s="165"/>
      <c r="O182" s="169"/>
      <c r="P182" s="169"/>
    </row>
    <row r="183" spans="1:16" s="166" customFormat="1" ht="13.5" customHeight="1">
      <c r="A183" s="34"/>
      <c r="B183" s="170"/>
      <c r="C183" s="123" t="s">
        <v>31</v>
      </c>
      <c r="D183" s="34"/>
      <c r="E183" s="34"/>
      <c r="F183" s="34"/>
      <c r="G183" s="34"/>
      <c r="H183" s="33"/>
      <c r="I183" s="40"/>
      <c r="J183" s="33"/>
      <c r="K183" s="40"/>
      <c r="L183" s="33"/>
      <c r="M183" s="33"/>
      <c r="N183" s="165"/>
      <c r="O183" s="169"/>
      <c r="P183" s="169"/>
    </row>
    <row r="184" spans="1:16" s="166" customFormat="1" ht="18" customHeight="1">
      <c r="A184" s="34"/>
      <c r="B184" s="170"/>
      <c r="C184" s="39" t="s">
        <v>144</v>
      </c>
      <c r="D184" s="34" t="s">
        <v>88</v>
      </c>
      <c r="E184" s="34">
        <v>0.946</v>
      </c>
      <c r="F184" s="34">
        <f>F180*E184</f>
        <v>11.352</v>
      </c>
      <c r="G184" s="33"/>
      <c r="H184" s="33"/>
      <c r="I184" s="40"/>
      <c r="J184" s="33"/>
      <c r="K184" s="40"/>
      <c r="L184" s="33"/>
      <c r="M184" s="33"/>
      <c r="N184" s="165"/>
      <c r="O184" s="169"/>
      <c r="P184" s="169"/>
    </row>
    <row r="185" spans="1:14" s="1" customFormat="1" ht="14.25" customHeight="1">
      <c r="A185" s="31"/>
      <c r="B185" s="98"/>
      <c r="C185" s="30" t="s">
        <v>145</v>
      </c>
      <c r="D185" s="31" t="s">
        <v>13</v>
      </c>
      <c r="E185" s="204">
        <v>0.41</v>
      </c>
      <c r="F185" s="42">
        <f>F180*E185</f>
        <v>4.92</v>
      </c>
      <c r="G185" s="34"/>
      <c r="H185" s="33"/>
      <c r="I185" s="40"/>
      <c r="J185" s="33"/>
      <c r="K185" s="40"/>
      <c r="L185" s="33"/>
      <c r="M185" s="33"/>
      <c r="N185" s="132"/>
    </row>
    <row r="186" spans="1:16" s="166" customFormat="1" ht="13.5" customHeight="1">
      <c r="A186" s="34"/>
      <c r="B186" s="170"/>
      <c r="C186" s="123" t="s">
        <v>12</v>
      </c>
      <c r="D186" s="34" t="s">
        <v>8</v>
      </c>
      <c r="E186" s="34">
        <v>0.0652</v>
      </c>
      <c r="F186" s="34">
        <f>F180*E186</f>
        <v>0.7824</v>
      </c>
      <c r="G186" s="40"/>
      <c r="H186" s="33"/>
      <c r="I186" s="40"/>
      <c r="J186" s="33"/>
      <c r="K186" s="40"/>
      <c r="L186" s="33"/>
      <c r="M186" s="33"/>
      <c r="N186" s="165"/>
      <c r="O186" s="169"/>
      <c r="P186" s="169"/>
    </row>
    <row r="187" spans="1:14" s="1" customFormat="1" ht="21" customHeight="1">
      <c r="A187" s="31">
        <v>29</v>
      </c>
      <c r="B187" s="167" t="s">
        <v>109</v>
      </c>
      <c r="C187" s="39" t="s">
        <v>152</v>
      </c>
      <c r="D187" s="31" t="s">
        <v>88</v>
      </c>
      <c r="E187" s="42"/>
      <c r="F187" s="43">
        <v>16</v>
      </c>
      <c r="G187" s="39"/>
      <c r="H187" s="168"/>
      <c r="I187" s="40"/>
      <c r="J187" s="33"/>
      <c r="K187" s="40"/>
      <c r="L187" s="33"/>
      <c r="M187" s="33"/>
      <c r="N187" s="132"/>
    </row>
    <row r="188" spans="1:14" s="1" customFormat="1" ht="14.25" customHeight="1">
      <c r="A188" s="31"/>
      <c r="B188" s="167"/>
      <c r="C188" s="30" t="s">
        <v>52</v>
      </c>
      <c r="D188" s="31" t="s">
        <v>29</v>
      </c>
      <c r="E188" s="97">
        <v>1.35</v>
      </c>
      <c r="F188" s="42">
        <f>F187*E188</f>
        <v>21.6</v>
      </c>
      <c r="G188" s="39"/>
      <c r="H188" s="168"/>
      <c r="I188" s="33"/>
      <c r="J188" s="33"/>
      <c r="K188" s="40"/>
      <c r="L188" s="33"/>
      <c r="M188" s="33"/>
      <c r="N188" s="132"/>
    </row>
    <row r="189" spans="1:14" s="1" customFormat="1" ht="14.25" customHeight="1">
      <c r="A189" s="31"/>
      <c r="B189" s="98"/>
      <c r="C189" s="30" t="s">
        <v>38</v>
      </c>
      <c r="D189" s="31" t="s">
        <v>8</v>
      </c>
      <c r="E189" s="131">
        <v>0.0314</v>
      </c>
      <c r="F189" s="42">
        <f>F187*E189</f>
        <v>0.5024</v>
      </c>
      <c r="G189" s="34"/>
      <c r="H189" s="33"/>
      <c r="I189" s="40"/>
      <c r="J189" s="33"/>
      <c r="K189" s="40"/>
      <c r="L189" s="33"/>
      <c r="M189" s="33"/>
      <c r="N189" s="132"/>
    </row>
    <row r="190" spans="1:14" s="1" customFormat="1" ht="14.25" customHeight="1">
      <c r="A190" s="31"/>
      <c r="B190" s="98"/>
      <c r="C190" s="30" t="s">
        <v>31</v>
      </c>
      <c r="D190" s="31"/>
      <c r="E190" s="131"/>
      <c r="F190" s="42"/>
      <c r="G190" s="34"/>
      <c r="H190" s="33"/>
      <c r="I190" s="40"/>
      <c r="J190" s="33"/>
      <c r="K190" s="40"/>
      <c r="L190" s="33"/>
      <c r="M190" s="33"/>
      <c r="N190" s="132"/>
    </row>
    <row r="191" spans="1:14" s="1" customFormat="1" ht="14.25" customHeight="1">
      <c r="A191" s="31"/>
      <c r="B191" s="98"/>
      <c r="C191" s="39" t="s">
        <v>152</v>
      </c>
      <c r="D191" s="31" t="s">
        <v>88</v>
      </c>
      <c r="E191" s="131">
        <v>0.946</v>
      </c>
      <c r="F191" s="42">
        <f>F187*E191</f>
        <v>15.136</v>
      </c>
      <c r="G191" s="43"/>
      <c r="H191" s="33"/>
      <c r="I191" s="40"/>
      <c r="J191" s="33"/>
      <c r="K191" s="40"/>
      <c r="L191" s="33"/>
      <c r="M191" s="33"/>
      <c r="N191" s="132"/>
    </row>
    <row r="192" spans="1:14" s="1" customFormat="1" ht="14.25" customHeight="1">
      <c r="A192" s="31"/>
      <c r="B192" s="98"/>
      <c r="C192" s="30" t="s">
        <v>145</v>
      </c>
      <c r="D192" s="31" t="s">
        <v>13</v>
      </c>
      <c r="E192" s="204">
        <v>0.33</v>
      </c>
      <c r="F192" s="42">
        <f>F187*E192</f>
        <v>5.28</v>
      </c>
      <c r="G192" s="34"/>
      <c r="H192" s="33"/>
      <c r="I192" s="40"/>
      <c r="J192" s="33"/>
      <c r="K192" s="40"/>
      <c r="L192" s="33"/>
      <c r="M192" s="33"/>
      <c r="N192" s="132"/>
    </row>
    <row r="193" spans="1:14" s="1" customFormat="1" ht="15.75" customHeight="1">
      <c r="A193" s="31"/>
      <c r="B193" s="98"/>
      <c r="C193" s="30" t="s">
        <v>12</v>
      </c>
      <c r="D193" s="31" t="s">
        <v>8</v>
      </c>
      <c r="E193" s="131">
        <v>0.0652</v>
      </c>
      <c r="F193" s="205">
        <f>F187*E193</f>
        <v>1.0432</v>
      </c>
      <c r="G193" s="40"/>
      <c r="H193" s="33"/>
      <c r="I193" s="40"/>
      <c r="J193" s="33"/>
      <c r="K193" s="40"/>
      <c r="L193" s="33"/>
      <c r="M193" s="33"/>
      <c r="N193" s="132"/>
    </row>
    <row r="194" spans="1:14" s="1" customFormat="1" ht="21" customHeight="1">
      <c r="A194" s="31">
        <v>30</v>
      </c>
      <c r="B194" s="167" t="s">
        <v>146</v>
      </c>
      <c r="C194" s="39" t="s">
        <v>153</v>
      </c>
      <c r="D194" s="31" t="s">
        <v>88</v>
      </c>
      <c r="E194" s="42"/>
      <c r="F194" s="43">
        <v>12</v>
      </c>
      <c r="G194" s="39"/>
      <c r="H194" s="168"/>
      <c r="I194" s="40"/>
      <c r="J194" s="33"/>
      <c r="K194" s="40"/>
      <c r="L194" s="33"/>
      <c r="M194" s="33"/>
      <c r="N194" s="132"/>
    </row>
    <row r="195" spans="1:14" s="1" customFormat="1" ht="14.25" customHeight="1">
      <c r="A195" s="31"/>
      <c r="B195" s="167"/>
      <c r="C195" s="30" t="s">
        <v>52</v>
      </c>
      <c r="D195" s="31" t="s">
        <v>29</v>
      </c>
      <c r="E195" s="97">
        <v>1.57</v>
      </c>
      <c r="F195" s="42">
        <f>F194*E195</f>
        <v>18.84</v>
      </c>
      <c r="G195" s="39"/>
      <c r="H195" s="168"/>
      <c r="I195" s="33"/>
      <c r="J195" s="33"/>
      <c r="K195" s="40"/>
      <c r="L195" s="33"/>
      <c r="M195" s="33"/>
      <c r="N195" s="132"/>
    </row>
    <row r="196" spans="1:14" s="1" customFormat="1" ht="14.25" customHeight="1">
      <c r="A196" s="31"/>
      <c r="B196" s="98"/>
      <c r="C196" s="30" t="s">
        <v>38</v>
      </c>
      <c r="D196" s="31" t="s">
        <v>8</v>
      </c>
      <c r="E196" s="131">
        <v>0.0525</v>
      </c>
      <c r="F196" s="33">
        <f>F194*E196</f>
        <v>0.63</v>
      </c>
      <c r="G196" s="34"/>
      <c r="H196" s="33"/>
      <c r="I196" s="40"/>
      <c r="J196" s="33"/>
      <c r="K196" s="40"/>
      <c r="L196" s="33"/>
      <c r="M196" s="33"/>
      <c r="N196" s="132"/>
    </row>
    <row r="197" spans="1:14" s="1" customFormat="1" ht="14.25" customHeight="1">
      <c r="A197" s="31"/>
      <c r="B197" s="98"/>
      <c r="C197" s="30" t="s">
        <v>31</v>
      </c>
      <c r="D197" s="31"/>
      <c r="E197" s="131"/>
      <c r="F197" s="33"/>
      <c r="G197" s="34"/>
      <c r="H197" s="33"/>
      <c r="I197" s="40"/>
      <c r="J197" s="33"/>
      <c r="K197" s="40"/>
      <c r="L197" s="33"/>
      <c r="M197" s="33"/>
      <c r="N197" s="132"/>
    </row>
    <row r="198" spans="1:14" s="1" customFormat="1" ht="14.25" customHeight="1">
      <c r="A198" s="31"/>
      <c r="B198" s="98"/>
      <c r="C198" s="39" t="s">
        <v>153</v>
      </c>
      <c r="D198" s="31" t="s">
        <v>88</v>
      </c>
      <c r="E198" s="131">
        <v>0.974</v>
      </c>
      <c r="F198" s="43">
        <f>F194*E198</f>
        <v>11.687999999999999</v>
      </c>
      <c r="G198" s="43"/>
      <c r="H198" s="33"/>
      <c r="I198" s="40"/>
      <c r="J198" s="33"/>
      <c r="K198" s="40"/>
      <c r="L198" s="33"/>
      <c r="M198" s="33"/>
      <c r="N198" s="132"/>
    </row>
    <row r="199" spans="1:14" s="1" customFormat="1" ht="14.25" customHeight="1">
      <c r="A199" s="31"/>
      <c r="B199" s="98"/>
      <c r="C199" s="30" t="s">
        <v>145</v>
      </c>
      <c r="D199" s="31" t="s">
        <v>13</v>
      </c>
      <c r="E199" s="204">
        <v>0.1</v>
      </c>
      <c r="F199" s="42">
        <f>F194*E199</f>
        <v>1.2000000000000002</v>
      </c>
      <c r="G199" s="34"/>
      <c r="H199" s="33"/>
      <c r="I199" s="40"/>
      <c r="J199" s="33"/>
      <c r="K199" s="40"/>
      <c r="L199" s="33"/>
      <c r="M199" s="33"/>
      <c r="N199" s="132"/>
    </row>
    <row r="200" spans="1:14" s="1" customFormat="1" ht="14.25" customHeight="1">
      <c r="A200" s="31"/>
      <c r="B200" s="98"/>
      <c r="C200" s="30" t="s">
        <v>12</v>
      </c>
      <c r="D200" s="31" t="s">
        <v>8</v>
      </c>
      <c r="E200" s="131">
        <v>0.0478</v>
      </c>
      <c r="F200" s="33">
        <f>F194*E200</f>
        <v>0.5736</v>
      </c>
      <c r="G200" s="34"/>
      <c r="H200" s="33"/>
      <c r="I200" s="40"/>
      <c r="J200" s="33"/>
      <c r="K200" s="40"/>
      <c r="L200" s="33"/>
      <c r="M200" s="33"/>
      <c r="N200" s="132"/>
    </row>
    <row r="201" spans="1:14" s="172" customFormat="1" ht="19.5" customHeight="1">
      <c r="A201" s="34">
        <v>31</v>
      </c>
      <c r="B201" s="167" t="s">
        <v>15</v>
      </c>
      <c r="C201" s="30" t="s">
        <v>147</v>
      </c>
      <c r="D201" s="31" t="s">
        <v>88</v>
      </c>
      <c r="E201" s="31"/>
      <c r="F201" s="33">
        <f>SUM(F204:F209)</f>
        <v>312</v>
      </c>
      <c r="G201" s="34"/>
      <c r="H201" s="33"/>
      <c r="I201" s="40"/>
      <c r="J201" s="33"/>
      <c r="K201" s="40"/>
      <c r="L201" s="33"/>
      <c r="M201" s="33"/>
      <c r="N201" s="171"/>
    </row>
    <row r="202" spans="1:14" s="172" customFormat="1" ht="18" customHeight="1">
      <c r="A202" s="31"/>
      <c r="B202" s="31"/>
      <c r="C202" s="30" t="s">
        <v>52</v>
      </c>
      <c r="D202" s="31" t="s">
        <v>88</v>
      </c>
      <c r="E202" s="34">
        <v>1</v>
      </c>
      <c r="F202" s="35">
        <f>F201*E202</f>
        <v>312</v>
      </c>
      <c r="G202" s="34"/>
      <c r="H202" s="33"/>
      <c r="I202" s="43"/>
      <c r="J202" s="33"/>
      <c r="K202" s="40"/>
      <c r="L202" s="33"/>
      <c r="M202" s="33"/>
      <c r="N202" s="171"/>
    </row>
    <row r="203" spans="1:14" s="172" customFormat="1" ht="17.25" customHeight="1">
      <c r="A203" s="31"/>
      <c r="B203" s="50"/>
      <c r="C203" s="30" t="s">
        <v>31</v>
      </c>
      <c r="D203" s="31"/>
      <c r="E203" s="31"/>
      <c r="F203" s="35"/>
      <c r="G203" s="34"/>
      <c r="H203" s="33"/>
      <c r="I203" s="40"/>
      <c r="J203" s="33"/>
      <c r="K203" s="40"/>
      <c r="L203" s="33"/>
      <c r="M203" s="33"/>
      <c r="N203" s="171"/>
    </row>
    <row r="204" spans="1:14" s="1" customFormat="1" ht="18.75" customHeight="1">
      <c r="A204" s="31"/>
      <c r="B204" s="173"/>
      <c r="C204" s="174" t="s">
        <v>159</v>
      </c>
      <c r="D204" s="31" t="s">
        <v>88</v>
      </c>
      <c r="E204" s="34"/>
      <c r="F204" s="175">
        <v>80</v>
      </c>
      <c r="G204" s="33"/>
      <c r="H204" s="33"/>
      <c r="I204" s="35"/>
      <c r="J204" s="35"/>
      <c r="K204" s="35"/>
      <c r="L204" s="35"/>
      <c r="M204" s="33"/>
      <c r="N204" s="132"/>
    </row>
    <row r="205" spans="1:14" s="1" customFormat="1" ht="18.75" customHeight="1">
      <c r="A205" s="31"/>
      <c r="B205" s="173"/>
      <c r="C205" s="174" t="s">
        <v>160</v>
      </c>
      <c r="D205" s="31" t="s">
        <v>88</v>
      </c>
      <c r="E205" s="34"/>
      <c r="F205" s="175">
        <v>108</v>
      </c>
      <c r="G205" s="33"/>
      <c r="H205" s="33"/>
      <c r="I205" s="35"/>
      <c r="J205" s="35"/>
      <c r="K205" s="35"/>
      <c r="L205" s="35"/>
      <c r="M205" s="33"/>
      <c r="N205" s="132"/>
    </row>
    <row r="206" spans="1:14" s="1" customFormat="1" ht="18.75" customHeight="1">
      <c r="A206" s="31"/>
      <c r="B206" s="173"/>
      <c r="C206" s="174" t="s">
        <v>161</v>
      </c>
      <c r="D206" s="31" t="s">
        <v>88</v>
      </c>
      <c r="E206" s="34"/>
      <c r="F206" s="175">
        <v>84</v>
      </c>
      <c r="G206" s="33"/>
      <c r="H206" s="33"/>
      <c r="I206" s="35"/>
      <c r="J206" s="35"/>
      <c r="K206" s="35"/>
      <c r="L206" s="35"/>
      <c r="M206" s="33"/>
      <c r="N206" s="132"/>
    </row>
    <row r="207" spans="1:14" s="1" customFormat="1" ht="18.75" customHeight="1">
      <c r="A207" s="31"/>
      <c r="B207" s="173"/>
      <c r="C207" s="174" t="s">
        <v>162</v>
      </c>
      <c r="D207" s="31" t="s">
        <v>88</v>
      </c>
      <c r="E207" s="34"/>
      <c r="F207" s="175">
        <v>12</v>
      </c>
      <c r="G207" s="43"/>
      <c r="H207" s="33"/>
      <c r="I207" s="35"/>
      <c r="J207" s="35"/>
      <c r="K207" s="35"/>
      <c r="L207" s="35"/>
      <c r="M207" s="33"/>
      <c r="N207" s="132"/>
    </row>
    <row r="208" spans="1:14" s="1" customFormat="1" ht="18.75" customHeight="1">
      <c r="A208" s="31"/>
      <c r="B208" s="173"/>
      <c r="C208" s="174" t="s">
        <v>163</v>
      </c>
      <c r="D208" s="31" t="s">
        <v>88</v>
      </c>
      <c r="E208" s="34"/>
      <c r="F208" s="175">
        <v>16</v>
      </c>
      <c r="G208" s="34"/>
      <c r="H208" s="33"/>
      <c r="I208" s="35"/>
      <c r="J208" s="35"/>
      <c r="K208" s="35"/>
      <c r="L208" s="35"/>
      <c r="M208" s="33"/>
      <c r="N208" s="132"/>
    </row>
    <row r="209" spans="1:14" s="1" customFormat="1" ht="18.75" customHeight="1">
      <c r="A209" s="31"/>
      <c r="B209" s="173"/>
      <c r="C209" s="174" t="s">
        <v>164</v>
      </c>
      <c r="D209" s="31" t="s">
        <v>88</v>
      </c>
      <c r="E209" s="34"/>
      <c r="F209" s="175">
        <v>12</v>
      </c>
      <c r="G209" s="34"/>
      <c r="H209" s="33"/>
      <c r="I209" s="35"/>
      <c r="J209" s="35"/>
      <c r="K209" s="35"/>
      <c r="L209" s="35"/>
      <c r="M209" s="33"/>
      <c r="N209" s="132"/>
    </row>
    <row r="210" spans="1:14" s="58" customFormat="1" ht="15.75" customHeight="1">
      <c r="A210" s="101"/>
      <c r="B210" s="101"/>
      <c r="C210" s="213" t="s">
        <v>5</v>
      </c>
      <c r="D210" s="101"/>
      <c r="E210" s="101"/>
      <c r="F210" s="214"/>
      <c r="G210" s="101"/>
      <c r="H210" s="100"/>
      <c r="I210" s="100"/>
      <c r="J210" s="100"/>
      <c r="K210" s="100"/>
      <c r="L210" s="100"/>
      <c r="M210" s="100"/>
      <c r="N210" s="156"/>
    </row>
    <row r="211" spans="1:14" s="154" customFormat="1" ht="18" customHeight="1">
      <c r="A211" s="34"/>
      <c r="B211" s="34"/>
      <c r="C211" s="39" t="s">
        <v>23</v>
      </c>
      <c r="D211" s="34"/>
      <c r="E211" s="34"/>
      <c r="F211" s="208"/>
      <c r="G211" s="34"/>
      <c r="H211" s="35"/>
      <c r="I211" s="35"/>
      <c r="J211" s="35"/>
      <c r="K211" s="35"/>
      <c r="L211" s="35"/>
      <c r="M211" s="35"/>
      <c r="N211" s="157"/>
    </row>
    <row r="212" spans="1:14" s="58" customFormat="1" ht="15.75" customHeight="1">
      <c r="A212" s="34"/>
      <c r="B212" s="34"/>
      <c r="C212" s="39" t="s">
        <v>98</v>
      </c>
      <c r="D212" s="34"/>
      <c r="E212" s="34"/>
      <c r="F212" s="96"/>
      <c r="G212" s="34"/>
      <c r="H212" s="35"/>
      <c r="I212" s="35"/>
      <c r="J212" s="35"/>
      <c r="K212" s="35"/>
      <c r="L212" s="35"/>
      <c r="M212" s="35"/>
      <c r="N212" s="209"/>
    </row>
    <row r="213" spans="1:14" s="58" customFormat="1" ht="15.75" customHeight="1">
      <c r="A213" s="34"/>
      <c r="B213" s="34"/>
      <c r="C213" s="39" t="s">
        <v>99</v>
      </c>
      <c r="D213" s="34"/>
      <c r="E213" s="34"/>
      <c r="F213" s="96"/>
      <c r="G213" s="34"/>
      <c r="H213" s="35"/>
      <c r="I213" s="35"/>
      <c r="J213" s="35"/>
      <c r="K213" s="35"/>
      <c r="L213" s="35"/>
      <c r="M213" s="35"/>
      <c r="N213" s="209"/>
    </row>
    <row r="214" spans="1:14" s="58" customFormat="1" ht="15.75" customHeight="1">
      <c r="A214" s="34"/>
      <c r="B214" s="34"/>
      <c r="C214" s="39" t="s">
        <v>97</v>
      </c>
      <c r="D214" s="34"/>
      <c r="E214" s="34"/>
      <c r="F214" s="96"/>
      <c r="G214" s="34"/>
      <c r="H214" s="35"/>
      <c r="I214" s="35"/>
      <c r="J214" s="35"/>
      <c r="K214" s="35"/>
      <c r="L214" s="35"/>
      <c r="M214" s="35"/>
      <c r="N214" s="209"/>
    </row>
    <row r="215" spans="1:13" s="23" customFormat="1" ht="14.25" customHeight="1">
      <c r="A215" s="19"/>
      <c r="B215" s="19"/>
      <c r="C215" s="20" t="s">
        <v>49</v>
      </c>
      <c r="D215" s="21"/>
      <c r="E215" s="22"/>
      <c r="F215" s="102"/>
      <c r="G215" s="103"/>
      <c r="H215" s="103"/>
      <c r="I215" s="103"/>
      <c r="J215" s="103"/>
      <c r="K215" s="103"/>
      <c r="L215" s="104"/>
      <c r="M215" s="105"/>
    </row>
    <row r="216" spans="1:13" s="23" customFormat="1" ht="15.75" customHeight="1">
      <c r="A216" s="19"/>
      <c r="B216" s="19"/>
      <c r="C216" s="20" t="s">
        <v>5</v>
      </c>
      <c r="D216" s="21"/>
      <c r="E216" s="22"/>
      <c r="F216" s="102"/>
      <c r="G216" s="103"/>
      <c r="H216" s="103"/>
      <c r="I216" s="103"/>
      <c r="J216" s="103"/>
      <c r="K216" s="103"/>
      <c r="L216" s="104"/>
      <c r="M216" s="105"/>
    </row>
    <row r="217" spans="1:14" s="58" customFormat="1" ht="28.5" customHeight="1">
      <c r="A217" s="34"/>
      <c r="B217" s="34"/>
      <c r="C217" s="30" t="s">
        <v>167</v>
      </c>
      <c r="D217" s="34"/>
      <c r="E217" s="49"/>
      <c r="F217" s="96"/>
      <c r="G217" s="34"/>
      <c r="H217" s="35"/>
      <c r="I217" s="35"/>
      <c r="J217" s="35"/>
      <c r="K217" s="35"/>
      <c r="L217" s="35"/>
      <c r="M217" s="35"/>
      <c r="N217" s="209"/>
    </row>
    <row r="218" spans="1:14" ht="27.75" customHeight="1">
      <c r="A218" s="31"/>
      <c r="B218" s="32"/>
      <c r="C218" s="30" t="s">
        <v>168</v>
      </c>
      <c r="D218" s="31"/>
      <c r="E218" s="106"/>
      <c r="F218" s="33"/>
      <c r="G218" s="34"/>
      <c r="H218" s="35"/>
      <c r="I218" s="35"/>
      <c r="J218" s="35"/>
      <c r="K218" s="35"/>
      <c r="L218" s="35"/>
      <c r="M218" s="35"/>
      <c r="N218" s="24"/>
    </row>
    <row r="219" spans="1:14" ht="27.75" customHeight="1">
      <c r="A219" s="31"/>
      <c r="B219" s="32"/>
      <c r="C219" s="30" t="s">
        <v>169</v>
      </c>
      <c r="D219" s="31"/>
      <c r="E219" s="106"/>
      <c r="F219" s="33"/>
      <c r="G219" s="34"/>
      <c r="H219" s="35"/>
      <c r="I219" s="35"/>
      <c r="J219" s="35"/>
      <c r="K219" s="35"/>
      <c r="L219" s="35"/>
      <c r="M219" s="35"/>
      <c r="N219" s="24"/>
    </row>
    <row r="220" spans="1:14" ht="15.75" customHeight="1">
      <c r="A220" s="31"/>
      <c r="B220" s="32"/>
      <c r="C220" s="30" t="s">
        <v>40</v>
      </c>
      <c r="D220" s="31"/>
      <c r="E220" s="31"/>
      <c r="F220" s="33"/>
      <c r="G220" s="34"/>
      <c r="H220" s="35"/>
      <c r="I220" s="35"/>
      <c r="J220" s="35"/>
      <c r="K220" s="35"/>
      <c r="L220" s="35"/>
      <c r="M220" s="35"/>
      <c r="N220" s="24"/>
    </row>
    <row r="221" spans="1:14" s="1" customFormat="1" ht="34.5" customHeight="1">
      <c r="A221" s="31"/>
      <c r="B221" s="31"/>
      <c r="C221" s="39" t="s">
        <v>183</v>
      </c>
      <c r="D221" s="34"/>
      <c r="E221" s="210"/>
      <c r="F221" s="97"/>
      <c r="G221" s="34"/>
      <c r="H221" s="35"/>
      <c r="I221" s="35"/>
      <c r="J221" s="35"/>
      <c r="K221" s="35"/>
      <c r="L221" s="35"/>
      <c r="M221" s="35"/>
      <c r="N221" s="132"/>
    </row>
    <row r="222" spans="1:14" s="1" customFormat="1" ht="15.75" customHeight="1">
      <c r="A222" s="31"/>
      <c r="B222" s="31"/>
      <c r="C222" s="39" t="s">
        <v>5</v>
      </c>
      <c r="D222" s="34"/>
      <c r="E222" s="34"/>
      <c r="F222" s="40"/>
      <c r="G222" s="34"/>
      <c r="H222" s="35"/>
      <c r="I222" s="35"/>
      <c r="J222" s="35"/>
      <c r="K222" s="35"/>
      <c r="L222" s="35"/>
      <c r="M222" s="35"/>
      <c r="N222" s="159"/>
    </row>
    <row r="223" spans="1:14" s="212" customFormat="1" ht="13.5" customHeight="1">
      <c r="A223" s="34"/>
      <c r="B223" s="34"/>
      <c r="C223" s="39" t="s">
        <v>23</v>
      </c>
      <c r="D223" s="34"/>
      <c r="E223" s="34"/>
      <c r="F223" s="96"/>
      <c r="G223" s="34"/>
      <c r="H223" s="35"/>
      <c r="I223" s="35"/>
      <c r="J223" s="35"/>
      <c r="K223" s="35"/>
      <c r="L223" s="35"/>
      <c r="M223" s="35"/>
      <c r="N223" s="211"/>
    </row>
    <row r="224" spans="1:14" s="82" customFormat="1" ht="14.25" customHeight="1">
      <c r="A224" s="34"/>
      <c r="B224" s="34"/>
      <c r="C224" s="39" t="s">
        <v>97</v>
      </c>
      <c r="D224" s="34"/>
      <c r="E224" s="34"/>
      <c r="F224" s="96"/>
      <c r="G224" s="34"/>
      <c r="H224" s="35"/>
      <c r="I224" s="35"/>
      <c r="J224" s="35"/>
      <c r="K224" s="35"/>
      <c r="L224" s="35"/>
      <c r="M224" s="35"/>
      <c r="N224" s="81"/>
    </row>
    <row r="225" spans="1:14" s="82" customFormat="1" ht="15.75" customHeight="1">
      <c r="A225" s="34"/>
      <c r="B225" s="34"/>
      <c r="C225" s="39" t="s">
        <v>98</v>
      </c>
      <c r="D225" s="34"/>
      <c r="E225" s="34"/>
      <c r="F225" s="96"/>
      <c r="G225" s="34"/>
      <c r="H225" s="35"/>
      <c r="I225" s="35"/>
      <c r="J225" s="35"/>
      <c r="K225" s="35"/>
      <c r="L225" s="35"/>
      <c r="M225" s="35"/>
      <c r="N225" s="81"/>
    </row>
    <row r="226" spans="1:67" s="1" customFormat="1" ht="28.5" customHeight="1">
      <c r="A226" s="31"/>
      <c r="B226" s="31"/>
      <c r="C226" s="39" t="s">
        <v>39</v>
      </c>
      <c r="D226" s="34"/>
      <c r="E226" s="49">
        <v>0.02</v>
      </c>
      <c r="F226" s="40"/>
      <c r="G226" s="34"/>
      <c r="H226" s="35"/>
      <c r="I226" s="35"/>
      <c r="J226" s="35"/>
      <c r="K226" s="35"/>
      <c r="L226" s="35"/>
      <c r="M226" s="35"/>
      <c r="N226" s="61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</row>
    <row r="227" spans="1:67" s="1" customFormat="1" ht="17.25" customHeight="1">
      <c r="A227" s="31"/>
      <c r="B227" s="31"/>
      <c r="C227" s="39" t="s">
        <v>40</v>
      </c>
      <c r="D227" s="34"/>
      <c r="E227" s="34"/>
      <c r="F227" s="40"/>
      <c r="G227" s="34"/>
      <c r="H227" s="35"/>
      <c r="I227" s="35"/>
      <c r="J227" s="35"/>
      <c r="K227" s="35"/>
      <c r="L227" s="35"/>
      <c r="M227" s="35"/>
      <c r="N227" s="61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</row>
    <row r="228" s="36" customFormat="1" ht="9" customHeight="1"/>
    <row r="229" s="36" customFormat="1" ht="10.5" customHeight="1"/>
    <row r="230" s="36" customFormat="1" ht="19.5" customHeight="1"/>
    <row r="231" spans="2:10" s="36" customFormat="1" ht="13.5" customHeight="1">
      <c r="B231" s="789" t="s">
        <v>25</v>
      </c>
      <c r="C231" s="808"/>
      <c r="E231" s="789" t="s">
        <v>26</v>
      </c>
      <c r="F231" s="789"/>
      <c r="G231" s="789"/>
      <c r="H231" s="789"/>
      <c r="I231" s="789"/>
      <c r="J231" s="808"/>
    </row>
  </sheetData>
  <sheetProtection/>
  <mergeCells count="16">
    <mergeCell ref="B6:B7"/>
    <mergeCell ref="C6:C7"/>
    <mergeCell ref="D6:D7"/>
    <mergeCell ref="E6:F6"/>
    <mergeCell ref="G6:H6"/>
    <mergeCell ref="I6:J6"/>
    <mergeCell ref="A1:M1"/>
    <mergeCell ref="A2:M2"/>
    <mergeCell ref="K6:L6"/>
    <mergeCell ref="M6:M7"/>
    <mergeCell ref="B231:C231"/>
    <mergeCell ref="E231:J231"/>
    <mergeCell ref="A3:M3"/>
    <mergeCell ref="A4:M4"/>
    <mergeCell ref="A6:A7"/>
    <mergeCell ref="J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1">
      <selection activeCell="G151" sqref="G151"/>
    </sheetView>
  </sheetViews>
  <sheetFormatPr defaultColWidth="9.00390625" defaultRowHeight="12.75"/>
  <cols>
    <col min="1" max="1" width="3.125" style="0" bestFit="1" customWidth="1"/>
    <col min="3" max="3" width="32.25390625" style="0" customWidth="1"/>
    <col min="6" max="6" width="7.375" style="0" bestFit="1" customWidth="1"/>
    <col min="7" max="7" width="8.875" style="0" bestFit="1" customWidth="1"/>
    <col min="8" max="8" width="8.125" style="0" bestFit="1" customWidth="1"/>
    <col min="9" max="9" width="8.875" style="0" bestFit="1" customWidth="1"/>
    <col min="10" max="10" width="8.125" style="0" bestFit="1" customWidth="1"/>
    <col min="11" max="11" width="8.875" style="0" bestFit="1" customWidth="1"/>
    <col min="12" max="12" width="6.625" style="0" bestFit="1" customWidth="1"/>
  </cols>
  <sheetData>
    <row r="1" spans="1:14" s="459" customFormat="1" ht="21.75" customHeight="1">
      <c r="A1" s="458"/>
      <c r="B1" s="766" t="s">
        <v>400</v>
      </c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</row>
    <row r="2" spans="1:13" s="459" customFormat="1" ht="21.75" customHeight="1">
      <c r="A2" s="458"/>
      <c r="B2" s="460"/>
      <c r="C2" s="827" t="s">
        <v>777</v>
      </c>
      <c r="D2" s="827"/>
      <c r="E2" s="827"/>
      <c r="F2" s="827"/>
      <c r="G2" s="827"/>
      <c r="H2" s="827"/>
      <c r="I2" s="827"/>
      <c r="J2" s="827"/>
      <c r="K2" s="827"/>
      <c r="L2" s="827"/>
      <c r="M2" s="827"/>
    </row>
    <row r="3" spans="1:13" s="459" customFormat="1" ht="21.75" customHeight="1">
      <c r="A3" s="458"/>
      <c r="B3" s="460"/>
      <c r="C3" s="828" t="s">
        <v>686</v>
      </c>
      <c r="D3" s="828"/>
      <c r="E3" s="828"/>
      <c r="F3" s="828"/>
      <c r="G3" s="828"/>
      <c r="H3" s="828"/>
      <c r="I3" s="828"/>
      <c r="J3" s="828"/>
      <c r="K3" s="828"/>
      <c r="L3" s="828"/>
      <c r="M3" s="828"/>
    </row>
    <row r="4" spans="1:13" s="461" customFormat="1" ht="15.75" customHeight="1">
      <c r="A4" s="829" t="s">
        <v>843</v>
      </c>
      <c r="B4" s="829"/>
      <c r="C4" s="829"/>
      <c r="D4" s="829"/>
      <c r="E4" s="829"/>
      <c r="F4" s="829"/>
      <c r="G4" s="829"/>
      <c r="H4" s="829"/>
      <c r="I4" s="829"/>
      <c r="J4" s="829"/>
      <c r="K4" s="829"/>
      <c r="L4" s="829"/>
      <c r="M4" s="829"/>
    </row>
    <row r="5" spans="1:13" s="461" customFormat="1" ht="13.5">
      <c r="A5" s="830" t="s">
        <v>687</v>
      </c>
      <c r="B5" s="831" t="s">
        <v>688</v>
      </c>
      <c r="C5" s="830" t="s">
        <v>689</v>
      </c>
      <c r="D5" s="830" t="s">
        <v>690</v>
      </c>
      <c r="E5" s="832" t="s">
        <v>406</v>
      </c>
      <c r="F5" s="832"/>
      <c r="G5" s="830" t="s">
        <v>407</v>
      </c>
      <c r="H5" s="830"/>
      <c r="I5" s="830" t="s">
        <v>408</v>
      </c>
      <c r="J5" s="830"/>
      <c r="K5" s="830" t="s">
        <v>691</v>
      </c>
      <c r="L5" s="830"/>
      <c r="M5" s="830" t="s">
        <v>692</v>
      </c>
    </row>
    <row r="6" spans="1:13" s="461" customFormat="1" ht="38.25">
      <c r="A6" s="830"/>
      <c r="B6" s="831"/>
      <c r="C6" s="830"/>
      <c r="D6" s="830"/>
      <c r="E6" s="466" t="s">
        <v>693</v>
      </c>
      <c r="F6" s="466" t="s">
        <v>412</v>
      </c>
      <c r="G6" s="466" t="s">
        <v>694</v>
      </c>
      <c r="H6" s="466" t="s">
        <v>410</v>
      </c>
      <c r="I6" s="466" t="s">
        <v>694</v>
      </c>
      <c r="J6" s="466" t="s">
        <v>410</v>
      </c>
      <c r="K6" s="466" t="s">
        <v>694</v>
      </c>
      <c r="L6" s="466" t="s">
        <v>410</v>
      </c>
      <c r="M6" s="830"/>
    </row>
    <row r="7" spans="1:13" s="461" customFormat="1" ht="12.75">
      <c r="A7" s="466">
        <v>1</v>
      </c>
      <c r="B7" s="426" t="s">
        <v>333</v>
      </c>
      <c r="C7" s="466">
        <v>3</v>
      </c>
      <c r="D7" s="466">
        <v>4</v>
      </c>
      <c r="E7" s="466">
        <v>5</v>
      </c>
      <c r="F7" s="466">
        <v>6</v>
      </c>
      <c r="G7" s="466">
        <v>7</v>
      </c>
      <c r="H7" s="466">
        <v>8</v>
      </c>
      <c r="I7" s="466">
        <v>9</v>
      </c>
      <c r="J7" s="466">
        <v>10</v>
      </c>
      <c r="K7" s="466">
        <v>11</v>
      </c>
      <c r="L7" s="466">
        <v>12</v>
      </c>
      <c r="M7" s="466">
        <v>13</v>
      </c>
    </row>
    <row r="8" spans="1:13" s="461" customFormat="1" ht="12.75">
      <c r="A8" s="466"/>
      <c r="B8" s="426"/>
      <c r="C8" s="576" t="s">
        <v>695</v>
      </c>
      <c r="D8" s="466"/>
      <c r="E8" s="466"/>
      <c r="F8" s="466"/>
      <c r="G8" s="466"/>
      <c r="H8" s="466"/>
      <c r="I8" s="466"/>
      <c r="J8" s="466"/>
      <c r="K8" s="466"/>
      <c r="L8" s="466"/>
      <c r="M8" s="466"/>
    </row>
    <row r="9" spans="1:13" s="461" customFormat="1" ht="38.25">
      <c r="A9" s="833">
        <v>1</v>
      </c>
      <c r="B9" s="834" t="s">
        <v>696</v>
      </c>
      <c r="C9" s="577" t="s">
        <v>697</v>
      </c>
      <c r="D9" s="497" t="s">
        <v>421</v>
      </c>
      <c r="E9" s="578"/>
      <c r="F9" s="578">
        <v>6.8</v>
      </c>
      <c r="G9" s="578"/>
      <c r="H9" s="578"/>
      <c r="I9" s="578"/>
      <c r="J9" s="578"/>
      <c r="K9" s="578"/>
      <c r="L9" s="578"/>
      <c r="M9" s="578"/>
    </row>
    <row r="10" spans="1:13" s="461" customFormat="1" ht="12.75">
      <c r="A10" s="833"/>
      <c r="B10" s="834"/>
      <c r="C10" s="489" t="s">
        <v>491</v>
      </c>
      <c r="D10" s="462" t="s">
        <v>417</v>
      </c>
      <c r="E10" s="463">
        <v>1.54</v>
      </c>
      <c r="F10" s="463">
        <f>F9*E10</f>
        <v>10.472</v>
      </c>
      <c r="G10" s="463"/>
      <c r="H10" s="463"/>
      <c r="I10" s="463"/>
      <c r="J10" s="463"/>
      <c r="K10" s="463"/>
      <c r="L10" s="463"/>
      <c r="M10" s="463"/>
    </row>
    <row r="11" spans="1:13" s="461" customFormat="1" ht="38.25">
      <c r="A11" s="830">
        <v>2</v>
      </c>
      <c r="B11" s="426" t="s">
        <v>698</v>
      </c>
      <c r="C11" s="579" t="s">
        <v>699</v>
      </c>
      <c r="D11" s="477" t="s">
        <v>656</v>
      </c>
      <c r="E11" s="477"/>
      <c r="F11" s="477">
        <f>F9*1.5</f>
        <v>10.2</v>
      </c>
      <c r="G11" s="477"/>
      <c r="H11" s="477"/>
      <c r="I11" s="477"/>
      <c r="J11" s="477"/>
      <c r="K11" s="477"/>
      <c r="L11" s="477"/>
      <c r="M11" s="477"/>
    </row>
    <row r="12" spans="1:13" s="461" customFormat="1" ht="12.75">
      <c r="A12" s="830"/>
      <c r="B12" s="426"/>
      <c r="C12" s="489" t="s">
        <v>491</v>
      </c>
      <c r="D12" s="462" t="s">
        <v>417</v>
      </c>
      <c r="E12" s="463">
        <v>0.53</v>
      </c>
      <c r="F12" s="463">
        <f>F11*E12</f>
        <v>5.406</v>
      </c>
      <c r="G12" s="464"/>
      <c r="H12" s="464"/>
      <c r="I12" s="464"/>
      <c r="J12" s="464"/>
      <c r="K12" s="464"/>
      <c r="L12" s="464"/>
      <c r="M12" s="464"/>
    </row>
    <row r="13" spans="1:13" s="461" customFormat="1" ht="12.75">
      <c r="A13" s="830"/>
      <c r="B13" s="426"/>
      <c r="C13" s="580" t="s">
        <v>700</v>
      </c>
      <c r="D13" s="462" t="s">
        <v>656</v>
      </c>
      <c r="E13" s="463">
        <v>1</v>
      </c>
      <c r="F13" s="463">
        <f>E13*F11</f>
        <v>10.2</v>
      </c>
      <c r="G13" s="464"/>
      <c r="H13" s="464"/>
      <c r="I13" s="464"/>
      <c r="J13" s="464"/>
      <c r="K13" s="464"/>
      <c r="L13" s="464"/>
      <c r="M13" s="464"/>
    </row>
    <row r="14" spans="1:13" s="461" customFormat="1" ht="12.75">
      <c r="A14" s="833">
        <v>3</v>
      </c>
      <c r="B14" s="469" t="s">
        <v>701</v>
      </c>
      <c r="C14" s="581" t="s">
        <v>702</v>
      </c>
      <c r="D14" s="497" t="s">
        <v>421</v>
      </c>
      <c r="E14" s="578"/>
      <c r="F14" s="578">
        <v>0.65</v>
      </c>
      <c r="G14" s="578"/>
      <c r="H14" s="578"/>
      <c r="I14" s="578"/>
      <c r="J14" s="578"/>
      <c r="K14" s="578"/>
      <c r="L14" s="578"/>
      <c r="M14" s="578"/>
    </row>
    <row r="15" spans="1:13" s="461" customFormat="1" ht="12.75">
      <c r="A15" s="833"/>
      <c r="B15" s="465"/>
      <c r="C15" s="490" t="s">
        <v>491</v>
      </c>
      <c r="D15" s="462" t="s">
        <v>417</v>
      </c>
      <c r="E15" s="463">
        <v>3.16</v>
      </c>
      <c r="F15" s="463">
        <f>F14*E15</f>
        <v>2.0540000000000003</v>
      </c>
      <c r="G15" s="463"/>
      <c r="H15" s="463"/>
      <c r="I15" s="463"/>
      <c r="J15" s="463"/>
      <c r="K15" s="463"/>
      <c r="L15" s="463"/>
      <c r="M15" s="463"/>
    </row>
    <row r="16" spans="1:13" s="461" customFormat="1" ht="12.75">
      <c r="A16" s="833"/>
      <c r="B16" s="465"/>
      <c r="C16" s="490" t="s">
        <v>533</v>
      </c>
      <c r="D16" s="462" t="s">
        <v>421</v>
      </c>
      <c r="E16" s="463">
        <v>1.25</v>
      </c>
      <c r="F16" s="463">
        <f>F14*E16</f>
        <v>0.8125</v>
      </c>
      <c r="G16" s="463"/>
      <c r="H16" s="463"/>
      <c r="I16" s="463"/>
      <c r="J16" s="463"/>
      <c r="K16" s="463"/>
      <c r="L16" s="463"/>
      <c r="M16" s="463"/>
    </row>
    <row r="17" spans="1:13" s="461" customFormat="1" ht="38.25">
      <c r="A17" s="830">
        <v>4</v>
      </c>
      <c r="B17" s="426" t="s">
        <v>703</v>
      </c>
      <c r="C17" s="582" t="s">
        <v>704</v>
      </c>
      <c r="D17" s="576" t="s">
        <v>421</v>
      </c>
      <c r="E17" s="488"/>
      <c r="F17" s="477">
        <v>3.73</v>
      </c>
      <c r="G17" s="477"/>
      <c r="H17" s="477"/>
      <c r="I17" s="477"/>
      <c r="J17" s="477"/>
      <c r="K17" s="477"/>
      <c r="L17" s="477"/>
      <c r="M17" s="477"/>
    </row>
    <row r="18" spans="1:13" s="461" customFormat="1" ht="12.75">
      <c r="A18" s="830"/>
      <c r="B18" s="426"/>
      <c r="C18" s="491" t="s">
        <v>434</v>
      </c>
      <c r="D18" s="466" t="s">
        <v>435</v>
      </c>
      <c r="E18" s="467">
        <v>6.66</v>
      </c>
      <c r="F18" s="467">
        <f>E18*F17</f>
        <v>24.8418</v>
      </c>
      <c r="G18" s="468"/>
      <c r="H18" s="468"/>
      <c r="I18" s="468"/>
      <c r="J18" s="468"/>
      <c r="K18" s="468"/>
      <c r="L18" s="468"/>
      <c r="M18" s="468"/>
    </row>
    <row r="19" spans="1:13" s="461" customFormat="1" ht="12.75">
      <c r="A19" s="830"/>
      <c r="B19" s="426"/>
      <c r="C19" s="491" t="s">
        <v>705</v>
      </c>
      <c r="D19" s="466" t="s">
        <v>421</v>
      </c>
      <c r="E19" s="467">
        <v>1.015</v>
      </c>
      <c r="F19" s="467">
        <f>E19*F17</f>
        <v>3.7859499999999997</v>
      </c>
      <c r="G19" s="468"/>
      <c r="H19" s="468"/>
      <c r="I19" s="468"/>
      <c r="J19" s="468"/>
      <c r="K19" s="468"/>
      <c r="L19" s="468"/>
      <c r="M19" s="468"/>
    </row>
    <row r="20" spans="1:13" s="461" customFormat="1" ht="16.5" customHeight="1">
      <c r="A20" s="830"/>
      <c r="B20" s="426"/>
      <c r="C20" s="492" t="s">
        <v>706</v>
      </c>
      <c r="D20" s="466" t="s">
        <v>429</v>
      </c>
      <c r="E20" s="467" t="s">
        <v>444</v>
      </c>
      <c r="F20" s="467">
        <v>83.64</v>
      </c>
      <c r="G20" s="468"/>
      <c r="H20" s="468"/>
      <c r="I20" s="468"/>
      <c r="J20" s="468"/>
      <c r="K20" s="468"/>
      <c r="L20" s="468"/>
      <c r="M20" s="468"/>
    </row>
    <row r="21" spans="1:13" s="461" customFormat="1" ht="17.25" customHeight="1">
      <c r="A21" s="830"/>
      <c r="B21" s="426"/>
      <c r="C21" s="492" t="s">
        <v>707</v>
      </c>
      <c r="D21" s="466" t="s">
        <v>429</v>
      </c>
      <c r="E21" s="467" t="s">
        <v>444</v>
      </c>
      <c r="F21" s="467">
        <v>23.7</v>
      </c>
      <c r="G21" s="468"/>
      <c r="H21" s="468"/>
      <c r="I21" s="468"/>
      <c r="J21" s="468"/>
      <c r="K21" s="468"/>
      <c r="L21" s="468"/>
      <c r="M21" s="468"/>
    </row>
    <row r="22" spans="1:13" s="461" customFormat="1" ht="12.75">
      <c r="A22" s="830"/>
      <c r="B22" s="426"/>
      <c r="C22" s="491" t="s">
        <v>437</v>
      </c>
      <c r="D22" s="466" t="s">
        <v>421</v>
      </c>
      <c r="E22" s="467">
        <v>0.018</v>
      </c>
      <c r="F22" s="467">
        <f>E22*F17</f>
        <v>0.06713999999999999</v>
      </c>
      <c r="G22" s="464"/>
      <c r="H22" s="468"/>
      <c r="I22" s="468"/>
      <c r="J22" s="468"/>
      <c r="K22" s="468"/>
      <c r="L22" s="468"/>
      <c r="M22" s="468"/>
    </row>
    <row r="23" spans="1:13" s="461" customFormat="1" ht="12.75">
      <c r="A23" s="830"/>
      <c r="B23" s="426"/>
      <c r="C23" s="491" t="s">
        <v>708</v>
      </c>
      <c r="D23" s="466" t="s">
        <v>415</v>
      </c>
      <c r="E23" s="467">
        <v>1.6</v>
      </c>
      <c r="F23" s="467">
        <f>E23*F17</f>
        <v>5.968</v>
      </c>
      <c r="G23" s="468"/>
      <c r="H23" s="468"/>
      <c r="I23" s="468"/>
      <c r="J23" s="468"/>
      <c r="K23" s="468"/>
      <c r="L23" s="468"/>
      <c r="M23" s="468"/>
    </row>
    <row r="24" spans="1:13" s="461" customFormat="1" ht="12.75">
      <c r="A24" s="830"/>
      <c r="B24" s="426"/>
      <c r="C24" s="491" t="s">
        <v>449</v>
      </c>
      <c r="D24" s="466" t="s">
        <v>423</v>
      </c>
      <c r="E24" s="467">
        <v>0.59</v>
      </c>
      <c r="F24" s="467">
        <f>E24*F17</f>
        <v>2.2007</v>
      </c>
      <c r="G24" s="468"/>
      <c r="H24" s="468"/>
      <c r="I24" s="468"/>
      <c r="J24" s="468"/>
      <c r="K24" s="468"/>
      <c r="L24" s="468"/>
      <c r="M24" s="468"/>
    </row>
    <row r="25" spans="1:13" s="461" customFormat="1" ht="12.75">
      <c r="A25" s="830"/>
      <c r="B25" s="426"/>
      <c r="C25" s="491" t="s">
        <v>709</v>
      </c>
      <c r="D25" s="466" t="s">
        <v>423</v>
      </c>
      <c r="E25" s="467">
        <v>0.4</v>
      </c>
      <c r="F25" s="467">
        <f>E25*F17</f>
        <v>1.492</v>
      </c>
      <c r="G25" s="468"/>
      <c r="H25" s="468"/>
      <c r="I25" s="468"/>
      <c r="J25" s="468"/>
      <c r="K25" s="468"/>
      <c r="L25" s="468"/>
      <c r="M25" s="468"/>
    </row>
    <row r="26" spans="1:13" s="461" customFormat="1" ht="25.5">
      <c r="A26" s="830">
        <v>5</v>
      </c>
      <c r="B26" s="426" t="s">
        <v>710</v>
      </c>
      <c r="C26" s="582" t="s">
        <v>711</v>
      </c>
      <c r="D26" s="576" t="s">
        <v>421</v>
      </c>
      <c r="E26" s="488"/>
      <c r="F26" s="583">
        <v>2.912</v>
      </c>
      <c r="G26" s="477"/>
      <c r="H26" s="477"/>
      <c r="I26" s="477"/>
      <c r="J26" s="477"/>
      <c r="K26" s="477"/>
      <c r="L26" s="477"/>
      <c r="M26" s="477"/>
    </row>
    <row r="27" spans="1:13" s="461" customFormat="1" ht="12.75">
      <c r="A27" s="830"/>
      <c r="B27" s="426"/>
      <c r="C27" s="491" t="s">
        <v>434</v>
      </c>
      <c r="D27" s="466" t="s">
        <v>435</v>
      </c>
      <c r="E27" s="467">
        <v>13.3</v>
      </c>
      <c r="F27" s="467">
        <f>E27*F26</f>
        <v>38.7296</v>
      </c>
      <c r="G27" s="468"/>
      <c r="H27" s="468"/>
      <c r="I27" s="468"/>
      <c r="J27" s="468"/>
      <c r="K27" s="468"/>
      <c r="L27" s="468"/>
      <c r="M27" s="468"/>
    </row>
    <row r="28" spans="1:13" s="461" customFormat="1" ht="12.75">
      <c r="A28" s="830"/>
      <c r="B28" s="426"/>
      <c r="C28" s="491" t="s">
        <v>705</v>
      </c>
      <c r="D28" s="466" t="s">
        <v>421</v>
      </c>
      <c r="E28" s="467">
        <v>1.015</v>
      </c>
      <c r="F28" s="467">
        <f>E28*F26</f>
        <v>2.9556799999999996</v>
      </c>
      <c r="G28" s="468"/>
      <c r="H28" s="468"/>
      <c r="I28" s="468"/>
      <c r="J28" s="468"/>
      <c r="K28" s="468"/>
      <c r="L28" s="468"/>
      <c r="M28" s="468"/>
    </row>
    <row r="29" spans="1:13" s="461" customFormat="1" ht="16.5" customHeight="1">
      <c r="A29" s="830"/>
      <c r="B29" s="426"/>
      <c r="C29" s="492" t="s">
        <v>706</v>
      </c>
      <c r="D29" s="466" t="s">
        <v>429</v>
      </c>
      <c r="E29" s="467" t="s">
        <v>444</v>
      </c>
      <c r="F29" s="467">
        <v>72.81</v>
      </c>
      <c r="G29" s="468"/>
      <c r="H29" s="468"/>
      <c r="I29" s="468"/>
      <c r="J29" s="468"/>
      <c r="K29" s="468"/>
      <c r="L29" s="468"/>
      <c r="M29" s="468"/>
    </row>
    <row r="30" spans="1:13" s="461" customFormat="1" ht="16.5" customHeight="1">
      <c r="A30" s="830"/>
      <c r="B30" s="426"/>
      <c r="C30" s="492" t="s">
        <v>712</v>
      </c>
      <c r="D30" s="466" t="s">
        <v>429</v>
      </c>
      <c r="E30" s="467" t="s">
        <v>444</v>
      </c>
      <c r="F30" s="467">
        <v>62.19</v>
      </c>
      <c r="G30" s="468"/>
      <c r="H30" s="468"/>
      <c r="I30" s="468"/>
      <c r="J30" s="468"/>
      <c r="K30" s="468"/>
      <c r="L30" s="468"/>
      <c r="M30" s="468"/>
    </row>
    <row r="31" spans="1:13" s="461" customFormat="1" ht="17.25" customHeight="1">
      <c r="A31" s="830"/>
      <c r="B31" s="426"/>
      <c r="C31" s="492" t="s">
        <v>707</v>
      </c>
      <c r="D31" s="466" t="s">
        <v>429</v>
      </c>
      <c r="E31" s="467" t="s">
        <v>444</v>
      </c>
      <c r="F31" s="467">
        <v>36.9</v>
      </c>
      <c r="G31" s="468"/>
      <c r="H31" s="468"/>
      <c r="I31" s="468"/>
      <c r="J31" s="468"/>
      <c r="K31" s="468"/>
      <c r="L31" s="468"/>
      <c r="M31" s="468"/>
    </row>
    <row r="32" spans="1:13" s="461" customFormat="1" ht="12.75">
      <c r="A32" s="830"/>
      <c r="B32" s="426"/>
      <c r="C32" s="491" t="s">
        <v>437</v>
      </c>
      <c r="D32" s="466" t="s">
        <v>421</v>
      </c>
      <c r="E32" s="467">
        <v>0.0581</v>
      </c>
      <c r="F32" s="467">
        <f>E32*F26</f>
        <v>0.16918719999999998</v>
      </c>
      <c r="G32" s="464"/>
      <c r="H32" s="468"/>
      <c r="I32" s="468"/>
      <c r="J32" s="468"/>
      <c r="K32" s="468"/>
      <c r="L32" s="468"/>
      <c r="M32" s="468"/>
    </row>
    <row r="33" spans="1:13" s="461" customFormat="1" ht="12.75">
      <c r="A33" s="830"/>
      <c r="B33" s="426"/>
      <c r="C33" s="491" t="s">
        <v>708</v>
      </c>
      <c r="D33" s="466" t="s">
        <v>415</v>
      </c>
      <c r="E33" s="467">
        <v>2.42</v>
      </c>
      <c r="F33" s="467">
        <f>E33*F26</f>
        <v>7.04704</v>
      </c>
      <c r="G33" s="468"/>
      <c r="H33" s="468"/>
      <c r="I33" s="468"/>
      <c r="J33" s="468"/>
      <c r="K33" s="468"/>
      <c r="L33" s="468"/>
      <c r="M33" s="468"/>
    </row>
    <row r="34" spans="1:13" s="461" customFormat="1" ht="12.75">
      <c r="A34" s="830"/>
      <c r="B34" s="426"/>
      <c r="C34" s="491" t="s">
        <v>449</v>
      </c>
      <c r="D34" s="466" t="s">
        <v>423</v>
      </c>
      <c r="E34" s="467">
        <v>3.36</v>
      </c>
      <c r="F34" s="467">
        <f>E34*F26</f>
        <v>9.78432</v>
      </c>
      <c r="G34" s="468"/>
      <c r="H34" s="468"/>
      <c r="I34" s="468"/>
      <c r="J34" s="468"/>
      <c r="K34" s="468"/>
      <c r="L34" s="468"/>
      <c r="M34" s="468"/>
    </row>
    <row r="35" spans="1:13" s="461" customFormat="1" ht="12.75">
      <c r="A35" s="830"/>
      <c r="B35" s="426"/>
      <c r="C35" s="491" t="s">
        <v>709</v>
      </c>
      <c r="D35" s="466" t="s">
        <v>423</v>
      </c>
      <c r="E35" s="467">
        <v>0.6</v>
      </c>
      <c r="F35" s="467">
        <f>E35*F26</f>
        <v>1.7471999999999999</v>
      </c>
      <c r="G35" s="468"/>
      <c r="H35" s="468"/>
      <c r="I35" s="468"/>
      <c r="J35" s="468"/>
      <c r="K35" s="468"/>
      <c r="L35" s="468"/>
      <c r="M35" s="468"/>
    </row>
    <row r="36" spans="1:13" s="461" customFormat="1" ht="51">
      <c r="A36" s="835">
        <v>6</v>
      </c>
      <c r="B36" s="469" t="s">
        <v>713</v>
      </c>
      <c r="C36" s="584" t="s">
        <v>714</v>
      </c>
      <c r="D36" s="462" t="s">
        <v>421</v>
      </c>
      <c r="E36" s="463"/>
      <c r="F36" s="578">
        <v>13.75</v>
      </c>
      <c r="G36" s="464"/>
      <c r="H36" s="464"/>
      <c r="I36" s="464"/>
      <c r="J36" s="464"/>
      <c r="K36" s="464"/>
      <c r="L36" s="464"/>
      <c r="M36" s="498"/>
    </row>
    <row r="37" spans="1:13" s="461" customFormat="1" ht="12.75">
      <c r="A37" s="835"/>
      <c r="B37" s="469"/>
      <c r="C37" s="490" t="s">
        <v>491</v>
      </c>
      <c r="D37" s="462" t="s">
        <v>417</v>
      </c>
      <c r="E37" s="470">
        <v>4.23</v>
      </c>
      <c r="F37" s="463">
        <f>F36*E37</f>
        <v>58.16250000000001</v>
      </c>
      <c r="G37" s="464"/>
      <c r="H37" s="464"/>
      <c r="I37" s="464"/>
      <c r="J37" s="464"/>
      <c r="K37" s="464"/>
      <c r="L37" s="464"/>
      <c r="M37" s="464"/>
    </row>
    <row r="38" spans="1:13" s="461" customFormat="1" ht="12.75">
      <c r="A38" s="835"/>
      <c r="B38" s="469"/>
      <c r="C38" s="490" t="s">
        <v>492</v>
      </c>
      <c r="D38" s="462" t="s">
        <v>423</v>
      </c>
      <c r="E38" s="470">
        <v>0.78</v>
      </c>
      <c r="F38" s="463">
        <f>F36*E38</f>
        <v>10.725</v>
      </c>
      <c r="G38" s="464"/>
      <c r="H38" s="464"/>
      <c r="I38" s="464"/>
      <c r="J38" s="464"/>
      <c r="K38" s="464"/>
      <c r="L38" s="464"/>
      <c r="M38" s="464"/>
    </row>
    <row r="39" spans="1:13" s="461" customFormat="1" ht="12.75">
      <c r="A39" s="835"/>
      <c r="B39" s="469"/>
      <c r="C39" s="490" t="s">
        <v>715</v>
      </c>
      <c r="D39" s="462" t="s">
        <v>421</v>
      </c>
      <c r="E39" s="470">
        <v>0.23</v>
      </c>
      <c r="F39" s="463">
        <f>F36*E39</f>
        <v>3.1625</v>
      </c>
      <c r="G39" s="471"/>
      <c r="H39" s="464"/>
      <c r="I39" s="464"/>
      <c r="J39" s="464"/>
      <c r="K39" s="464"/>
      <c r="L39" s="464"/>
      <c r="M39" s="464"/>
    </row>
    <row r="40" spans="1:13" s="461" customFormat="1" ht="25.5">
      <c r="A40" s="835"/>
      <c r="B40" s="469"/>
      <c r="C40" s="490" t="s">
        <v>716</v>
      </c>
      <c r="D40" s="462" t="s">
        <v>470</v>
      </c>
      <c r="E40" s="470">
        <v>62.5</v>
      </c>
      <c r="F40" s="463">
        <f>F36*E40</f>
        <v>859.375</v>
      </c>
      <c r="G40" s="464"/>
      <c r="H40" s="464"/>
      <c r="I40" s="464"/>
      <c r="J40" s="464"/>
      <c r="K40" s="464"/>
      <c r="L40" s="464"/>
      <c r="M40" s="464"/>
    </row>
    <row r="41" spans="1:13" s="461" customFormat="1" ht="12.75">
      <c r="A41" s="835"/>
      <c r="B41" s="469"/>
      <c r="C41" s="490" t="s">
        <v>422</v>
      </c>
      <c r="D41" s="462" t="s">
        <v>423</v>
      </c>
      <c r="E41" s="470">
        <v>0.17</v>
      </c>
      <c r="F41" s="463">
        <f>F36*E41</f>
        <v>2.3375000000000004</v>
      </c>
      <c r="G41" s="464"/>
      <c r="H41" s="464"/>
      <c r="I41" s="464"/>
      <c r="J41" s="464"/>
      <c r="K41" s="464"/>
      <c r="L41" s="464"/>
      <c r="M41" s="464"/>
    </row>
    <row r="42" spans="1:13" s="461" customFormat="1" ht="25.5">
      <c r="A42" s="835">
        <v>7</v>
      </c>
      <c r="B42" s="465" t="s">
        <v>433</v>
      </c>
      <c r="C42" s="577" t="s">
        <v>717</v>
      </c>
      <c r="D42" s="462" t="s">
        <v>421</v>
      </c>
      <c r="E42" s="472"/>
      <c r="F42" s="578">
        <v>0.23</v>
      </c>
      <c r="G42" s="463"/>
      <c r="H42" s="463"/>
      <c r="I42" s="463"/>
      <c r="J42" s="463"/>
      <c r="K42" s="463"/>
      <c r="L42" s="463"/>
      <c r="M42" s="578"/>
    </row>
    <row r="43" spans="1:13" s="461" customFormat="1" ht="12.75">
      <c r="A43" s="835"/>
      <c r="B43" s="465"/>
      <c r="C43" s="485" t="s">
        <v>491</v>
      </c>
      <c r="D43" s="462" t="s">
        <v>417</v>
      </c>
      <c r="E43" s="470">
        <v>23.8</v>
      </c>
      <c r="F43" s="463">
        <f>F42*E43</f>
        <v>5.474</v>
      </c>
      <c r="G43" s="463"/>
      <c r="H43" s="463"/>
      <c r="I43" s="463"/>
      <c r="J43" s="463"/>
      <c r="K43" s="463"/>
      <c r="L43" s="463"/>
      <c r="M43" s="463"/>
    </row>
    <row r="44" spans="1:13" s="461" customFormat="1" ht="12.75">
      <c r="A44" s="835"/>
      <c r="B44" s="465"/>
      <c r="C44" s="485" t="s">
        <v>492</v>
      </c>
      <c r="D44" s="462" t="s">
        <v>423</v>
      </c>
      <c r="E44" s="470">
        <v>2.1</v>
      </c>
      <c r="F44" s="463">
        <f>F42*E44</f>
        <v>0.48300000000000004</v>
      </c>
      <c r="G44" s="463"/>
      <c r="H44" s="463"/>
      <c r="I44" s="463"/>
      <c r="J44" s="463"/>
      <c r="K44" s="463"/>
      <c r="L44" s="463"/>
      <c r="M44" s="463"/>
    </row>
    <row r="45" spans="1:13" s="461" customFormat="1" ht="12.75">
      <c r="A45" s="835"/>
      <c r="B45" s="465"/>
      <c r="C45" s="485" t="s">
        <v>420</v>
      </c>
      <c r="D45" s="462" t="s">
        <v>421</v>
      </c>
      <c r="E45" s="472">
        <v>0.22</v>
      </c>
      <c r="F45" s="472">
        <f>F42*E45</f>
        <v>0.0506</v>
      </c>
      <c r="G45" s="463"/>
      <c r="H45" s="463"/>
      <c r="I45" s="463"/>
      <c r="J45" s="463"/>
      <c r="K45" s="463"/>
      <c r="L45" s="463"/>
      <c r="M45" s="463"/>
    </row>
    <row r="46" spans="1:13" s="461" customFormat="1" ht="12.75">
      <c r="A46" s="835"/>
      <c r="B46" s="465"/>
      <c r="C46" s="485" t="s">
        <v>718</v>
      </c>
      <c r="D46" s="462" t="s">
        <v>421</v>
      </c>
      <c r="E46" s="472">
        <v>0.83</v>
      </c>
      <c r="F46" s="472">
        <f>F42*E46</f>
        <v>0.1909</v>
      </c>
      <c r="G46" s="463"/>
      <c r="H46" s="463"/>
      <c r="I46" s="463"/>
      <c r="J46" s="463"/>
      <c r="K46" s="463"/>
      <c r="L46" s="463"/>
      <c r="M46" s="463"/>
    </row>
    <row r="47" spans="1:13" s="461" customFormat="1" ht="12.75">
      <c r="A47" s="835"/>
      <c r="B47" s="465"/>
      <c r="C47" s="485" t="s">
        <v>719</v>
      </c>
      <c r="D47" s="462" t="s">
        <v>429</v>
      </c>
      <c r="E47" s="472">
        <v>7.2</v>
      </c>
      <c r="F47" s="463">
        <f>F42*E47</f>
        <v>1.6560000000000001</v>
      </c>
      <c r="G47" s="463"/>
      <c r="H47" s="463"/>
      <c r="I47" s="463"/>
      <c r="J47" s="463"/>
      <c r="K47" s="463"/>
      <c r="L47" s="463"/>
      <c r="M47" s="463"/>
    </row>
    <row r="48" spans="1:13" s="461" customFormat="1" ht="12.75">
      <c r="A48" s="835"/>
      <c r="B48" s="465"/>
      <c r="C48" s="485" t="s">
        <v>439</v>
      </c>
      <c r="D48" s="462" t="s">
        <v>415</v>
      </c>
      <c r="E48" s="472">
        <v>3.38</v>
      </c>
      <c r="F48" s="463">
        <f>F42*E48</f>
        <v>0.7774</v>
      </c>
      <c r="G48" s="463"/>
      <c r="H48" s="463"/>
      <c r="I48" s="463"/>
      <c r="J48" s="463"/>
      <c r="K48" s="463"/>
      <c r="L48" s="463"/>
      <c r="M48" s="463"/>
    </row>
    <row r="49" spans="1:13" s="461" customFormat="1" ht="12.75">
      <c r="A49" s="835"/>
      <c r="B49" s="465"/>
      <c r="C49" s="485" t="s">
        <v>720</v>
      </c>
      <c r="D49" s="462" t="s">
        <v>429</v>
      </c>
      <c r="E49" s="472">
        <v>4.38</v>
      </c>
      <c r="F49" s="463">
        <f>F42*E49</f>
        <v>1.0074</v>
      </c>
      <c r="G49" s="463"/>
      <c r="H49" s="463"/>
      <c r="I49" s="463"/>
      <c r="J49" s="463"/>
      <c r="K49" s="463"/>
      <c r="L49" s="463"/>
      <c r="M49" s="463"/>
    </row>
    <row r="50" spans="1:13" s="461" customFormat="1" ht="12.75">
      <c r="A50" s="835"/>
      <c r="B50" s="465"/>
      <c r="C50" s="485" t="s">
        <v>422</v>
      </c>
      <c r="D50" s="462" t="s">
        <v>423</v>
      </c>
      <c r="E50" s="472">
        <v>3.44</v>
      </c>
      <c r="F50" s="463">
        <f>F42*E50</f>
        <v>0.7912</v>
      </c>
      <c r="G50" s="463"/>
      <c r="H50" s="463"/>
      <c r="I50" s="463"/>
      <c r="J50" s="463"/>
      <c r="K50" s="463"/>
      <c r="L50" s="463"/>
      <c r="M50" s="463"/>
    </row>
    <row r="51" spans="1:13" s="461" customFormat="1" ht="25.5">
      <c r="A51" s="835">
        <v>8</v>
      </c>
      <c r="B51" s="465" t="s">
        <v>489</v>
      </c>
      <c r="C51" s="577" t="s">
        <v>721</v>
      </c>
      <c r="D51" s="462" t="s">
        <v>415</v>
      </c>
      <c r="E51" s="463"/>
      <c r="F51" s="578">
        <v>8.16</v>
      </c>
      <c r="G51" s="463"/>
      <c r="H51" s="463"/>
      <c r="I51" s="463"/>
      <c r="J51" s="463"/>
      <c r="K51" s="463"/>
      <c r="L51" s="463"/>
      <c r="M51" s="578"/>
    </row>
    <row r="52" spans="1:13" s="461" customFormat="1" ht="12.75">
      <c r="A52" s="835"/>
      <c r="B52" s="465"/>
      <c r="C52" s="485" t="s">
        <v>491</v>
      </c>
      <c r="D52" s="462" t="s">
        <v>417</v>
      </c>
      <c r="E52" s="473">
        <v>0.227</v>
      </c>
      <c r="F52" s="463">
        <f>F51*E52</f>
        <v>1.8523200000000002</v>
      </c>
      <c r="G52" s="463"/>
      <c r="H52" s="463"/>
      <c r="I52" s="463"/>
      <c r="J52" s="463"/>
      <c r="K52" s="463"/>
      <c r="L52" s="463"/>
      <c r="M52" s="463"/>
    </row>
    <row r="53" spans="1:13" s="461" customFormat="1" ht="12.75">
      <c r="A53" s="835"/>
      <c r="B53" s="465"/>
      <c r="C53" s="485" t="s">
        <v>492</v>
      </c>
      <c r="D53" s="462" t="s">
        <v>423</v>
      </c>
      <c r="E53" s="473">
        <v>0.0276</v>
      </c>
      <c r="F53" s="463">
        <f>F51*E53</f>
        <v>0.225216</v>
      </c>
      <c r="G53" s="463"/>
      <c r="H53" s="463"/>
      <c r="I53" s="463"/>
      <c r="J53" s="463"/>
      <c r="K53" s="463"/>
      <c r="L53" s="463"/>
      <c r="M53" s="463"/>
    </row>
    <row r="54" spans="1:13" s="461" customFormat="1" ht="12.75">
      <c r="A54" s="835"/>
      <c r="B54" s="465"/>
      <c r="C54" s="485" t="s">
        <v>722</v>
      </c>
      <c r="D54" s="462" t="s">
        <v>421</v>
      </c>
      <c r="E54" s="473">
        <v>0.04133</v>
      </c>
      <c r="F54" s="463">
        <f>F51*E54</f>
        <v>0.3372528</v>
      </c>
      <c r="G54" s="463"/>
      <c r="H54" s="463"/>
      <c r="I54" s="463"/>
      <c r="J54" s="463"/>
      <c r="K54" s="463"/>
      <c r="L54" s="463"/>
      <c r="M54" s="463"/>
    </row>
    <row r="55" spans="1:13" s="461" customFormat="1" ht="12.75">
      <c r="A55" s="835"/>
      <c r="B55" s="465"/>
      <c r="C55" s="485" t="s">
        <v>453</v>
      </c>
      <c r="D55" s="462" t="s">
        <v>429</v>
      </c>
      <c r="E55" s="473">
        <v>0.07</v>
      </c>
      <c r="F55" s="463">
        <f>F51*E55</f>
        <v>0.5712</v>
      </c>
      <c r="G55" s="463"/>
      <c r="H55" s="463"/>
      <c r="I55" s="463"/>
      <c r="J55" s="463"/>
      <c r="K55" s="463"/>
      <c r="L55" s="463"/>
      <c r="M55" s="463"/>
    </row>
    <row r="56" spans="1:13" s="461" customFormat="1" ht="12.75">
      <c r="A56" s="835"/>
      <c r="B56" s="465"/>
      <c r="C56" s="485" t="s">
        <v>422</v>
      </c>
      <c r="D56" s="462" t="s">
        <v>423</v>
      </c>
      <c r="E56" s="473">
        <v>0.0444</v>
      </c>
      <c r="F56" s="463">
        <f>F51*E56</f>
        <v>0.362304</v>
      </c>
      <c r="G56" s="463"/>
      <c r="H56" s="463"/>
      <c r="I56" s="463"/>
      <c r="J56" s="463"/>
      <c r="K56" s="463"/>
      <c r="L56" s="463"/>
      <c r="M56" s="463"/>
    </row>
    <row r="57" spans="1:13" s="461" customFormat="1" ht="38.25">
      <c r="A57" s="830">
        <v>9</v>
      </c>
      <c r="B57" s="474" t="s">
        <v>456</v>
      </c>
      <c r="C57" s="585" t="s">
        <v>723</v>
      </c>
      <c r="D57" s="498" t="s">
        <v>415</v>
      </c>
      <c r="E57" s="498"/>
      <c r="F57" s="498">
        <v>20.25</v>
      </c>
      <c r="G57" s="498"/>
      <c r="H57" s="477"/>
      <c r="I57" s="477"/>
      <c r="J57" s="477"/>
      <c r="K57" s="477"/>
      <c r="L57" s="477"/>
      <c r="M57" s="477"/>
    </row>
    <row r="58" spans="1:13" s="461" customFormat="1" ht="12.75">
      <c r="A58" s="830"/>
      <c r="B58" s="474"/>
      <c r="C58" s="491" t="s">
        <v>434</v>
      </c>
      <c r="D58" s="462" t="s">
        <v>435</v>
      </c>
      <c r="E58" s="475">
        <v>0.429</v>
      </c>
      <c r="F58" s="475">
        <f>E58*F57</f>
        <v>8.68725</v>
      </c>
      <c r="G58" s="464"/>
      <c r="H58" s="468"/>
      <c r="I58" s="468"/>
      <c r="J58" s="468"/>
      <c r="K58" s="468"/>
      <c r="L58" s="468"/>
      <c r="M58" s="468"/>
    </row>
    <row r="59" spans="1:13" s="461" customFormat="1" ht="13.5">
      <c r="A59" s="830"/>
      <c r="B59" s="474" t="s">
        <v>724</v>
      </c>
      <c r="C59" s="493" t="s">
        <v>725</v>
      </c>
      <c r="D59" s="462" t="s">
        <v>415</v>
      </c>
      <c r="E59" s="475">
        <v>1.1</v>
      </c>
      <c r="F59" s="475">
        <f>E59*F57</f>
        <v>22.275000000000002</v>
      </c>
      <c r="G59" s="464"/>
      <c r="H59" s="468"/>
      <c r="I59" s="468"/>
      <c r="J59" s="468"/>
      <c r="K59" s="468"/>
      <c r="L59" s="468"/>
      <c r="M59" s="468"/>
    </row>
    <row r="60" spans="1:13" s="461" customFormat="1" ht="13.5">
      <c r="A60" s="830"/>
      <c r="B60" s="474"/>
      <c r="C60" s="493" t="s">
        <v>726</v>
      </c>
      <c r="D60" s="462" t="s">
        <v>727</v>
      </c>
      <c r="E60" s="475">
        <v>6</v>
      </c>
      <c r="F60" s="475">
        <f>E60*F57</f>
        <v>121.5</v>
      </c>
      <c r="G60" s="464"/>
      <c r="H60" s="468"/>
      <c r="I60" s="468"/>
      <c r="J60" s="468"/>
      <c r="K60" s="468"/>
      <c r="L60" s="468"/>
      <c r="M60" s="468"/>
    </row>
    <row r="61" spans="1:13" s="461" customFormat="1" ht="25.5">
      <c r="A61" s="830"/>
      <c r="B61" s="474" t="s">
        <v>728</v>
      </c>
      <c r="C61" s="485" t="s">
        <v>729</v>
      </c>
      <c r="D61" s="462" t="s">
        <v>626</v>
      </c>
      <c r="E61" s="475" t="s">
        <v>444</v>
      </c>
      <c r="F61" s="475">
        <v>55.9</v>
      </c>
      <c r="G61" s="464"/>
      <c r="H61" s="468"/>
      <c r="I61" s="468"/>
      <c r="J61" s="468"/>
      <c r="K61" s="468"/>
      <c r="L61" s="468"/>
      <c r="M61" s="468"/>
    </row>
    <row r="62" spans="1:13" s="461" customFormat="1" ht="13.5">
      <c r="A62" s="830"/>
      <c r="B62" s="474"/>
      <c r="C62" s="493" t="s">
        <v>422</v>
      </c>
      <c r="D62" s="462" t="s">
        <v>423</v>
      </c>
      <c r="E62" s="475">
        <v>0.0636</v>
      </c>
      <c r="F62" s="475">
        <f>E62*F57</f>
        <v>1.2879</v>
      </c>
      <c r="G62" s="464"/>
      <c r="H62" s="468"/>
      <c r="I62" s="468"/>
      <c r="J62" s="468"/>
      <c r="K62" s="468"/>
      <c r="L62" s="468"/>
      <c r="M62" s="468"/>
    </row>
    <row r="63" spans="1:13" s="461" customFormat="1" ht="13.5">
      <c r="A63" s="830"/>
      <c r="B63" s="474"/>
      <c r="C63" s="493" t="s">
        <v>449</v>
      </c>
      <c r="D63" s="462" t="s">
        <v>423</v>
      </c>
      <c r="E63" s="475">
        <v>0.0275</v>
      </c>
      <c r="F63" s="475">
        <f>E63*F57</f>
        <v>0.556875</v>
      </c>
      <c r="G63" s="464"/>
      <c r="H63" s="468"/>
      <c r="I63" s="468"/>
      <c r="J63" s="468"/>
      <c r="K63" s="468"/>
      <c r="L63" s="468"/>
      <c r="M63" s="468"/>
    </row>
    <row r="64" spans="1:13" s="461" customFormat="1" ht="38.25">
      <c r="A64" s="835">
        <v>10</v>
      </c>
      <c r="B64" s="469" t="s">
        <v>489</v>
      </c>
      <c r="C64" s="577" t="s">
        <v>730</v>
      </c>
      <c r="D64" s="462" t="s">
        <v>415</v>
      </c>
      <c r="E64" s="463"/>
      <c r="F64" s="578">
        <v>12</v>
      </c>
      <c r="G64" s="463"/>
      <c r="H64" s="463"/>
      <c r="I64" s="463"/>
      <c r="J64" s="463"/>
      <c r="K64" s="463"/>
      <c r="L64" s="463"/>
      <c r="M64" s="477"/>
    </row>
    <row r="65" spans="1:13" s="461" customFormat="1" ht="12.75">
      <c r="A65" s="835"/>
      <c r="B65" s="465"/>
      <c r="C65" s="485" t="s">
        <v>491</v>
      </c>
      <c r="D65" s="462" t="s">
        <v>417</v>
      </c>
      <c r="E65" s="473">
        <v>0.227</v>
      </c>
      <c r="F65" s="463">
        <f>F64*E65</f>
        <v>2.724</v>
      </c>
      <c r="G65" s="463"/>
      <c r="H65" s="463"/>
      <c r="I65" s="463"/>
      <c r="J65" s="463"/>
      <c r="K65" s="463"/>
      <c r="L65" s="463"/>
      <c r="M65" s="463"/>
    </row>
    <row r="66" spans="1:13" s="461" customFormat="1" ht="12.75">
      <c r="A66" s="835"/>
      <c r="B66" s="465"/>
      <c r="C66" s="485" t="s">
        <v>492</v>
      </c>
      <c r="D66" s="462" t="s">
        <v>423</v>
      </c>
      <c r="E66" s="473">
        <v>0.0276</v>
      </c>
      <c r="F66" s="463">
        <f>F64*E66</f>
        <v>0.3312</v>
      </c>
      <c r="G66" s="463"/>
      <c r="H66" s="463"/>
      <c r="I66" s="463"/>
      <c r="J66" s="463"/>
      <c r="K66" s="463"/>
      <c r="L66" s="463"/>
      <c r="M66" s="463"/>
    </row>
    <row r="67" spans="1:13" s="461" customFormat="1" ht="12.75">
      <c r="A67" s="835"/>
      <c r="B67" s="465"/>
      <c r="C67" s="485" t="s">
        <v>731</v>
      </c>
      <c r="D67" s="462" t="s">
        <v>421</v>
      </c>
      <c r="E67" s="473">
        <v>0.031</v>
      </c>
      <c r="F67" s="463">
        <f>F64*E67</f>
        <v>0.372</v>
      </c>
      <c r="G67" s="463"/>
      <c r="H67" s="463"/>
      <c r="I67" s="463"/>
      <c r="J67" s="463"/>
      <c r="K67" s="463"/>
      <c r="L67" s="463"/>
      <c r="M67" s="463"/>
    </row>
    <row r="68" spans="1:13" s="461" customFormat="1" ht="12.75">
      <c r="A68" s="835"/>
      <c r="B68" s="465"/>
      <c r="C68" s="485" t="s">
        <v>453</v>
      </c>
      <c r="D68" s="462" t="s">
        <v>429</v>
      </c>
      <c r="E68" s="473">
        <v>0.07</v>
      </c>
      <c r="F68" s="463">
        <f>F64*E68</f>
        <v>0.8400000000000001</v>
      </c>
      <c r="G68" s="463"/>
      <c r="H68" s="463"/>
      <c r="I68" s="463"/>
      <c r="J68" s="463"/>
      <c r="K68" s="463"/>
      <c r="L68" s="463"/>
      <c r="M68" s="463"/>
    </row>
    <row r="69" spans="1:13" s="461" customFormat="1" ht="12.75">
      <c r="A69" s="835"/>
      <c r="B69" s="465"/>
      <c r="C69" s="485" t="s">
        <v>422</v>
      </c>
      <c r="D69" s="462" t="s">
        <v>423</v>
      </c>
      <c r="E69" s="473">
        <v>0.0444</v>
      </c>
      <c r="F69" s="463">
        <f>F64*E69</f>
        <v>0.5328</v>
      </c>
      <c r="G69" s="463"/>
      <c r="H69" s="463"/>
      <c r="I69" s="463"/>
      <c r="J69" s="463"/>
      <c r="K69" s="463"/>
      <c r="L69" s="463"/>
      <c r="M69" s="463"/>
    </row>
    <row r="70" spans="1:13" s="461" customFormat="1" ht="38.25">
      <c r="A70" s="830">
        <v>11</v>
      </c>
      <c r="B70" s="476" t="s">
        <v>732</v>
      </c>
      <c r="C70" s="586" t="s">
        <v>733</v>
      </c>
      <c r="D70" s="462" t="s">
        <v>415</v>
      </c>
      <c r="E70" s="463"/>
      <c r="F70" s="578">
        <v>12</v>
      </c>
      <c r="G70" s="498"/>
      <c r="H70" s="477"/>
      <c r="I70" s="477"/>
      <c r="J70" s="477"/>
      <c r="K70" s="477"/>
      <c r="L70" s="477"/>
      <c r="M70" s="477"/>
    </row>
    <row r="71" spans="1:13" s="461" customFormat="1" ht="12.75">
      <c r="A71" s="830"/>
      <c r="B71" s="476"/>
      <c r="C71" s="485" t="s">
        <v>491</v>
      </c>
      <c r="D71" s="462" t="s">
        <v>417</v>
      </c>
      <c r="E71" s="470">
        <v>0.747</v>
      </c>
      <c r="F71" s="463">
        <f>F70*E71</f>
        <v>8.964</v>
      </c>
      <c r="G71" s="463"/>
      <c r="H71" s="463"/>
      <c r="I71" s="463"/>
      <c r="J71" s="463"/>
      <c r="K71" s="463"/>
      <c r="L71" s="463"/>
      <c r="M71" s="463"/>
    </row>
    <row r="72" spans="1:13" s="461" customFormat="1" ht="12.75">
      <c r="A72" s="830"/>
      <c r="B72" s="476"/>
      <c r="C72" s="485" t="s">
        <v>734</v>
      </c>
      <c r="D72" s="462" t="s">
        <v>415</v>
      </c>
      <c r="E72" s="463">
        <v>2.06</v>
      </c>
      <c r="F72" s="463">
        <f>F70*E72</f>
        <v>24.72</v>
      </c>
      <c r="G72" s="463"/>
      <c r="H72" s="463"/>
      <c r="I72" s="463"/>
      <c r="J72" s="463"/>
      <c r="K72" s="463"/>
      <c r="L72" s="463"/>
      <c r="M72" s="463"/>
    </row>
    <row r="73" spans="1:13" s="461" customFormat="1" ht="13.5">
      <c r="A73" s="830"/>
      <c r="B73" s="476"/>
      <c r="C73" s="493" t="s">
        <v>449</v>
      </c>
      <c r="D73" s="462" t="s">
        <v>423</v>
      </c>
      <c r="E73" s="475">
        <v>0.0407</v>
      </c>
      <c r="F73" s="475">
        <f>E73*F66</f>
        <v>0.01347984</v>
      </c>
      <c r="G73" s="463"/>
      <c r="H73" s="463"/>
      <c r="I73" s="463"/>
      <c r="J73" s="463"/>
      <c r="K73" s="463"/>
      <c r="L73" s="463"/>
      <c r="M73" s="463"/>
    </row>
    <row r="74" spans="1:13" s="461" customFormat="1" ht="25.5">
      <c r="A74" s="830">
        <v>12</v>
      </c>
      <c r="B74" s="426" t="s">
        <v>735</v>
      </c>
      <c r="C74" s="587" t="s">
        <v>736</v>
      </c>
      <c r="D74" s="576" t="s">
        <v>513</v>
      </c>
      <c r="E74" s="488"/>
      <c r="F74" s="477">
        <v>0.09</v>
      </c>
      <c r="G74" s="477"/>
      <c r="H74" s="477"/>
      <c r="I74" s="477"/>
      <c r="J74" s="477"/>
      <c r="K74" s="477"/>
      <c r="L74" s="477"/>
      <c r="M74" s="477"/>
    </row>
    <row r="75" spans="1:13" s="461" customFormat="1" ht="12.75">
      <c r="A75" s="830"/>
      <c r="B75" s="426"/>
      <c r="C75" s="491" t="s">
        <v>434</v>
      </c>
      <c r="D75" s="466" t="s">
        <v>435</v>
      </c>
      <c r="E75" s="467">
        <v>63.4</v>
      </c>
      <c r="F75" s="467">
        <f>F74*E75</f>
        <v>5.7059999999999995</v>
      </c>
      <c r="G75" s="468"/>
      <c r="H75" s="468"/>
      <c r="I75" s="468"/>
      <c r="J75" s="468"/>
      <c r="K75" s="468"/>
      <c r="L75" s="468"/>
      <c r="M75" s="468"/>
    </row>
    <row r="76" spans="1:13" s="461" customFormat="1" ht="25.5">
      <c r="A76" s="830"/>
      <c r="B76" s="426"/>
      <c r="C76" s="491" t="s">
        <v>737</v>
      </c>
      <c r="D76" s="466" t="s">
        <v>415</v>
      </c>
      <c r="E76" s="467" t="s">
        <v>444</v>
      </c>
      <c r="F76" s="467">
        <v>2.1</v>
      </c>
      <c r="G76" s="468"/>
      <c r="H76" s="468"/>
      <c r="I76" s="468"/>
      <c r="J76" s="468"/>
      <c r="K76" s="468"/>
      <c r="L76" s="468"/>
      <c r="M76" s="468"/>
    </row>
    <row r="77" spans="1:13" s="461" customFormat="1" ht="12.75">
      <c r="A77" s="830"/>
      <c r="B77" s="426"/>
      <c r="C77" s="491" t="s">
        <v>738</v>
      </c>
      <c r="D77" s="466" t="s">
        <v>429</v>
      </c>
      <c r="E77" s="467">
        <v>5</v>
      </c>
      <c r="F77" s="467">
        <f>F74*E77</f>
        <v>0.44999999999999996</v>
      </c>
      <c r="G77" s="468"/>
      <c r="H77" s="468"/>
      <c r="I77" s="468"/>
      <c r="J77" s="468"/>
      <c r="K77" s="468"/>
      <c r="L77" s="468"/>
      <c r="M77" s="468"/>
    </row>
    <row r="78" spans="1:13" s="461" customFormat="1" ht="12.75">
      <c r="A78" s="830"/>
      <c r="B78" s="426"/>
      <c r="C78" s="491" t="s">
        <v>563</v>
      </c>
      <c r="D78" s="466" t="s">
        <v>429</v>
      </c>
      <c r="E78" s="467">
        <v>0.12</v>
      </c>
      <c r="F78" s="467">
        <f>F74*E78</f>
        <v>0.010799999999999999</v>
      </c>
      <c r="G78" s="468"/>
      <c r="H78" s="468"/>
      <c r="I78" s="468"/>
      <c r="J78" s="468"/>
      <c r="K78" s="468"/>
      <c r="L78" s="468"/>
      <c r="M78" s="468"/>
    </row>
    <row r="79" spans="1:13" s="461" customFormat="1" ht="12.75">
      <c r="A79" s="830"/>
      <c r="B79" s="426"/>
      <c r="C79" s="491" t="s">
        <v>449</v>
      </c>
      <c r="D79" s="466" t="s">
        <v>423</v>
      </c>
      <c r="E79" s="467">
        <v>0.17</v>
      </c>
      <c r="F79" s="467">
        <f>F74*E79</f>
        <v>0.015300000000000001</v>
      </c>
      <c r="G79" s="468"/>
      <c r="H79" s="468"/>
      <c r="I79" s="468"/>
      <c r="J79" s="468"/>
      <c r="K79" s="468"/>
      <c r="L79" s="468"/>
      <c r="M79" s="468"/>
    </row>
    <row r="80" spans="1:13" s="461" customFormat="1" ht="12.75">
      <c r="A80" s="830"/>
      <c r="B80" s="426"/>
      <c r="C80" s="491" t="s">
        <v>422</v>
      </c>
      <c r="D80" s="466" t="s">
        <v>423</v>
      </c>
      <c r="E80" s="467">
        <v>2.78</v>
      </c>
      <c r="F80" s="467">
        <f>F74*E80</f>
        <v>0.2502</v>
      </c>
      <c r="G80" s="468"/>
      <c r="H80" s="468"/>
      <c r="I80" s="468"/>
      <c r="J80" s="468"/>
      <c r="K80" s="468"/>
      <c r="L80" s="468"/>
      <c r="M80" s="468"/>
    </row>
    <row r="81" spans="1:13" s="461" customFormat="1" ht="25.5">
      <c r="A81" s="835">
        <v>13</v>
      </c>
      <c r="B81" s="465" t="s">
        <v>739</v>
      </c>
      <c r="C81" s="581" t="s">
        <v>740</v>
      </c>
      <c r="D81" s="462" t="s">
        <v>415</v>
      </c>
      <c r="E81" s="463"/>
      <c r="F81" s="578">
        <v>2.1</v>
      </c>
      <c r="G81" s="463"/>
      <c r="H81" s="463"/>
      <c r="I81" s="463"/>
      <c r="J81" s="463"/>
      <c r="K81" s="463"/>
      <c r="L81" s="463"/>
      <c r="M81" s="477"/>
    </row>
    <row r="82" spans="1:13" s="461" customFormat="1" ht="12.75">
      <c r="A82" s="835"/>
      <c r="B82" s="465"/>
      <c r="C82" s="490" t="s">
        <v>491</v>
      </c>
      <c r="D82" s="462" t="s">
        <v>417</v>
      </c>
      <c r="E82" s="463">
        <v>0.68</v>
      </c>
      <c r="F82" s="463">
        <f>F81*E82</f>
        <v>1.4280000000000002</v>
      </c>
      <c r="G82" s="463"/>
      <c r="H82" s="463"/>
      <c r="I82" s="463"/>
      <c r="J82" s="463"/>
      <c r="K82" s="463"/>
      <c r="L82" s="463"/>
      <c r="M82" s="463"/>
    </row>
    <row r="83" spans="1:13" s="461" customFormat="1" ht="12.75">
      <c r="A83" s="835"/>
      <c r="B83" s="465"/>
      <c r="C83" s="490" t="s">
        <v>492</v>
      </c>
      <c r="D83" s="462" t="s">
        <v>423</v>
      </c>
      <c r="E83" s="472">
        <v>0.0003</v>
      </c>
      <c r="F83" s="472">
        <f>F81*E83</f>
        <v>0.0006299999999999999</v>
      </c>
      <c r="G83" s="463"/>
      <c r="H83" s="463"/>
      <c r="I83" s="463"/>
      <c r="J83" s="463"/>
      <c r="K83" s="463"/>
      <c r="L83" s="463"/>
      <c r="M83" s="463"/>
    </row>
    <row r="84" spans="1:13" s="461" customFormat="1" ht="12.75">
      <c r="A84" s="835"/>
      <c r="B84" s="465"/>
      <c r="C84" s="490" t="s">
        <v>741</v>
      </c>
      <c r="D84" s="462" t="s">
        <v>429</v>
      </c>
      <c r="E84" s="467">
        <v>0.25</v>
      </c>
      <c r="F84" s="463">
        <f>F81*E84</f>
        <v>0.525</v>
      </c>
      <c r="G84" s="468"/>
      <c r="H84" s="463"/>
      <c r="I84" s="463"/>
      <c r="J84" s="463"/>
      <c r="K84" s="463"/>
      <c r="L84" s="463"/>
      <c r="M84" s="463"/>
    </row>
    <row r="85" spans="1:13" s="461" customFormat="1" ht="12.75">
      <c r="A85" s="835"/>
      <c r="B85" s="465"/>
      <c r="C85" s="490" t="s">
        <v>500</v>
      </c>
      <c r="D85" s="462" t="s">
        <v>429</v>
      </c>
      <c r="E85" s="467">
        <v>0.027</v>
      </c>
      <c r="F85" s="463">
        <f>F81*E85</f>
        <v>0.0567</v>
      </c>
      <c r="G85" s="468"/>
      <c r="H85" s="463"/>
      <c r="I85" s="463"/>
      <c r="J85" s="463"/>
      <c r="K85" s="463"/>
      <c r="L85" s="463"/>
      <c r="M85" s="463"/>
    </row>
    <row r="86" spans="1:13" s="461" customFormat="1" ht="12.75">
      <c r="A86" s="835"/>
      <c r="B86" s="465"/>
      <c r="C86" s="490" t="s">
        <v>422</v>
      </c>
      <c r="D86" s="462" t="s">
        <v>423</v>
      </c>
      <c r="E86" s="467">
        <v>0.0019</v>
      </c>
      <c r="F86" s="463">
        <f>F81*E86</f>
        <v>0.0039900000000000005</v>
      </c>
      <c r="G86" s="468"/>
      <c r="H86" s="463"/>
      <c r="I86" s="463"/>
      <c r="J86" s="463"/>
      <c r="K86" s="463"/>
      <c r="L86" s="463"/>
      <c r="M86" s="463"/>
    </row>
    <row r="87" spans="1:13" s="461" customFormat="1" ht="25.5">
      <c r="A87" s="830">
        <v>14</v>
      </c>
      <c r="B87" s="426" t="s">
        <v>742</v>
      </c>
      <c r="C87" s="588" t="s">
        <v>743</v>
      </c>
      <c r="D87" s="477" t="s">
        <v>415</v>
      </c>
      <c r="E87" s="477"/>
      <c r="F87" s="477">
        <v>0.24</v>
      </c>
      <c r="G87" s="477"/>
      <c r="H87" s="477"/>
      <c r="I87" s="477"/>
      <c r="J87" s="477"/>
      <c r="K87" s="477"/>
      <c r="L87" s="477"/>
      <c r="M87" s="477"/>
    </row>
    <row r="88" spans="1:13" s="461" customFormat="1" ht="12.75">
      <c r="A88" s="830"/>
      <c r="B88" s="426"/>
      <c r="C88" s="491" t="s">
        <v>434</v>
      </c>
      <c r="D88" s="466" t="s">
        <v>435</v>
      </c>
      <c r="E88" s="467">
        <v>2.72</v>
      </c>
      <c r="F88" s="467">
        <f>F87*2.72</f>
        <v>0.6528</v>
      </c>
      <c r="G88" s="477"/>
      <c r="H88" s="468"/>
      <c r="I88" s="468"/>
      <c r="J88" s="468"/>
      <c r="K88" s="468"/>
      <c r="L88" s="468"/>
      <c r="M88" s="468"/>
    </row>
    <row r="89" spans="1:13" s="461" customFormat="1" ht="12.75">
      <c r="A89" s="830"/>
      <c r="B89" s="426" t="s">
        <v>744</v>
      </c>
      <c r="C89" s="491" t="s">
        <v>745</v>
      </c>
      <c r="D89" s="466" t="s">
        <v>415</v>
      </c>
      <c r="E89" s="467">
        <v>1</v>
      </c>
      <c r="F89" s="467">
        <f>F87*1</f>
        <v>0.24</v>
      </c>
      <c r="G89" s="468"/>
      <c r="H89" s="468"/>
      <c r="I89" s="468"/>
      <c r="J89" s="468"/>
      <c r="K89" s="468"/>
      <c r="L89" s="468"/>
      <c r="M89" s="468"/>
    </row>
    <row r="90" spans="1:13" s="461" customFormat="1" ht="12.75">
      <c r="A90" s="830"/>
      <c r="B90" s="426"/>
      <c r="C90" s="491" t="s">
        <v>422</v>
      </c>
      <c r="D90" s="466" t="s">
        <v>423</v>
      </c>
      <c r="E90" s="467">
        <v>0.656</v>
      </c>
      <c r="F90" s="467">
        <f>F87*0.65</f>
        <v>0.156</v>
      </c>
      <c r="G90" s="468"/>
      <c r="H90" s="468"/>
      <c r="I90" s="468"/>
      <c r="J90" s="468"/>
      <c r="K90" s="468"/>
      <c r="L90" s="468"/>
      <c r="M90" s="468"/>
    </row>
    <row r="91" spans="1:13" s="461" customFormat="1" ht="25.5">
      <c r="A91" s="835">
        <v>15</v>
      </c>
      <c r="B91" s="589" t="s">
        <v>648</v>
      </c>
      <c r="C91" s="581" t="s">
        <v>746</v>
      </c>
      <c r="D91" s="462" t="s">
        <v>421</v>
      </c>
      <c r="E91" s="463"/>
      <c r="F91" s="578">
        <v>1.2</v>
      </c>
      <c r="G91" s="463"/>
      <c r="H91" s="463"/>
      <c r="I91" s="463"/>
      <c r="J91" s="463"/>
      <c r="K91" s="463"/>
      <c r="L91" s="463"/>
      <c r="M91" s="477"/>
    </row>
    <row r="92" spans="1:13" s="461" customFormat="1" ht="12.75">
      <c r="A92" s="835"/>
      <c r="B92" s="426"/>
      <c r="C92" s="494" t="s">
        <v>491</v>
      </c>
      <c r="D92" s="478" t="s">
        <v>417</v>
      </c>
      <c r="E92" s="479">
        <v>0.86</v>
      </c>
      <c r="F92" s="480">
        <f>E92*F91</f>
        <v>1.032</v>
      </c>
      <c r="G92" s="481"/>
      <c r="H92" s="481"/>
      <c r="I92" s="481"/>
      <c r="J92" s="481"/>
      <c r="K92" s="481"/>
      <c r="L92" s="481"/>
      <c r="M92" s="481"/>
    </row>
    <row r="93" spans="1:13" s="461" customFormat="1" ht="12.75">
      <c r="A93" s="835"/>
      <c r="B93" s="426"/>
      <c r="C93" s="494" t="s">
        <v>492</v>
      </c>
      <c r="D93" s="478" t="s">
        <v>423</v>
      </c>
      <c r="E93" s="479">
        <v>0.37</v>
      </c>
      <c r="F93" s="480">
        <f>E93*F91</f>
        <v>0.444</v>
      </c>
      <c r="G93" s="481"/>
      <c r="H93" s="481"/>
      <c r="I93" s="481"/>
      <c r="J93" s="481"/>
      <c r="K93" s="468"/>
      <c r="L93" s="481"/>
      <c r="M93" s="481"/>
    </row>
    <row r="94" spans="1:13" s="461" customFormat="1" ht="12.75">
      <c r="A94" s="835"/>
      <c r="B94" s="426"/>
      <c r="C94" s="494" t="s">
        <v>747</v>
      </c>
      <c r="D94" s="478" t="s">
        <v>421</v>
      </c>
      <c r="E94" s="479">
        <v>1.15</v>
      </c>
      <c r="F94" s="480">
        <f>E94*F91</f>
        <v>1.38</v>
      </c>
      <c r="G94" s="481"/>
      <c r="H94" s="481"/>
      <c r="I94" s="481"/>
      <c r="J94" s="481"/>
      <c r="K94" s="481"/>
      <c r="L94" s="481"/>
      <c r="M94" s="481"/>
    </row>
    <row r="95" spans="1:14" s="461" customFormat="1" ht="25.5">
      <c r="A95" s="835">
        <v>16</v>
      </c>
      <c r="B95" s="426" t="s">
        <v>703</v>
      </c>
      <c r="C95" s="577" t="s">
        <v>748</v>
      </c>
      <c r="D95" s="462" t="s">
        <v>421</v>
      </c>
      <c r="E95" s="463"/>
      <c r="F95" s="590">
        <v>1.2</v>
      </c>
      <c r="G95" s="463"/>
      <c r="H95" s="463"/>
      <c r="I95" s="463"/>
      <c r="J95" s="463"/>
      <c r="K95" s="463"/>
      <c r="L95" s="463"/>
      <c r="M95" s="477"/>
      <c r="N95" s="482"/>
    </row>
    <row r="96" spans="1:13" s="461" customFormat="1" ht="12.75">
      <c r="A96" s="835"/>
      <c r="B96" s="426"/>
      <c r="C96" s="491" t="s">
        <v>434</v>
      </c>
      <c r="D96" s="466" t="s">
        <v>435</v>
      </c>
      <c r="E96" s="467">
        <v>8.46</v>
      </c>
      <c r="F96" s="467">
        <f>E96*F95</f>
        <v>10.152000000000001</v>
      </c>
      <c r="G96" s="468"/>
      <c r="H96" s="468"/>
      <c r="I96" s="468"/>
      <c r="J96" s="468"/>
      <c r="K96" s="468"/>
      <c r="L96" s="468"/>
      <c r="M96" s="468"/>
    </row>
    <row r="97" spans="1:13" s="461" customFormat="1" ht="12.75">
      <c r="A97" s="835"/>
      <c r="B97" s="426"/>
      <c r="C97" s="491" t="s">
        <v>558</v>
      </c>
      <c r="D97" s="466" t="s">
        <v>421</v>
      </c>
      <c r="E97" s="467">
        <v>1.015</v>
      </c>
      <c r="F97" s="467">
        <f>E97*F95</f>
        <v>1.2179999999999997</v>
      </c>
      <c r="G97" s="468"/>
      <c r="H97" s="468"/>
      <c r="I97" s="468"/>
      <c r="J97" s="468"/>
      <c r="K97" s="468"/>
      <c r="L97" s="468"/>
      <c r="M97" s="468"/>
    </row>
    <row r="98" spans="1:13" s="461" customFormat="1" ht="12.75">
      <c r="A98" s="835"/>
      <c r="B98" s="426"/>
      <c r="C98" s="491" t="s">
        <v>437</v>
      </c>
      <c r="D98" s="466" t="s">
        <v>421</v>
      </c>
      <c r="E98" s="467">
        <v>0.0545</v>
      </c>
      <c r="F98" s="467">
        <f>E98*F95</f>
        <v>0.0654</v>
      </c>
      <c r="G98" s="464"/>
      <c r="H98" s="468"/>
      <c r="I98" s="468"/>
      <c r="J98" s="468"/>
      <c r="K98" s="468"/>
      <c r="L98" s="468"/>
      <c r="M98" s="468"/>
    </row>
    <row r="99" spans="1:13" s="461" customFormat="1" ht="12.75">
      <c r="A99" s="835"/>
      <c r="B99" s="426"/>
      <c r="C99" s="491" t="s">
        <v>708</v>
      </c>
      <c r="D99" s="466" t="s">
        <v>415</v>
      </c>
      <c r="E99" s="467">
        <v>1.93</v>
      </c>
      <c r="F99" s="467">
        <f>E99*F95</f>
        <v>2.316</v>
      </c>
      <c r="G99" s="468"/>
      <c r="H99" s="468"/>
      <c r="I99" s="468"/>
      <c r="J99" s="468"/>
      <c r="K99" s="468"/>
      <c r="L99" s="468"/>
      <c r="M99" s="468"/>
    </row>
    <row r="100" spans="1:13" s="461" customFormat="1" ht="12.75">
      <c r="A100" s="835"/>
      <c r="B100" s="426"/>
      <c r="C100" s="491" t="s">
        <v>449</v>
      </c>
      <c r="D100" s="466" t="s">
        <v>423</v>
      </c>
      <c r="E100" s="467">
        <v>0.82</v>
      </c>
      <c r="F100" s="467">
        <f>E100*F95</f>
        <v>0.9839999999999999</v>
      </c>
      <c r="G100" s="468"/>
      <c r="H100" s="468"/>
      <c r="I100" s="468"/>
      <c r="J100" s="468"/>
      <c r="K100" s="468"/>
      <c r="L100" s="468"/>
      <c r="M100" s="468"/>
    </row>
    <row r="101" spans="1:13" s="461" customFormat="1" ht="12.75">
      <c r="A101" s="835"/>
      <c r="B101" s="426"/>
      <c r="C101" s="491" t="s">
        <v>709</v>
      </c>
      <c r="D101" s="466" t="s">
        <v>423</v>
      </c>
      <c r="E101" s="467">
        <v>1.04</v>
      </c>
      <c r="F101" s="467">
        <f>E101*F95</f>
        <v>1.248</v>
      </c>
      <c r="G101" s="468"/>
      <c r="H101" s="468"/>
      <c r="I101" s="468"/>
      <c r="J101" s="468"/>
      <c r="K101" s="468"/>
      <c r="L101" s="468"/>
      <c r="M101" s="468"/>
    </row>
    <row r="102" spans="1:13" s="461" customFormat="1" ht="51">
      <c r="A102" s="835">
        <v>17</v>
      </c>
      <c r="B102" s="426" t="s">
        <v>749</v>
      </c>
      <c r="C102" s="591" t="s">
        <v>750</v>
      </c>
      <c r="D102" s="477" t="s">
        <v>415</v>
      </c>
      <c r="E102" s="477"/>
      <c r="F102" s="477">
        <v>95.52</v>
      </c>
      <c r="G102" s="477"/>
      <c r="H102" s="477"/>
      <c r="I102" s="477"/>
      <c r="J102" s="477"/>
      <c r="K102" s="477"/>
      <c r="L102" s="477"/>
      <c r="M102" s="477"/>
    </row>
    <row r="103" spans="1:13" s="461" customFormat="1" ht="12.75">
      <c r="A103" s="835"/>
      <c r="B103" s="426"/>
      <c r="C103" s="491" t="s">
        <v>434</v>
      </c>
      <c r="D103" s="466" t="s">
        <v>435</v>
      </c>
      <c r="E103" s="467">
        <v>1.01</v>
      </c>
      <c r="F103" s="467">
        <f>E103*F102</f>
        <v>96.4752</v>
      </c>
      <c r="G103" s="468"/>
      <c r="H103" s="468"/>
      <c r="I103" s="468"/>
      <c r="J103" s="468"/>
      <c r="K103" s="468"/>
      <c r="L103" s="468"/>
      <c r="M103" s="468"/>
    </row>
    <row r="104" spans="1:13" s="461" customFormat="1" ht="12.75">
      <c r="A104" s="835"/>
      <c r="B104" s="426"/>
      <c r="C104" s="491" t="s">
        <v>751</v>
      </c>
      <c r="D104" s="466" t="s">
        <v>591</v>
      </c>
      <c r="E104" s="483">
        <v>0.041</v>
      </c>
      <c r="F104" s="467">
        <f>E104*F102</f>
        <v>3.91632</v>
      </c>
      <c r="G104" s="468"/>
      <c r="H104" s="468"/>
      <c r="I104" s="468"/>
      <c r="J104" s="468"/>
      <c r="K104" s="468"/>
      <c r="L104" s="468"/>
      <c r="M104" s="468"/>
    </row>
    <row r="105" spans="1:13" s="461" customFormat="1" ht="12.75">
      <c r="A105" s="835"/>
      <c r="B105" s="426"/>
      <c r="C105" s="491" t="s">
        <v>752</v>
      </c>
      <c r="D105" s="466" t="s">
        <v>421</v>
      </c>
      <c r="E105" s="467">
        <v>0.0212</v>
      </c>
      <c r="F105" s="467">
        <f>E105*F102</f>
        <v>2.0250239999999997</v>
      </c>
      <c r="G105" s="468"/>
      <c r="H105" s="468"/>
      <c r="I105" s="468"/>
      <c r="J105" s="468"/>
      <c r="K105" s="468"/>
      <c r="L105" s="468"/>
      <c r="M105" s="468"/>
    </row>
    <row r="106" spans="1:13" s="461" customFormat="1" ht="12.75">
      <c r="A106" s="835"/>
      <c r="B106" s="426"/>
      <c r="C106" s="491" t="s">
        <v>422</v>
      </c>
      <c r="D106" s="466" t="s">
        <v>421</v>
      </c>
      <c r="E106" s="467">
        <v>0.027</v>
      </c>
      <c r="F106" s="467">
        <f>E106*F102</f>
        <v>2.57904</v>
      </c>
      <c r="G106" s="468"/>
      <c r="H106" s="468"/>
      <c r="I106" s="468"/>
      <c r="J106" s="468"/>
      <c r="K106" s="468"/>
      <c r="L106" s="468"/>
      <c r="M106" s="468"/>
    </row>
    <row r="107" spans="1:13" s="461" customFormat="1" ht="63.75">
      <c r="A107" s="830">
        <v>18</v>
      </c>
      <c r="B107" s="426" t="s">
        <v>753</v>
      </c>
      <c r="C107" s="588" t="s">
        <v>754</v>
      </c>
      <c r="D107" s="477" t="s">
        <v>415</v>
      </c>
      <c r="E107" s="477"/>
      <c r="F107" s="477">
        <v>95.52</v>
      </c>
      <c r="G107" s="477"/>
      <c r="H107" s="477"/>
      <c r="I107" s="477"/>
      <c r="J107" s="477"/>
      <c r="K107" s="477"/>
      <c r="L107" s="477"/>
      <c r="M107" s="477"/>
    </row>
    <row r="108" spans="1:13" s="461" customFormat="1" ht="12.75">
      <c r="A108" s="830"/>
      <c r="B108" s="426"/>
      <c r="C108" s="491" t="s">
        <v>434</v>
      </c>
      <c r="D108" s="466" t="s">
        <v>435</v>
      </c>
      <c r="E108" s="467">
        <v>0.658</v>
      </c>
      <c r="F108" s="467">
        <f>E108*F107</f>
        <v>62.85216</v>
      </c>
      <c r="G108" s="477"/>
      <c r="H108" s="468"/>
      <c r="I108" s="468"/>
      <c r="J108" s="468"/>
      <c r="K108" s="468"/>
      <c r="L108" s="468"/>
      <c r="M108" s="468"/>
    </row>
    <row r="109" spans="1:13" s="461" customFormat="1" ht="12.75">
      <c r="A109" s="830"/>
      <c r="B109" s="426"/>
      <c r="C109" s="491" t="s">
        <v>755</v>
      </c>
      <c r="D109" s="466" t="s">
        <v>429</v>
      </c>
      <c r="E109" s="467">
        <v>0.63</v>
      </c>
      <c r="F109" s="467">
        <f>E109*F107</f>
        <v>60.1776</v>
      </c>
      <c r="G109" s="468"/>
      <c r="H109" s="468"/>
      <c r="I109" s="468"/>
      <c r="J109" s="468"/>
      <c r="K109" s="468"/>
      <c r="L109" s="468"/>
      <c r="M109" s="468"/>
    </row>
    <row r="110" spans="1:13" s="461" customFormat="1" ht="12.75">
      <c r="A110" s="830"/>
      <c r="B110" s="426"/>
      <c r="C110" s="491" t="s">
        <v>756</v>
      </c>
      <c r="D110" s="466" t="s">
        <v>429</v>
      </c>
      <c r="E110" s="467">
        <v>0.79</v>
      </c>
      <c r="F110" s="467">
        <f>E110*F107</f>
        <v>75.4608</v>
      </c>
      <c r="G110" s="468"/>
      <c r="H110" s="468"/>
      <c r="I110" s="468"/>
      <c r="J110" s="468"/>
      <c r="K110" s="468"/>
      <c r="L110" s="468"/>
      <c r="M110" s="468"/>
    </row>
    <row r="111" spans="1:13" s="461" customFormat="1" ht="12.75">
      <c r="A111" s="830"/>
      <c r="B111" s="426"/>
      <c r="C111" s="491" t="s">
        <v>449</v>
      </c>
      <c r="D111" s="466" t="s">
        <v>423</v>
      </c>
      <c r="E111" s="467">
        <v>0.01</v>
      </c>
      <c r="F111" s="467">
        <f>E111*F107</f>
        <v>0.9551999999999999</v>
      </c>
      <c r="G111" s="477"/>
      <c r="H111" s="468"/>
      <c r="I111" s="468"/>
      <c r="J111" s="468"/>
      <c r="K111" s="468"/>
      <c r="L111" s="468"/>
      <c r="M111" s="468"/>
    </row>
    <row r="112" spans="1:13" s="461" customFormat="1" ht="12.75">
      <c r="A112" s="830"/>
      <c r="B112" s="426"/>
      <c r="C112" s="491" t="s">
        <v>422</v>
      </c>
      <c r="D112" s="466" t="s">
        <v>423</v>
      </c>
      <c r="E112" s="467">
        <v>0.016</v>
      </c>
      <c r="F112" s="467">
        <f>E112*F107</f>
        <v>1.52832</v>
      </c>
      <c r="G112" s="468"/>
      <c r="H112" s="468"/>
      <c r="I112" s="468"/>
      <c r="J112" s="468"/>
      <c r="K112" s="468"/>
      <c r="L112" s="468"/>
      <c r="M112" s="468"/>
    </row>
    <row r="113" spans="1:13" s="461" customFormat="1" ht="38.25">
      <c r="A113" s="777">
        <v>19</v>
      </c>
      <c r="B113" s="426" t="s">
        <v>757</v>
      </c>
      <c r="C113" s="588" t="s">
        <v>758</v>
      </c>
      <c r="D113" s="477" t="s">
        <v>415</v>
      </c>
      <c r="E113" s="477"/>
      <c r="F113" s="477">
        <v>95.52</v>
      </c>
      <c r="G113" s="477"/>
      <c r="H113" s="477"/>
      <c r="I113" s="477"/>
      <c r="J113" s="477"/>
      <c r="K113" s="477"/>
      <c r="L113" s="477"/>
      <c r="M113" s="477"/>
    </row>
    <row r="114" spans="1:13" s="461" customFormat="1" ht="12.75">
      <c r="A114" s="777"/>
      <c r="B114" s="426"/>
      <c r="C114" s="491" t="s">
        <v>434</v>
      </c>
      <c r="D114" s="466" t="s">
        <v>435</v>
      </c>
      <c r="E114" s="467">
        <v>0.25</v>
      </c>
      <c r="F114" s="467">
        <f>E114*F113</f>
        <v>23.88</v>
      </c>
      <c r="G114" s="468"/>
      <c r="H114" s="468"/>
      <c r="I114" s="468"/>
      <c r="J114" s="468"/>
      <c r="K114" s="468"/>
      <c r="L114" s="468"/>
      <c r="M114" s="468"/>
    </row>
    <row r="115" spans="1:13" s="461" customFormat="1" ht="12.75">
      <c r="A115" s="777"/>
      <c r="B115" s="426"/>
      <c r="C115" s="491" t="s">
        <v>506</v>
      </c>
      <c r="D115" s="466" t="s">
        <v>421</v>
      </c>
      <c r="E115" s="467">
        <v>0.008</v>
      </c>
      <c r="F115" s="467">
        <f>E115*F113</f>
        <v>0.76416</v>
      </c>
      <c r="G115" s="471"/>
      <c r="H115" s="468"/>
      <c r="I115" s="468"/>
      <c r="J115" s="468"/>
      <c r="K115" s="468"/>
      <c r="L115" s="468"/>
      <c r="M115" s="468"/>
    </row>
    <row r="116" spans="1:13" s="461" customFormat="1" ht="25.5">
      <c r="A116" s="777"/>
      <c r="B116" s="426"/>
      <c r="C116" s="492" t="s">
        <v>759</v>
      </c>
      <c r="D116" s="466" t="s">
        <v>429</v>
      </c>
      <c r="E116" s="467">
        <v>0.63</v>
      </c>
      <c r="F116" s="467">
        <f>E116*F113</f>
        <v>60.1776</v>
      </c>
      <c r="G116" s="468"/>
      <c r="H116" s="468"/>
      <c r="I116" s="468"/>
      <c r="J116" s="468"/>
      <c r="K116" s="468"/>
      <c r="L116" s="468"/>
      <c r="M116" s="468"/>
    </row>
    <row r="117" spans="1:13" s="461" customFormat="1" ht="12.75">
      <c r="A117" s="777"/>
      <c r="B117" s="426"/>
      <c r="C117" s="491" t="s">
        <v>449</v>
      </c>
      <c r="D117" s="466" t="s">
        <v>423</v>
      </c>
      <c r="E117" s="467">
        <v>0.08</v>
      </c>
      <c r="F117" s="467">
        <f>E117*F113</f>
        <v>7.6415999999999995</v>
      </c>
      <c r="G117" s="477"/>
      <c r="H117" s="468"/>
      <c r="I117" s="468"/>
      <c r="J117" s="468"/>
      <c r="K117" s="468"/>
      <c r="L117" s="468"/>
      <c r="M117" s="468"/>
    </row>
    <row r="118" spans="1:13" s="461" customFormat="1" ht="12.75">
      <c r="A118" s="777"/>
      <c r="B118" s="426"/>
      <c r="C118" s="491" t="s">
        <v>422</v>
      </c>
      <c r="D118" s="466" t="s">
        <v>423</v>
      </c>
      <c r="E118" s="467">
        <v>0.0042</v>
      </c>
      <c r="F118" s="467">
        <f>E118*F113</f>
        <v>0.401184</v>
      </c>
      <c r="G118" s="468"/>
      <c r="H118" s="468"/>
      <c r="I118" s="468"/>
      <c r="J118" s="468"/>
      <c r="K118" s="468"/>
      <c r="L118" s="468"/>
      <c r="M118" s="468"/>
    </row>
    <row r="119" spans="1:13" s="461" customFormat="1" ht="38.25">
      <c r="A119" s="835">
        <v>20</v>
      </c>
      <c r="B119" s="592" t="s">
        <v>703</v>
      </c>
      <c r="C119" s="581" t="s">
        <v>760</v>
      </c>
      <c r="D119" s="497" t="s">
        <v>421</v>
      </c>
      <c r="E119" s="578"/>
      <c r="F119" s="578">
        <v>0.768</v>
      </c>
      <c r="G119" s="578"/>
      <c r="H119" s="578"/>
      <c r="I119" s="578"/>
      <c r="J119" s="578"/>
      <c r="K119" s="578"/>
      <c r="L119" s="578"/>
      <c r="M119" s="578"/>
    </row>
    <row r="120" spans="1:13" s="461" customFormat="1" ht="12.75">
      <c r="A120" s="835"/>
      <c r="B120" s="465"/>
      <c r="C120" s="495" t="s">
        <v>761</v>
      </c>
      <c r="D120" s="484" t="s">
        <v>435</v>
      </c>
      <c r="E120" s="484">
        <v>6.66</v>
      </c>
      <c r="F120" s="484">
        <f>E120*F119</f>
        <v>5.11488</v>
      </c>
      <c r="G120" s="463"/>
      <c r="H120" s="463"/>
      <c r="I120" s="463"/>
      <c r="J120" s="463"/>
      <c r="K120" s="463"/>
      <c r="L120" s="463"/>
      <c r="M120" s="463"/>
    </row>
    <row r="121" spans="1:13" s="461" customFormat="1" ht="12.75">
      <c r="A121" s="835"/>
      <c r="B121" s="465"/>
      <c r="C121" s="495" t="s">
        <v>762</v>
      </c>
      <c r="D121" s="484" t="s">
        <v>423</v>
      </c>
      <c r="E121" s="484">
        <v>0.59</v>
      </c>
      <c r="F121" s="484">
        <f>E121*F119</f>
        <v>0.45311999999999997</v>
      </c>
      <c r="G121" s="463"/>
      <c r="H121" s="463"/>
      <c r="I121" s="463"/>
      <c r="J121" s="463"/>
      <c r="K121" s="463"/>
      <c r="L121" s="463"/>
      <c r="M121" s="463"/>
    </row>
    <row r="122" spans="1:13" s="461" customFormat="1" ht="25.5">
      <c r="A122" s="835"/>
      <c r="B122" s="465"/>
      <c r="C122" s="495" t="s">
        <v>763</v>
      </c>
      <c r="D122" s="462" t="s">
        <v>513</v>
      </c>
      <c r="E122" s="470" t="s">
        <v>444</v>
      </c>
      <c r="F122" s="484">
        <v>0.025</v>
      </c>
      <c r="G122" s="463"/>
      <c r="H122" s="463"/>
      <c r="I122" s="463"/>
      <c r="J122" s="463"/>
      <c r="K122" s="463"/>
      <c r="L122" s="463"/>
      <c r="M122" s="463"/>
    </row>
    <row r="123" spans="1:13" s="461" customFormat="1" ht="12.75">
      <c r="A123" s="835"/>
      <c r="B123" s="465"/>
      <c r="C123" s="495" t="s">
        <v>764</v>
      </c>
      <c r="D123" s="484" t="s">
        <v>421</v>
      </c>
      <c r="E123" s="484">
        <v>1.015</v>
      </c>
      <c r="F123" s="484">
        <f>E123*F119</f>
        <v>0.77952</v>
      </c>
      <c r="G123" s="463"/>
      <c r="H123" s="463"/>
      <c r="I123" s="463"/>
      <c r="J123" s="463"/>
      <c r="K123" s="463"/>
      <c r="L123" s="463"/>
      <c r="M123" s="463"/>
    </row>
    <row r="124" spans="1:13" s="461" customFormat="1" ht="12.75">
      <c r="A124" s="835"/>
      <c r="B124" s="465"/>
      <c r="C124" s="495" t="s">
        <v>765</v>
      </c>
      <c r="D124" s="484" t="s">
        <v>415</v>
      </c>
      <c r="E124" s="484">
        <v>1.6</v>
      </c>
      <c r="F124" s="484">
        <f>E124*F119</f>
        <v>1.2288000000000001</v>
      </c>
      <c r="G124" s="463"/>
      <c r="H124" s="463"/>
      <c r="I124" s="463"/>
      <c r="J124" s="463"/>
      <c r="K124" s="463"/>
      <c r="L124" s="463"/>
      <c r="M124" s="463"/>
    </row>
    <row r="125" spans="1:13" s="461" customFormat="1" ht="12.75">
      <c r="A125" s="835"/>
      <c r="B125" s="465"/>
      <c r="C125" s="495" t="s">
        <v>766</v>
      </c>
      <c r="D125" s="484" t="s">
        <v>421</v>
      </c>
      <c r="E125" s="484">
        <v>1.83</v>
      </c>
      <c r="F125" s="484">
        <f>E125*F119</f>
        <v>1.40544</v>
      </c>
      <c r="G125" s="463"/>
      <c r="H125" s="463"/>
      <c r="I125" s="463"/>
      <c r="J125" s="463"/>
      <c r="K125" s="463"/>
      <c r="L125" s="463"/>
      <c r="M125" s="463"/>
    </row>
    <row r="126" spans="1:13" s="461" customFormat="1" ht="12.75">
      <c r="A126" s="835"/>
      <c r="B126" s="465"/>
      <c r="C126" s="495" t="s">
        <v>767</v>
      </c>
      <c r="D126" s="484" t="s">
        <v>423</v>
      </c>
      <c r="E126" s="484">
        <v>0.4</v>
      </c>
      <c r="F126" s="484">
        <f>E126*F119</f>
        <v>0.30720000000000003</v>
      </c>
      <c r="G126" s="463"/>
      <c r="H126" s="463"/>
      <c r="I126" s="463"/>
      <c r="J126" s="463"/>
      <c r="K126" s="463"/>
      <c r="L126" s="463"/>
      <c r="M126" s="463"/>
    </row>
    <row r="127" spans="1:13" s="461" customFormat="1" ht="38.25">
      <c r="A127" s="830">
        <v>21</v>
      </c>
      <c r="B127" s="426" t="s">
        <v>703</v>
      </c>
      <c r="C127" s="582" t="s">
        <v>768</v>
      </c>
      <c r="D127" s="576" t="s">
        <v>421</v>
      </c>
      <c r="E127" s="488"/>
      <c r="F127" s="477">
        <v>0.375</v>
      </c>
      <c r="G127" s="477"/>
      <c r="H127" s="477"/>
      <c r="I127" s="477"/>
      <c r="J127" s="477"/>
      <c r="K127" s="477"/>
      <c r="L127" s="477"/>
      <c r="M127" s="477"/>
    </row>
    <row r="128" spans="1:13" s="461" customFormat="1" ht="12.75">
      <c r="A128" s="830"/>
      <c r="B128" s="426"/>
      <c r="C128" s="491" t="s">
        <v>434</v>
      </c>
      <c r="D128" s="466" t="s">
        <v>435</v>
      </c>
      <c r="E128" s="467">
        <v>6.66</v>
      </c>
      <c r="F128" s="467">
        <f>E128*F127</f>
        <v>2.4975</v>
      </c>
      <c r="G128" s="468"/>
      <c r="H128" s="468"/>
      <c r="I128" s="468"/>
      <c r="J128" s="468"/>
      <c r="K128" s="468"/>
      <c r="L128" s="468"/>
      <c r="M128" s="468"/>
    </row>
    <row r="129" spans="1:13" s="461" customFormat="1" ht="12.75">
      <c r="A129" s="830"/>
      <c r="B129" s="426"/>
      <c r="C129" s="491" t="s">
        <v>705</v>
      </c>
      <c r="D129" s="466" t="s">
        <v>421</v>
      </c>
      <c r="E129" s="467">
        <v>1.015</v>
      </c>
      <c r="F129" s="467">
        <f>E129*F127</f>
        <v>0.380625</v>
      </c>
      <c r="G129" s="468"/>
      <c r="H129" s="468"/>
      <c r="I129" s="468"/>
      <c r="J129" s="468"/>
      <c r="K129" s="468"/>
      <c r="L129" s="468"/>
      <c r="M129" s="468"/>
    </row>
    <row r="130" spans="1:13" s="461" customFormat="1" ht="20.25" customHeight="1">
      <c r="A130" s="830"/>
      <c r="B130" s="426"/>
      <c r="C130" s="492" t="s">
        <v>706</v>
      </c>
      <c r="D130" s="466" t="s">
        <v>429</v>
      </c>
      <c r="E130" s="467" t="s">
        <v>444</v>
      </c>
      <c r="F130" s="467">
        <v>10.33</v>
      </c>
      <c r="G130" s="468"/>
      <c r="H130" s="468"/>
      <c r="I130" s="468"/>
      <c r="J130" s="468"/>
      <c r="K130" s="468"/>
      <c r="L130" s="468"/>
      <c r="M130" s="468"/>
    </row>
    <row r="131" spans="1:13" s="461" customFormat="1" ht="17.25" customHeight="1">
      <c r="A131" s="830"/>
      <c r="B131" s="426"/>
      <c r="C131" s="492" t="s">
        <v>707</v>
      </c>
      <c r="D131" s="466" t="s">
        <v>429</v>
      </c>
      <c r="E131" s="467" t="s">
        <v>444</v>
      </c>
      <c r="F131" s="467">
        <v>4.05</v>
      </c>
      <c r="G131" s="468"/>
      <c r="H131" s="468"/>
      <c r="I131" s="468"/>
      <c r="J131" s="468"/>
      <c r="K131" s="468"/>
      <c r="L131" s="468"/>
      <c r="M131" s="468"/>
    </row>
    <row r="132" spans="1:13" s="461" customFormat="1" ht="12.75">
      <c r="A132" s="830"/>
      <c r="B132" s="426"/>
      <c r="C132" s="491" t="s">
        <v>437</v>
      </c>
      <c r="D132" s="466" t="s">
        <v>421</v>
      </c>
      <c r="E132" s="467">
        <v>0.018</v>
      </c>
      <c r="F132" s="467">
        <f>E132*F127</f>
        <v>0.006749999999999999</v>
      </c>
      <c r="G132" s="464"/>
      <c r="H132" s="468"/>
      <c r="I132" s="468"/>
      <c r="J132" s="468"/>
      <c r="K132" s="468"/>
      <c r="L132" s="468"/>
      <c r="M132" s="468"/>
    </row>
    <row r="133" spans="1:13" s="461" customFormat="1" ht="12.75">
      <c r="A133" s="830"/>
      <c r="B133" s="426"/>
      <c r="C133" s="491" t="s">
        <v>708</v>
      </c>
      <c r="D133" s="466" t="s">
        <v>415</v>
      </c>
      <c r="E133" s="467">
        <v>1.6</v>
      </c>
      <c r="F133" s="467">
        <f>E133*F127</f>
        <v>0.6000000000000001</v>
      </c>
      <c r="G133" s="468"/>
      <c r="H133" s="468"/>
      <c r="I133" s="468"/>
      <c r="J133" s="468"/>
      <c r="K133" s="468"/>
      <c r="L133" s="468"/>
      <c r="M133" s="468"/>
    </row>
    <row r="134" spans="1:13" s="461" customFormat="1" ht="25.5">
      <c r="A134" s="830"/>
      <c r="B134" s="426"/>
      <c r="C134" s="496" t="s">
        <v>769</v>
      </c>
      <c r="D134" s="466" t="s">
        <v>597</v>
      </c>
      <c r="E134" s="467" t="s">
        <v>444</v>
      </c>
      <c r="F134" s="467">
        <v>3</v>
      </c>
      <c r="G134" s="468"/>
      <c r="H134" s="468"/>
      <c r="I134" s="468"/>
      <c r="J134" s="468"/>
      <c r="K134" s="468"/>
      <c r="L134" s="468"/>
      <c r="M134" s="468"/>
    </row>
    <row r="135" spans="1:13" s="461" customFormat="1" ht="12.75">
      <c r="A135" s="830"/>
      <c r="B135" s="426"/>
      <c r="C135" s="491" t="s">
        <v>449</v>
      </c>
      <c r="D135" s="466" t="s">
        <v>423</v>
      </c>
      <c r="E135" s="467">
        <v>0.59</v>
      </c>
      <c r="F135" s="467">
        <f>E135*F127</f>
        <v>0.22125</v>
      </c>
      <c r="G135" s="468"/>
      <c r="H135" s="468"/>
      <c r="I135" s="468"/>
      <c r="J135" s="468"/>
      <c r="K135" s="468"/>
      <c r="L135" s="468"/>
      <c r="M135" s="468"/>
    </row>
    <row r="136" spans="1:13" s="461" customFormat="1" ht="12.75">
      <c r="A136" s="830"/>
      <c r="B136" s="426"/>
      <c r="C136" s="491" t="s">
        <v>709</v>
      </c>
      <c r="D136" s="466" t="s">
        <v>423</v>
      </c>
      <c r="E136" s="467">
        <v>0.4</v>
      </c>
      <c r="F136" s="467">
        <f>E136*F127</f>
        <v>0.15000000000000002</v>
      </c>
      <c r="G136" s="468"/>
      <c r="H136" s="468"/>
      <c r="I136" s="468"/>
      <c r="J136" s="468"/>
      <c r="K136" s="468"/>
      <c r="L136" s="468"/>
      <c r="M136" s="468"/>
    </row>
    <row r="137" spans="1:13" s="461" customFormat="1" ht="12.75">
      <c r="A137" s="462"/>
      <c r="B137" s="426"/>
      <c r="C137" s="593" t="s">
        <v>773</v>
      </c>
      <c r="D137" s="487"/>
      <c r="E137" s="467"/>
      <c r="F137" s="467"/>
      <c r="G137" s="468"/>
      <c r="H137" s="477"/>
      <c r="I137" s="477"/>
      <c r="J137" s="477"/>
      <c r="K137" s="477"/>
      <c r="L137" s="477"/>
      <c r="M137" s="477"/>
    </row>
    <row r="138" spans="1:13" s="461" customFormat="1" ht="12.75">
      <c r="A138" s="812" t="s">
        <v>770</v>
      </c>
      <c r="B138" s="813"/>
      <c r="C138" s="814"/>
      <c r="D138" s="487"/>
      <c r="E138" s="467"/>
      <c r="F138" s="467"/>
      <c r="G138" s="468"/>
      <c r="H138" s="477"/>
      <c r="I138" s="468"/>
      <c r="J138" s="477"/>
      <c r="K138" s="468"/>
      <c r="L138" s="477"/>
      <c r="M138" s="468"/>
    </row>
    <row r="139" spans="1:13" s="461" customFormat="1" ht="12.75" customHeight="1">
      <c r="A139" s="824" t="s">
        <v>410</v>
      </c>
      <c r="B139" s="825"/>
      <c r="C139" s="826"/>
      <c r="D139" s="487"/>
      <c r="E139" s="467"/>
      <c r="F139" s="467"/>
      <c r="G139" s="468"/>
      <c r="H139" s="477"/>
      <c r="I139" s="468"/>
      <c r="J139" s="477"/>
      <c r="K139" s="468"/>
      <c r="L139" s="477"/>
      <c r="M139" s="468"/>
    </row>
    <row r="140" spans="1:13" s="461" customFormat="1" ht="12.75">
      <c r="A140" s="812" t="s">
        <v>771</v>
      </c>
      <c r="B140" s="813"/>
      <c r="C140" s="814"/>
      <c r="D140" s="487"/>
      <c r="E140" s="475"/>
      <c r="F140" s="488"/>
      <c r="G140" s="477"/>
      <c r="H140" s="477"/>
      <c r="I140" s="468"/>
      <c r="J140" s="468"/>
      <c r="K140" s="468"/>
      <c r="L140" s="464"/>
      <c r="M140" s="464"/>
    </row>
    <row r="141" spans="1:13" s="461" customFormat="1" ht="12.75">
      <c r="A141" s="812" t="s">
        <v>410</v>
      </c>
      <c r="B141" s="813"/>
      <c r="C141" s="814"/>
      <c r="D141" s="487"/>
      <c r="E141" s="475"/>
      <c r="F141" s="488"/>
      <c r="G141" s="477"/>
      <c r="H141" s="477"/>
      <c r="I141" s="468"/>
      <c r="J141" s="468"/>
      <c r="K141" s="468"/>
      <c r="L141" s="468"/>
      <c r="M141" s="464"/>
    </row>
    <row r="142" spans="1:13" s="461" customFormat="1" ht="12.75">
      <c r="A142" s="812" t="s">
        <v>772</v>
      </c>
      <c r="B142" s="813"/>
      <c r="C142" s="814"/>
      <c r="D142" s="487"/>
      <c r="E142" s="475"/>
      <c r="F142" s="488"/>
      <c r="G142" s="477"/>
      <c r="H142" s="477"/>
      <c r="I142" s="468"/>
      <c r="J142" s="468"/>
      <c r="K142" s="468"/>
      <c r="L142" s="464"/>
      <c r="M142" s="464"/>
    </row>
    <row r="143" spans="1:13" s="486" customFormat="1" ht="12.75">
      <c r="A143" s="821" t="s">
        <v>410</v>
      </c>
      <c r="B143" s="822"/>
      <c r="C143" s="823"/>
      <c r="D143" s="594"/>
      <c r="E143" s="595"/>
      <c r="F143" s="596"/>
      <c r="G143" s="597"/>
      <c r="H143" s="597"/>
      <c r="I143" s="597"/>
      <c r="J143" s="597"/>
      <c r="K143" s="597"/>
      <c r="L143" s="499"/>
      <c r="M143" s="499"/>
    </row>
    <row r="144" spans="1:13" s="486" customFormat="1" ht="13.5">
      <c r="A144" s="818" t="s">
        <v>39</v>
      </c>
      <c r="B144" s="819"/>
      <c r="C144" s="820"/>
      <c r="D144" s="210">
        <v>0.02</v>
      </c>
      <c r="E144" s="49"/>
      <c r="F144" s="488"/>
      <c r="G144" s="477"/>
      <c r="H144" s="477"/>
      <c r="I144" s="477"/>
      <c r="J144" s="477"/>
      <c r="K144" s="477"/>
      <c r="L144" s="498"/>
      <c r="M144" s="499"/>
    </row>
    <row r="145" spans="1:13" s="486" customFormat="1" ht="12.75">
      <c r="A145" s="815" t="s">
        <v>774</v>
      </c>
      <c r="B145" s="816"/>
      <c r="C145" s="817"/>
      <c r="D145" s="500"/>
      <c r="E145" s="501"/>
      <c r="F145" s="502"/>
      <c r="G145" s="503"/>
      <c r="H145" s="503"/>
      <c r="I145" s="503"/>
      <c r="J145" s="503"/>
      <c r="K145" s="503"/>
      <c r="L145" s="504"/>
      <c r="M145" s="504"/>
    </row>
  </sheetData>
  <sheetProtection/>
  <mergeCells count="43">
    <mergeCell ref="A119:A126"/>
    <mergeCell ref="A127:A136"/>
    <mergeCell ref="A91:A94"/>
    <mergeCell ref="A95:A101"/>
    <mergeCell ref="A102:A106"/>
    <mergeCell ref="A107:A112"/>
    <mergeCell ref="A113:A118"/>
    <mergeCell ref="A57:A63"/>
    <mergeCell ref="A64:A69"/>
    <mergeCell ref="A70:A73"/>
    <mergeCell ref="A74:A80"/>
    <mergeCell ref="A81:A86"/>
    <mergeCell ref="A87:A90"/>
    <mergeCell ref="A14:A16"/>
    <mergeCell ref="A17:A25"/>
    <mergeCell ref="A26:A35"/>
    <mergeCell ref="A36:A41"/>
    <mergeCell ref="A42:A50"/>
    <mergeCell ref="A51:A56"/>
    <mergeCell ref="I5:J5"/>
    <mergeCell ref="K5:L5"/>
    <mergeCell ref="M5:M6"/>
    <mergeCell ref="A9:A10"/>
    <mergeCell ref="B9:B10"/>
    <mergeCell ref="A11:A13"/>
    <mergeCell ref="B1:N1"/>
    <mergeCell ref="C2:M2"/>
    <mergeCell ref="C3:M3"/>
    <mergeCell ref="A4:M4"/>
    <mergeCell ref="A5:A6"/>
    <mergeCell ref="B5:B6"/>
    <mergeCell ref="C5:C6"/>
    <mergeCell ref="D5:D6"/>
    <mergeCell ref="E5:F5"/>
    <mergeCell ref="G5:H5"/>
    <mergeCell ref="A138:C138"/>
    <mergeCell ref="A145:C145"/>
    <mergeCell ref="A144:C144"/>
    <mergeCell ref="A143:C143"/>
    <mergeCell ref="A142:C142"/>
    <mergeCell ref="A141:C141"/>
    <mergeCell ref="A140:C140"/>
    <mergeCell ref="A139:C139"/>
  </mergeCells>
  <printOptions/>
  <pageMargins left="0.25" right="0.25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14">
      <selection activeCell="E34" sqref="E34"/>
    </sheetView>
  </sheetViews>
  <sheetFormatPr defaultColWidth="9.00390625" defaultRowHeight="12.75"/>
  <cols>
    <col min="1" max="1" width="3.125" style="16" customWidth="1"/>
    <col min="2" max="2" width="8.75390625" style="16" customWidth="1"/>
    <col min="3" max="3" width="40.875" style="16" customWidth="1"/>
    <col min="4" max="4" width="7.875" style="16" customWidth="1"/>
    <col min="5" max="5" width="8.375" style="16" customWidth="1"/>
    <col min="6" max="6" width="8.00390625" style="16" customWidth="1"/>
    <col min="7" max="7" width="7.00390625" style="16" customWidth="1"/>
    <col min="8" max="8" width="8.00390625" style="16" customWidth="1"/>
    <col min="9" max="9" width="8.375" style="16" customWidth="1"/>
    <col min="10" max="11" width="7.125" style="16" customWidth="1"/>
    <col min="12" max="12" width="7.625" style="16" customWidth="1"/>
    <col min="13" max="13" width="8.875" style="16" customWidth="1"/>
    <col min="14" max="16384" width="9.125" style="16" customWidth="1"/>
  </cols>
  <sheetData>
    <row r="1" spans="1:13" s="13" customFormat="1" ht="23.25" customHeight="1">
      <c r="A1" s="802" t="s">
        <v>154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</row>
    <row r="2" spans="1:13" s="13" customFormat="1" ht="3" customHeight="1">
      <c r="A2" s="802"/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</row>
    <row r="3" spans="1:13" s="13" customFormat="1" ht="16.5" customHeight="1">
      <c r="A3" s="803" t="s">
        <v>778</v>
      </c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</row>
    <row r="4" spans="1:13" s="13" customFormat="1" ht="8.25" customHeight="1">
      <c r="A4" s="89"/>
      <c r="B4" s="89"/>
      <c r="C4" s="89"/>
      <c r="D4" s="130"/>
      <c r="E4" s="130"/>
      <c r="F4" s="130"/>
      <c r="G4" s="130"/>
      <c r="H4" s="130"/>
      <c r="I4" s="89"/>
      <c r="J4" s="89"/>
      <c r="K4" s="89"/>
      <c r="L4" s="89"/>
      <c r="M4" s="89"/>
    </row>
    <row r="5" spans="1:13" s="13" customFormat="1" ht="17.25" customHeight="1">
      <c r="A5" s="810" t="s">
        <v>170</v>
      </c>
      <c r="B5" s="810"/>
      <c r="C5" s="810"/>
      <c r="D5" s="810"/>
      <c r="E5" s="810"/>
      <c r="F5" s="810"/>
      <c r="G5" s="810"/>
      <c r="H5" s="810"/>
      <c r="I5" s="810"/>
      <c r="J5" s="810"/>
      <c r="K5" s="810"/>
      <c r="L5" s="810"/>
      <c r="M5" s="810"/>
    </row>
    <row r="6" spans="1:13" ht="19.5" customHeight="1">
      <c r="A6" s="14" t="s">
        <v>155</v>
      </c>
      <c r="B6" s="14"/>
      <c r="C6" s="14"/>
      <c r="D6" s="14"/>
      <c r="E6" s="14"/>
      <c r="F6" s="14"/>
      <c r="G6" s="7"/>
      <c r="H6" s="1"/>
      <c r="I6" s="844" t="s">
        <v>20</v>
      </c>
      <c r="J6" s="844"/>
      <c r="K6" s="15">
        <f>M45/1000</f>
        <v>0</v>
      </c>
      <c r="L6" s="807" t="s">
        <v>21</v>
      </c>
      <c r="M6" s="807"/>
    </row>
    <row r="7" spans="1:13" ht="51.75" customHeight="1">
      <c r="A7" s="791" t="s">
        <v>22</v>
      </c>
      <c r="B7" s="791" t="s">
        <v>156</v>
      </c>
      <c r="C7" s="791" t="s">
        <v>1</v>
      </c>
      <c r="D7" s="791" t="s">
        <v>2</v>
      </c>
      <c r="E7" s="793" t="s">
        <v>3</v>
      </c>
      <c r="F7" s="794"/>
      <c r="G7" s="795" t="s">
        <v>4</v>
      </c>
      <c r="H7" s="796"/>
      <c r="I7" s="797" t="s">
        <v>0</v>
      </c>
      <c r="J7" s="798"/>
      <c r="K7" s="797" t="s">
        <v>68</v>
      </c>
      <c r="L7" s="798"/>
      <c r="M7" s="800" t="s">
        <v>5</v>
      </c>
    </row>
    <row r="8" spans="1:13" ht="60" customHeight="1">
      <c r="A8" s="792"/>
      <c r="B8" s="792"/>
      <c r="C8" s="792"/>
      <c r="D8" s="792"/>
      <c r="E8" s="131" t="s">
        <v>69</v>
      </c>
      <c r="F8" s="131" t="s">
        <v>6</v>
      </c>
      <c r="G8" s="135" t="s">
        <v>7</v>
      </c>
      <c r="H8" s="131" t="s">
        <v>6</v>
      </c>
      <c r="I8" s="136" t="s">
        <v>7</v>
      </c>
      <c r="J8" s="131" t="s">
        <v>6</v>
      </c>
      <c r="K8" s="136" t="s">
        <v>7</v>
      </c>
      <c r="L8" s="131" t="s">
        <v>6</v>
      </c>
      <c r="M8" s="801"/>
    </row>
    <row r="9" spans="1:13" s="140" customFormat="1" ht="13.5" customHeight="1">
      <c r="A9" s="32" t="s">
        <v>70</v>
      </c>
      <c r="B9" s="32">
        <v>2</v>
      </c>
      <c r="C9" s="32">
        <v>3</v>
      </c>
      <c r="D9" s="32">
        <v>4</v>
      </c>
      <c r="E9" s="32">
        <v>5</v>
      </c>
      <c r="F9" s="137">
        <v>6</v>
      </c>
      <c r="G9" s="138" t="s">
        <v>71</v>
      </c>
      <c r="H9" s="139">
        <v>8</v>
      </c>
      <c r="I9" s="137">
        <v>9</v>
      </c>
      <c r="J9" s="139">
        <v>10</v>
      </c>
      <c r="K9" s="137">
        <v>11</v>
      </c>
      <c r="L9" s="139">
        <v>12</v>
      </c>
      <c r="M9" s="139">
        <v>13</v>
      </c>
    </row>
    <row r="10" spans="1:13" ht="27" customHeight="1">
      <c r="A10" s="74">
        <v>1</v>
      </c>
      <c r="B10" s="74" t="s">
        <v>15</v>
      </c>
      <c r="C10" s="147" t="s">
        <v>176</v>
      </c>
      <c r="D10" s="155" t="s">
        <v>28</v>
      </c>
      <c r="E10" s="227"/>
      <c r="F10" s="76">
        <v>1</v>
      </c>
      <c r="G10" s="75"/>
      <c r="H10" s="77"/>
      <c r="I10" s="76"/>
      <c r="J10" s="77"/>
      <c r="K10" s="76"/>
      <c r="L10" s="77"/>
      <c r="M10" s="77"/>
    </row>
    <row r="11" spans="1:13" ht="15.75" customHeight="1">
      <c r="A11" s="74"/>
      <c r="B11" s="79"/>
      <c r="C11" s="78" t="s">
        <v>11</v>
      </c>
      <c r="D11" s="74" t="s">
        <v>28</v>
      </c>
      <c r="E11" s="74">
        <v>1</v>
      </c>
      <c r="F11" s="145">
        <f>F10*E11</f>
        <v>1</v>
      </c>
      <c r="G11" s="75"/>
      <c r="H11" s="77"/>
      <c r="I11" s="76"/>
      <c r="J11" s="77"/>
      <c r="K11" s="76"/>
      <c r="L11" s="77"/>
      <c r="M11" s="77"/>
    </row>
    <row r="12" spans="1:13" s="37" customFormat="1" ht="13.5">
      <c r="A12" s="74"/>
      <c r="B12" s="79"/>
      <c r="C12" s="78" t="s">
        <v>31</v>
      </c>
      <c r="D12" s="74"/>
      <c r="E12" s="74"/>
      <c r="F12" s="77"/>
      <c r="G12" s="75"/>
      <c r="H12" s="77"/>
      <c r="I12" s="76"/>
      <c r="J12" s="77"/>
      <c r="K12" s="76"/>
      <c r="L12" s="77"/>
      <c r="M12" s="77"/>
    </row>
    <row r="13" spans="1:13" s="37" customFormat="1" ht="25.5" customHeight="1">
      <c r="A13" s="74"/>
      <c r="B13" s="79"/>
      <c r="C13" s="147" t="s">
        <v>176</v>
      </c>
      <c r="D13" s="155" t="s">
        <v>28</v>
      </c>
      <c r="E13" s="74">
        <v>1</v>
      </c>
      <c r="F13" s="80">
        <f>F10*E13</f>
        <v>1</v>
      </c>
      <c r="G13" s="75"/>
      <c r="H13" s="77"/>
      <c r="I13" s="76"/>
      <c r="J13" s="77"/>
      <c r="K13" s="76"/>
      <c r="L13" s="77"/>
      <c r="M13" s="77"/>
    </row>
    <row r="14" spans="1:13" s="162" customFormat="1" ht="15" customHeight="1">
      <c r="A14" s="74"/>
      <c r="B14" s="98"/>
      <c r="C14" s="39" t="s">
        <v>177</v>
      </c>
      <c r="D14" s="31" t="s">
        <v>28</v>
      </c>
      <c r="E14" s="31"/>
      <c r="F14" s="34">
        <v>1</v>
      </c>
      <c r="G14" s="34"/>
      <c r="H14" s="77"/>
      <c r="I14" s="40"/>
      <c r="J14" s="33"/>
      <c r="K14" s="40"/>
      <c r="L14" s="33"/>
      <c r="M14" s="77"/>
    </row>
    <row r="15" spans="1:13" s="162" customFormat="1" ht="16.5" customHeight="1">
      <c r="A15" s="74"/>
      <c r="B15" s="98"/>
      <c r="C15" s="39" t="s">
        <v>178</v>
      </c>
      <c r="D15" s="31" t="s">
        <v>28</v>
      </c>
      <c r="E15" s="31"/>
      <c r="F15" s="34">
        <v>1</v>
      </c>
      <c r="G15" s="34"/>
      <c r="H15" s="77"/>
      <c r="I15" s="40"/>
      <c r="J15" s="33"/>
      <c r="K15" s="40"/>
      <c r="L15" s="33"/>
      <c r="M15" s="77"/>
    </row>
    <row r="16" spans="1:13" ht="18.75" customHeight="1">
      <c r="A16" s="31">
        <v>2</v>
      </c>
      <c r="B16" s="201" t="s">
        <v>126</v>
      </c>
      <c r="C16" s="39" t="s">
        <v>179</v>
      </c>
      <c r="D16" s="34" t="s">
        <v>28</v>
      </c>
      <c r="E16" s="34"/>
      <c r="F16" s="40">
        <v>11</v>
      </c>
      <c r="G16" s="34"/>
      <c r="H16" s="33"/>
      <c r="I16" s="40"/>
      <c r="J16" s="33"/>
      <c r="K16" s="40"/>
      <c r="L16" s="33"/>
      <c r="M16" s="33"/>
    </row>
    <row r="17" spans="1:13" ht="13.5" customHeight="1">
      <c r="A17" s="31"/>
      <c r="B17" s="32"/>
      <c r="C17" s="30" t="s">
        <v>11</v>
      </c>
      <c r="D17" s="31" t="s">
        <v>29</v>
      </c>
      <c r="E17" s="31">
        <v>1.34</v>
      </c>
      <c r="F17" s="185">
        <f>F16*E17</f>
        <v>14.74</v>
      </c>
      <c r="G17" s="34"/>
      <c r="H17" s="33"/>
      <c r="I17" s="189"/>
      <c r="J17" s="33"/>
      <c r="K17" s="40"/>
      <c r="L17" s="33"/>
      <c r="M17" s="33"/>
    </row>
    <row r="18" spans="1:13" s="36" customFormat="1" ht="16.5" customHeight="1">
      <c r="A18" s="31"/>
      <c r="B18" s="31"/>
      <c r="C18" s="30" t="s">
        <v>42</v>
      </c>
      <c r="D18" s="31" t="s">
        <v>8</v>
      </c>
      <c r="E18" s="34">
        <v>0.05</v>
      </c>
      <c r="F18" s="185">
        <f>F16*E18</f>
        <v>0.55</v>
      </c>
      <c r="G18" s="34"/>
      <c r="H18" s="33"/>
      <c r="I18" s="40"/>
      <c r="J18" s="33"/>
      <c r="K18" s="40"/>
      <c r="L18" s="33"/>
      <c r="M18" s="33"/>
    </row>
    <row r="19" spans="1:13" s="37" customFormat="1" ht="13.5" customHeight="1">
      <c r="A19" s="31"/>
      <c r="B19" s="32"/>
      <c r="C19" s="30" t="s">
        <v>31</v>
      </c>
      <c r="D19" s="31"/>
      <c r="E19" s="31"/>
      <c r="F19" s="185"/>
      <c r="G19" s="34"/>
      <c r="H19" s="33"/>
      <c r="I19" s="40"/>
      <c r="J19" s="33"/>
      <c r="K19" s="40"/>
      <c r="L19" s="33"/>
      <c r="M19" s="33"/>
    </row>
    <row r="20" spans="1:13" s="37" customFormat="1" ht="12.75" customHeight="1">
      <c r="A20" s="31"/>
      <c r="B20" s="32"/>
      <c r="C20" s="39" t="s">
        <v>179</v>
      </c>
      <c r="D20" s="31" t="s">
        <v>28</v>
      </c>
      <c r="E20" s="31">
        <v>1</v>
      </c>
      <c r="F20" s="185">
        <f>F16*E20</f>
        <v>11</v>
      </c>
      <c r="G20" s="43"/>
      <c r="H20" s="33"/>
      <c r="I20" s="40"/>
      <c r="J20" s="33"/>
      <c r="K20" s="40"/>
      <c r="L20" s="33"/>
      <c r="M20" s="33"/>
    </row>
    <row r="21" spans="1:13" s="37" customFormat="1" ht="13.5" customHeight="1">
      <c r="A21" s="31"/>
      <c r="B21" s="32"/>
      <c r="C21" s="30" t="s">
        <v>12</v>
      </c>
      <c r="D21" s="31" t="s">
        <v>8</v>
      </c>
      <c r="E21" s="31">
        <v>0.16</v>
      </c>
      <c r="F21" s="185">
        <f>F16*E21</f>
        <v>1.76</v>
      </c>
      <c r="G21" s="34"/>
      <c r="H21" s="33"/>
      <c r="I21" s="40"/>
      <c r="J21" s="33"/>
      <c r="K21" s="40"/>
      <c r="L21" s="33"/>
      <c r="M21" s="33"/>
    </row>
    <row r="22" spans="1:13" s="1" customFormat="1" ht="16.5" customHeight="1">
      <c r="A22" s="31">
        <v>3</v>
      </c>
      <c r="B22" s="167" t="s">
        <v>171</v>
      </c>
      <c r="C22" s="39" t="s">
        <v>180</v>
      </c>
      <c r="D22" s="31" t="s">
        <v>88</v>
      </c>
      <c r="E22" s="34"/>
      <c r="F22" s="34">
        <v>12</v>
      </c>
      <c r="G22" s="34"/>
      <c r="H22" s="216"/>
      <c r="I22" s="40"/>
      <c r="J22" s="33"/>
      <c r="K22" s="40"/>
      <c r="L22" s="33"/>
      <c r="M22" s="33"/>
    </row>
    <row r="23" spans="1:13" s="1" customFormat="1" ht="14.25" customHeight="1">
      <c r="A23" s="31"/>
      <c r="B23" s="167"/>
      <c r="C23" s="30" t="s">
        <v>11</v>
      </c>
      <c r="D23" s="31" t="s">
        <v>29</v>
      </c>
      <c r="E23" s="42">
        <v>1.54</v>
      </c>
      <c r="F23" s="42">
        <f>F22*E23</f>
        <v>18.48</v>
      </c>
      <c r="G23" s="39"/>
      <c r="H23" s="168"/>
      <c r="I23" s="43"/>
      <c r="J23" s="33"/>
      <c r="K23" s="40"/>
      <c r="L23" s="33"/>
      <c r="M23" s="33"/>
    </row>
    <row r="24" spans="1:13" s="1" customFormat="1" ht="12.75" customHeight="1">
      <c r="A24" s="31"/>
      <c r="B24" s="98"/>
      <c r="C24" s="30" t="s">
        <v>30</v>
      </c>
      <c r="D24" s="31" t="s">
        <v>8</v>
      </c>
      <c r="E24" s="131">
        <v>0.0373</v>
      </c>
      <c r="F24" s="42">
        <f>F22*E24</f>
        <v>0.4476</v>
      </c>
      <c r="G24" s="34"/>
      <c r="H24" s="33"/>
      <c r="I24" s="40"/>
      <c r="J24" s="33"/>
      <c r="K24" s="40"/>
      <c r="L24" s="33"/>
      <c r="M24" s="33"/>
    </row>
    <row r="25" spans="1:13" s="1" customFormat="1" ht="14.25" customHeight="1">
      <c r="A25" s="31"/>
      <c r="B25" s="98"/>
      <c r="C25" s="30" t="s">
        <v>31</v>
      </c>
      <c r="D25" s="31"/>
      <c r="E25" s="131"/>
      <c r="F25" s="42"/>
      <c r="G25" s="34"/>
      <c r="H25" s="33"/>
      <c r="I25" s="40"/>
      <c r="J25" s="33"/>
      <c r="K25" s="40"/>
      <c r="L25" s="33"/>
      <c r="M25" s="33"/>
    </row>
    <row r="26" spans="1:13" s="1" customFormat="1" ht="14.25" customHeight="1">
      <c r="A26" s="31"/>
      <c r="B26" s="98"/>
      <c r="C26" s="30" t="s">
        <v>181</v>
      </c>
      <c r="D26" s="31" t="s">
        <v>88</v>
      </c>
      <c r="E26" s="131"/>
      <c r="F26" s="42">
        <v>7</v>
      </c>
      <c r="G26" s="34"/>
      <c r="H26" s="33"/>
      <c r="I26" s="40"/>
      <c r="J26" s="33"/>
      <c r="K26" s="40"/>
      <c r="L26" s="33"/>
      <c r="M26" s="33"/>
    </row>
    <row r="27" spans="1:13" s="1" customFormat="1" ht="14.25" customHeight="1">
      <c r="A27" s="31"/>
      <c r="B27" s="98"/>
      <c r="C27" s="30" t="s">
        <v>182</v>
      </c>
      <c r="D27" s="31" t="s">
        <v>88</v>
      </c>
      <c r="E27" s="131"/>
      <c r="F27" s="42">
        <v>17</v>
      </c>
      <c r="G27" s="34"/>
      <c r="H27" s="33"/>
      <c r="I27" s="40"/>
      <c r="J27" s="33"/>
      <c r="K27" s="40"/>
      <c r="L27" s="33"/>
      <c r="M27" s="33"/>
    </row>
    <row r="28" spans="1:13" s="1" customFormat="1" ht="14.25" customHeight="1">
      <c r="A28" s="31"/>
      <c r="B28" s="98"/>
      <c r="C28" s="30" t="s">
        <v>172</v>
      </c>
      <c r="D28" s="31" t="s">
        <v>88</v>
      </c>
      <c r="E28" s="131"/>
      <c r="F28" s="42">
        <v>3</v>
      </c>
      <c r="G28" s="34"/>
      <c r="H28" s="33"/>
      <c r="I28" s="40"/>
      <c r="J28" s="33"/>
      <c r="K28" s="40"/>
      <c r="L28" s="33"/>
      <c r="M28" s="33"/>
    </row>
    <row r="29" spans="1:13" s="1" customFormat="1" ht="13.5" customHeight="1">
      <c r="A29" s="31"/>
      <c r="B29" s="98"/>
      <c r="C29" s="30" t="s">
        <v>12</v>
      </c>
      <c r="D29" s="31" t="s">
        <v>8</v>
      </c>
      <c r="E29" s="131">
        <v>0.169</v>
      </c>
      <c r="F29" s="42">
        <f>F22*E29</f>
        <v>2.028</v>
      </c>
      <c r="G29" s="40"/>
      <c r="H29" s="33"/>
      <c r="I29" s="40"/>
      <c r="J29" s="33"/>
      <c r="K29" s="40"/>
      <c r="L29" s="33"/>
      <c r="M29" s="33"/>
    </row>
    <row r="30" spans="1:13" s="154" customFormat="1" ht="15.75" customHeight="1">
      <c r="A30" s="34"/>
      <c r="B30" s="34"/>
      <c r="C30" s="213" t="s">
        <v>5</v>
      </c>
      <c r="D30" s="101"/>
      <c r="E30" s="101"/>
      <c r="F30" s="214"/>
      <c r="G30" s="101"/>
      <c r="H30" s="100"/>
      <c r="I30" s="100"/>
      <c r="J30" s="100"/>
      <c r="K30" s="100"/>
      <c r="L30" s="100"/>
      <c r="M30" s="100"/>
    </row>
    <row r="31" spans="1:13" s="58" customFormat="1" ht="16.5" customHeight="1">
      <c r="A31" s="218"/>
      <c r="B31" s="218"/>
      <c r="C31" s="39" t="s">
        <v>23</v>
      </c>
      <c r="D31" s="34"/>
      <c r="E31" s="34"/>
      <c r="F31" s="42"/>
      <c r="G31" s="34"/>
      <c r="H31" s="35"/>
      <c r="I31" s="35"/>
      <c r="J31" s="35"/>
      <c r="K31" s="35"/>
      <c r="L31" s="35"/>
      <c r="M31" s="35"/>
    </row>
    <row r="32" spans="1:13" s="58" customFormat="1" ht="30" customHeight="1">
      <c r="A32" s="218"/>
      <c r="B32" s="218"/>
      <c r="C32" s="39" t="s">
        <v>173</v>
      </c>
      <c r="D32" s="34"/>
      <c r="E32" s="34"/>
      <c r="F32" s="42"/>
      <c r="G32" s="34"/>
      <c r="H32" s="35"/>
      <c r="I32" s="35"/>
      <c r="J32" s="35"/>
      <c r="K32" s="35"/>
      <c r="L32" s="35"/>
      <c r="M32" s="35"/>
    </row>
    <row r="33" spans="1:13" s="212" customFormat="1" ht="15" customHeight="1">
      <c r="A33" s="34"/>
      <c r="B33" s="34"/>
      <c r="C33" s="39" t="s">
        <v>97</v>
      </c>
      <c r="D33" s="34"/>
      <c r="E33" s="34"/>
      <c r="F33" s="96"/>
      <c r="G33" s="34"/>
      <c r="H33" s="35"/>
      <c r="I33" s="35"/>
      <c r="J33" s="35"/>
      <c r="K33" s="35"/>
      <c r="L33" s="35"/>
      <c r="M33" s="35"/>
    </row>
    <row r="34" spans="1:13" s="23" customFormat="1" ht="14.25" customHeight="1">
      <c r="A34" s="19"/>
      <c r="B34" s="19"/>
      <c r="C34" s="20" t="s">
        <v>49</v>
      </c>
      <c r="D34" s="21"/>
      <c r="E34" s="22"/>
      <c r="F34" s="102"/>
      <c r="G34" s="103"/>
      <c r="H34" s="103"/>
      <c r="I34" s="103"/>
      <c r="J34" s="103"/>
      <c r="K34" s="103"/>
      <c r="L34" s="104"/>
      <c r="M34" s="105"/>
    </row>
    <row r="35" spans="1:13" s="23" customFormat="1" ht="15.75">
      <c r="A35" s="839" t="s">
        <v>5</v>
      </c>
      <c r="B35" s="840"/>
      <c r="C35" s="841"/>
      <c r="D35" s="21"/>
      <c r="E35" s="22"/>
      <c r="F35" s="102"/>
      <c r="G35" s="103"/>
      <c r="H35" s="103"/>
      <c r="I35" s="103"/>
      <c r="J35" s="103"/>
      <c r="K35" s="103"/>
      <c r="L35" s="104"/>
      <c r="M35" s="105"/>
    </row>
    <row r="36" spans="1:13" s="58" customFormat="1" ht="13.5">
      <c r="A36" s="836" t="s">
        <v>174</v>
      </c>
      <c r="B36" s="837"/>
      <c r="C36" s="838"/>
      <c r="D36" s="34"/>
      <c r="E36" s="49"/>
      <c r="F36" s="96"/>
      <c r="G36" s="34"/>
      <c r="H36" s="35"/>
      <c r="I36" s="35"/>
      <c r="J36" s="35"/>
      <c r="K36" s="35"/>
      <c r="L36" s="35"/>
      <c r="M36" s="35"/>
    </row>
    <row r="37" spans="1:13" s="58" customFormat="1" ht="13.5">
      <c r="A37" s="818" t="s">
        <v>175</v>
      </c>
      <c r="B37" s="819"/>
      <c r="C37" s="820"/>
      <c r="D37" s="34"/>
      <c r="E37" s="49"/>
      <c r="F37" s="96"/>
      <c r="G37" s="34"/>
      <c r="H37" s="35"/>
      <c r="I37" s="35"/>
      <c r="J37" s="35"/>
      <c r="K37" s="35"/>
      <c r="L37" s="35"/>
      <c r="M37" s="35"/>
    </row>
    <row r="38" spans="1:13" s="221" customFormat="1" ht="13.5">
      <c r="A38" s="818" t="s">
        <v>5</v>
      </c>
      <c r="B38" s="819"/>
      <c r="C38" s="820"/>
      <c r="D38" s="34"/>
      <c r="E38" s="96"/>
      <c r="F38" s="34"/>
      <c r="G38" s="35"/>
      <c r="H38" s="35"/>
      <c r="I38" s="35"/>
      <c r="J38" s="35"/>
      <c r="K38" s="35"/>
      <c r="L38" s="35"/>
      <c r="M38" s="35"/>
    </row>
    <row r="39" spans="1:13" s="224" customFormat="1" ht="13.5">
      <c r="A39" s="818" t="s">
        <v>183</v>
      </c>
      <c r="B39" s="819"/>
      <c r="C39" s="820"/>
      <c r="D39" s="34"/>
      <c r="E39" s="49"/>
      <c r="F39" s="40"/>
      <c r="G39" s="34"/>
      <c r="H39" s="35"/>
      <c r="I39" s="35"/>
      <c r="J39" s="35"/>
      <c r="K39" s="35"/>
      <c r="L39" s="35"/>
      <c r="M39" s="35"/>
    </row>
    <row r="40" spans="1:13" s="224" customFormat="1" ht="13.5">
      <c r="A40" s="818" t="s">
        <v>5</v>
      </c>
      <c r="B40" s="819"/>
      <c r="C40" s="820"/>
      <c r="D40" s="34"/>
      <c r="E40" s="34"/>
      <c r="F40" s="40"/>
      <c r="G40" s="34"/>
      <c r="H40" s="35"/>
      <c r="I40" s="35"/>
      <c r="J40" s="35"/>
      <c r="K40" s="35"/>
      <c r="L40" s="35"/>
      <c r="M40" s="35"/>
    </row>
    <row r="41" spans="1:13" s="212" customFormat="1" ht="13.5">
      <c r="A41" s="818" t="s">
        <v>23</v>
      </c>
      <c r="B41" s="819"/>
      <c r="C41" s="820"/>
      <c r="D41" s="34"/>
      <c r="E41" s="34"/>
      <c r="F41" s="96"/>
      <c r="G41" s="34"/>
      <c r="H41" s="35"/>
      <c r="I41" s="35"/>
      <c r="J41" s="35"/>
      <c r="K41" s="35"/>
      <c r="L41" s="35"/>
      <c r="M41" s="35"/>
    </row>
    <row r="42" spans="1:13" s="82" customFormat="1" ht="13.5">
      <c r="A42" s="818" t="s">
        <v>97</v>
      </c>
      <c r="B42" s="819"/>
      <c r="C42" s="820"/>
      <c r="D42" s="34"/>
      <c r="E42" s="34"/>
      <c r="F42" s="96"/>
      <c r="G42" s="34"/>
      <c r="H42" s="35"/>
      <c r="I42" s="35"/>
      <c r="J42" s="35"/>
      <c r="K42" s="35"/>
      <c r="L42" s="35"/>
      <c r="M42" s="35"/>
    </row>
    <row r="43" spans="1:13" s="82" customFormat="1" ht="13.5">
      <c r="A43" s="818" t="s">
        <v>98</v>
      </c>
      <c r="B43" s="819"/>
      <c r="C43" s="820"/>
      <c r="D43" s="34"/>
      <c r="E43" s="34"/>
      <c r="F43" s="96"/>
      <c r="G43" s="34"/>
      <c r="H43" s="35"/>
      <c r="I43" s="35"/>
      <c r="J43" s="35"/>
      <c r="K43" s="35"/>
      <c r="L43" s="35"/>
      <c r="M43" s="35"/>
    </row>
    <row r="44" spans="1:36" s="1" customFormat="1" ht="13.5">
      <c r="A44" s="818" t="s">
        <v>39</v>
      </c>
      <c r="B44" s="819"/>
      <c r="C44" s="820"/>
      <c r="D44" s="34"/>
      <c r="E44" s="49">
        <v>0.02</v>
      </c>
      <c r="F44" s="40"/>
      <c r="G44" s="34"/>
      <c r="H44" s="35"/>
      <c r="I44" s="35"/>
      <c r="J44" s="35"/>
      <c r="K44" s="35"/>
      <c r="L44" s="35"/>
      <c r="M44" s="35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</row>
    <row r="45" spans="1:36" s="1" customFormat="1" ht="13.5">
      <c r="A45" s="845" t="s">
        <v>40</v>
      </c>
      <c r="B45" s="846"/>
      <c r="C45" s="847"/>
      <c r="D45" s="101"/>
      <c r="E45" s="101"/>
      <c r="F45" s="457"/>
      <c r="G45" s="101"/>
      <c r="H45" s="100"/>
      <c r="I45" s="100"/>
      <c r="J45" s="100"/>
      <c r="K45" s="100"/>
      <c r="L45" s="100"/>
      <c r="M45" s="100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</row>
    <row r="46" spans="1:13" s="58" customFormat="1" ht="34.5" customHeight="1">
      <c r="A46" s="68"/>
      <c r="B46" s="68"/>
      <c r="C46" s="84"/>
      <c r="D46" s="68"/>
      <c r="E46" s="68"/>
      <c r="F46" s="85"/>
      <c r="G46" s="68"/>
      <c r="H46" s="69"/>
      <c r="I46" s="69"/>
      <c r="J46" s="69"/>
      <c r="K46" s="69"/>
      <c r="L46" s="69"/>
      <c r="M46" s="69"/>
    </row>
    <row r="47" spans="2:10" s="36" customFormat="1" ht="17.25" customHeight="1">
      <c r="B47" s="789"/>
      <c r="C47" s="808"/>
      <c r="E47" s="789"/>
      <c r="F47" s="789"/>
      <c r="G47" s="789"/>
      <c r="H47" s="789"/>
      <c r="I47" s="789"/>
      <c r="J47" s="808"/>
    </row>
    <row r="48" s="153" customFormat="1" ht="12.75"/>
    <row r="49" s="153" customFormat="1" ht="12.75"/>
    <row r="50" spans="2:10" s="226" customFormat="1" ht="17.25" customHeight="1">
      <c r="B50" s="842"/>
      <c r="C50" s="843"/>
      <c r="E50" s="842"/>
      <c r="F50" s="842"/>
      <c r="G50" s="842"/>
      <c r="H50" s="843"/>
      <c r="I50" s="843"/>
      <c r="J50" s="843"/>
    </row>
    <row r="51" s="153" customFormat="1" ht="12.75"/>
  </sheetData>
  <sheetProtection/>
  <mergeCells count="30">
    <mergeCell ref="A5:M5"/>
    <mergeCell ref="A1:M1"/>
    <mergeCell ref="A2:M2"/>
    <mergeCell ref="A3:M3"/>
    <mergeCell ref="A7:A8"/>
    <mergeCell ref="B7:B8"/>
    <mergeCell ref="C7:C8"/>
    <mergeCell ref="D7:D8"/>
    <mergeCell ref="E7:F7"/>
    <mergeCell ref="G7:H7"/>
    <mergeCell ref="M7:M8"/>
    <mergeCell ref="B47:C47"/>
    <mergeCell ref="E47:J47"/>
    <mergeCell ref="B50:C50"/>
    <mergeCell ref="E50:J50"/>
    <mergeCell ref="I6:J6"/>
    <mergeCell ref="L6:M6"/>
    <mergeCell ref="I7:J7"/>
    <mergeCell ref="K7:L7"/>
    <mergeCell ref="A45:C45"/>
    <mergeCell ref="A38:C38"/>
    <mergeCell ref="A37:C37"/>
    <mergeCell ref="A36:C36"/>
    <mergeCell ref="A35:C35"/>
    <mergeCell ref="A44:C44"/>
    <mergeCell ref="A43:C43"/>
    <mergeCell ref="A42:C42"/>
    <mergeCell ref="A41:C41"/>
    <mergeCell ref="A40:C40"/>
    <mergeCell ref="A39:C3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18"/>
  <sheetViews>
    <sheetView zoomScalePageLayoutView="0" workbookViewId="0" topLeftCell="A196">
      <selection activeCell="M210" sqref="M210"/>
    </sheetView>
  </sheetViews>
  <sheetFormatPr defaultColWidth="9.00390625" defaultRowHeight="12.75"/>
  <cols>
    <col min="1" max="1" width="3.25390625" style="16" customWidth="1"/>
    <col min="2" max="2" width="9.00390625" style="16" customWidth="1"/>
    <col min="3" max="3" width="40.75390625" style="16" customWidth="1"/>
    <col min="4" max="4" width="6.875" style="16" customWidth="1"/>
    <col min="5" max="5" width="7.75390625" style="16" customWidth="1"/>
    <col min="6" max="6" width="7.00390625" style="16" customWidth="1"/>
    <col min="7" max="7" width="7.125" style="16" customWidth="1"/>
    <col min="8" max="8" width="7.375" style="16" customWidth="1"/>
    <col min="9" max="9" width="8.375" style="16" customWidth="1"/>
    <col min="10" max="10" width="7.125" style="16" customWidth="1"/>
    <col min="11" max="11" width="6.75390625" style="16" customWidth="1"/>
    <col min="12" max="12" width="7.625" style="16" customWidth="1"/>
    <col min="13" max="13" width="8.875" style="16" customWidth="1"/>
    <col min="14" max="16384" width="9.125" style="16" customWidth="1"/>
  </cols>
  <sheetData>
    <row r="1" spans="1:13" s="13" customFormat="1" ht="23.25" customHeight="1">
      <c r="A1" s="802" t="s">
        <v>154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</row>
    <row r="2" spans="1:33" s="13" customFormat="1" ht="2.25" customHeight="1">
      <c r="A2" s="803"/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s="13" customFormat="1" ht="16.5" customHeight="1">
      <c r="A3" s="803" t="s">
        <v>780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s="1" customFormat="1" ht="48.75" customHeight="1">
      <c r="A4" s="857" t="s">
        <v>233</v>
      </c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 s="1" customFormat="1" ht="7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3" ht="19.5" customHeight="1">
      <c r="A6" s="14" t="s">
        <v>155</v>
      </c>
      <c r="B6" s="14"/>
      <c r="C6" s="14"/>
      <c r="D6" s="14"/>
      <c r="E6" s="14"/>
      <c r="F6" s="14"/>
      <c r="G6" s="111"/>
      <c r="H6" s="112"/>
      <c r="I6" s="246" t="s">
        <v>20</v>
      </c>
      <c r="J6" s="811">
        <f>M210/1000</f>
        <v>0</v>
      </c>
      <c r="K6" s="811"/>
      <c r="L6" s="134" t="s">
        <v>21</v>
      </c>
      <c r="M6" s="134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13" ht="51.75" customHeight="1">
      <c r="A7" s="791" t="s">
        <v>328</v>
      </c>
      <c r="B7" s="791" t="s">
        <v>156</v>
      </c>
      <c r="C7" s="791" t="s">
        <v>1</v>
      </c>
      <c r="D7" s="791" t="s">
        <v>2</v>
      </c>
      <c r="E7" s="793" t="s">
        <v>3</v>
      </c>
      <c r="F7" s="794"/>
      <c r="G7" s="795" t="s">
        <v>4</v>
      </c>
      <c r="H7" s="796"/>
      <c r="I7" s="797" t="s">
        <v>0</v>
      </c>
      <c r="J7" s="798"/>
      <c r="K7" s="797" t="s">
        <v>68</v>
      </c>
      <c r="L7" s="798"/>
      <c r="M7" s="800" t="s">
        <v>5</v>
      </c>
    </row>
    <row r="8" spans="1:13" ht="60" customHeight="1">
      <c r="A8" s="792"/>
      <c r="B8" s="792"/>
      <c r="C8" s="792"/>
      <c r="D8" s="792"/>
      <c r="E8" s="131" t="s">
        <v>69</v>
      </c>
      <c r="F8" s="131" t="s">
        <v>6</v>
      </c>
      <c r="G8" s="135" t="s">
        <v>7</v>
      </c>
      <c r="H8" s="131" t="s">
        <v>6</v>
      </c>
      <c r="I8" s="136" t="s">
        <v>7</v>
      </c>
      <c r="J8" s="131" t="s">
        <v>6</v>
      </c>
      <c r="K8" s="136" t="s">
        <v>7</v>
      </c>
      <c r="L8" s="131" t="s">
        <v>6</v>
      </c>
      <c r="M8" s="801"/>
    </row>
    <row r="9" spans="1:13" s="140" customFormat="1" ht="13.5" customHeight="1">
      <c r="A9" s="32" t="s">
        <v>70</v>
      </c>
      <c r="B9" s="32">
        <v>2</v>
      </c>
      <c r="C9" s="32">
        <v>3</v>
      </c>
      <c r="D9" s="32">
        <v>4</v>
      </c>
      <c r="E9" s="32">
        <v>5</v>
      </c>
      <c r="F9" s="137">
        <v>6</v>
      </c>
      <c r="G9" s="138" t="s">
        <v>71</v>
      </c>
      <c r="H9" s="139">
        <v>8</v>
      </c>
      <c r="I9" s="137">
        <v>9</v>
      </c>
      <c r="J9" s="139">
        <v>10</v>
      </c>
      <c r="K9" s="137">
        <v>11</v>
      </c>
      <c r="L9" s="139">
        <v>12</v>
      </c>
      <c r="M9" s="139">
        <v>13</v>
      </c>
    </row>
    <row r="10" spans="1:33" s="1" customFormat="1" ht="14.25" customHeight="1">
      <c r="A10" s="17"/>
      <c r="B10" s="17"/>
      <c r="C10" s="17" t="s">
        <v>194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</row>
    <row r="11" spans="1:13" s="58" customFormat="1" ht="14.25" customHeight="1">
      <c r="A11" s="31">
        <v>1</v>
      </c>
      <c r="B11" s="31" t="s">
        <v>41</v>
      </c>
      <c r="C11" s="39" t="s">
        <v>234</v>
      </c>
      <c r="D11" s="34" t="s">
        <v>28</v>
      </c>
      <c r="E11" s="40"/>
      <c r="F11" s="34">
        <v>1</v>
      </c>
      <c r="G11" s="33"/>
      <c r="H11" s="40"/>
      <c r="I11" s="33"/>
      <c r="J11" s="40"/>
      <c r="K11" s="33"/>
      <c r="L11" s="33"/>
      <c r="M11" s="93"/>
    </row>
    <row r="12" spans="1:13" ht="14.25" customHeight="1">
      <c r="A12" s="44"/>
      <c r="B12" s="50"/>
      <c r="C12" s="30" t="s">
        <v>19</v>
      </c>
      <c r="D12" s="31" t="s">
        <v>29</v>
      </c>
      <c r="E12" s="31">
        <v>27</v>
      </c>
      <c r="F12" s="42">
        <f>F11*E12</f>
        <v>27</v>
      </c>
      <c r="G12" s="34"/>
      <c r="H12" s="33"/>
      <c r="I12" s="43"/>
      <c r="J12" s="33"/>
      <c r="K12" s="40"/>
      <c r="L12" s="33"/>
      <c r="M12" s="33"/>
    </row>
    <row r="13" spans="1:13" s="36" customFormat="1" ht="14.25" customHeight="1">
      <c r="A13" s="44"/>
      <c r="B13" s="31"/>
      <c r="C13" s="30" t="s">
        <v>30</v>
      </c>
      <c r="D13" s="31" t="s">
        <v>8</v>
      </c>
      <c r="E13" s="34">
        <v>6.25</v>
      </c>
      <c r="F13" s="94">
        <f>F11*E13</f>
        <v>6.25</v>
      </c>
      <c r="G13" s="34"/>
      <c r="H13" s="33"/>
      <c r="I13" s="40"/>
      <c r="J13" s="33"/>
      <c r="K13" s="40"/>
      <c r="L13" s="33"/>
      <c r="M13" s="33"/>
    </row>
    <row r="14" spans="1:13" s="37" customFormat="1" ht="14.25" customHeight="1">
      <c r="A14" s="44"/>
      <c r="B14" s="50"/>
      <c r="C14" s="30" t="s">
        <v>31</v>
      </c>
      <c r="D14" s="31"/>
      <c r="E14" s="31"/>
      <c r="F14" s="94"/>
      <c r="G14" s="34"/>
      <c r="H14" s="33"/>
      <c r="I14" s="40"/>
      <c r="J14" s="33"/>
      <c r="K14" s="40"/>
      <c r="L14" s="33"/>
      <c r="M14" s="33"/>
    </row>
    <row r="15" spans="1:13" s="37" customFormat="1" ht="14.25" customHeight="1">
      <c r="A15" s="44"/>
      <c r="B15" s="50"/>
      <c r="C15" s="39" t="s">
        <v>235</v>
      </c>
      <c r="D15" s="34" t="s">
        <v>28</v>
      </c>
      <c r="E15" s="31">
        <v>1</v>
      </c>
      <c r="F15" s="33">
        <f>F11*E15</f>
        <v>1</v>
      </c>
      <c r="G15" s="34"/>
      <c r="H15" s="33"/>
      <c r="I15" s="40"/>
      <c r="J15" s="33"/>
      <c r="K15" s="40"/>
      <c r="L15" s="33"/>
      <c r="M15" s="33"/>
    </row>
    <row r="16" spans="1:13" s="37" customFormat="1" ht="14.25" customHeight="1">
      <c r="A16" s="44"/>
      <c r="B16" s="50"/>
      <c r="C16" s="30" t="s">
        <v>12</v>
      </c>
      <c r="D16" s="31" t="s">
        <v>8</v>
      </c>
      <c r="E16" s="31">
        <v>1.55</v>
      </c>
      <c r="F16" s="33">
        <f>F11*E16</f>
        <v>1.55</v>
      </c>
      <c r="G16" s="40"/>
      <c r="H16" s="33"/>
      <c r="I16" s="40"/>
      <c r="J16" s="33"/>
      <c r="K16" s="40"/>
      <c r="L16" s="33"/>
      <c r="M16" s="33"/>
    </row>
    <row r="17" spans="1:33" ht="17.25" customHeight="1">
      <c r="A17" s="31">
        <v>2</v>
      </c>
      <c r="B17" s="31" t="s">
        <v>15</v>
      </c>
      <c r="C17" s="39" t="s">
        <v>236</v>
      </c>
      <c r="D17" s="34" t="s">
        <v>28</v>
      </c>
      <c r="E17" s="40"/>
      <c r="F17" s="43">
        <v>1</v>
      </c>
      <c r="G17" s="33"/>
      <c r="H17" s="33"/>
      <c r="I17" s="33"/>
      <c r="J17" s="33"/>
      <c r="K17" s="33"/>
      <c r="L17" s="33"/>
      <c r="M17" s="33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</row>
    <row r="18" spans="1:33" ht="16.5" customHeight="1">
      <c r="A18" s="31"/>
      <c r="B18" s="31"/>
      <c r="C18" s="30" t="s">
        <v>11</v>
      </c>
      <c r="D18" s="34" t="s">
        <v>28</v>
      </c>
      <c r="E18" s="31">
        <v>1</v>
      </c>
      <c r="F18" s="33">
        <f>F17*E18</f>
        <v>1</v>
      </c>
      <c r="G18" s="33"/>
      <c r="H18" s="33"/>
      <c r="I18" s="33"/>
      <c r="J18" s="33"/>
      <c r="K18" s="33"/>
      <c r="L18" s="33"/>
      <c r="M18" s="33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</row>
    <row r="19" spans="1:33" s="37" customFormat="1" ht="20.25" customHeight="1">
      <c r="A19" s="31"/>
      <c r="B19" s="32"/>
      <c r="C19" s="30" t="s">
        <v>31</v>
      </c>
      <c r="D19" s="31"/>
      <c r="E19" s="31"/>
      <c r="F19" s="33"/>
      <c r="G19" s="33"/>
      <c r="H19" s="33"/>
      <c r="I19" s="33"/>
      <c r="J19" s="33"/>
      <c r="K19" s="33"/>
      <c r="L19" s="33"/>
      <c r="M19" s="33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1:33" s="37" customFormat="1" ht="17.25" customHeight="1">
      <c r="A20" s="31"/>
      <c r="B20" s="31"/>
      <c r="C20" s="39" t="s">
        <v>184</v>
      </c>
      <c r="D20" s="34" t="s">
        <v>28</v>
      </c>
      <c r="E20" s="31">
        <v>1</v>
      </c>
      <c r="F20" s="43">
        <f>F17*E20</f>
        <v>1</v>
      </c>
      <c r="G20" s="33"/>
      <c r="H20" s="33"/>
      <c r="I20" s="33"/>
      <c r="J20" s="33"/>
      <c r="K20" s="33"/>
      <c r="L20" s="33"/>
      <c r="M20" s="33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</row>
    <row r="21" spans="1:33" ht="15" customHeight="1">
      <c r="A21" s="31">
        <v>3</v>
      </c>
      <c r="B21" s="38" t="s">
        <v>27</v>
      </c>
      <c r="C21" s="39" t="s">
        <v>185</v>
      </c>
      <c r="D21" s="31" t="s">
        <v>28</v>
      </c>
      <c r="E21" s="34"/>
      <c r="F21" s="40">
        <v>1</v>
      </c>
      <c r="G21" s="33"/>
      <c r="H21" s="33"/>
      <c r="I21" s="33"/>
      <c r="J21" s="33"/>
      <c r="K21" s="33"/>
      <c r="L21" s="33"/>
      <c r="M21" s="33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3" ht="16.5" customHeight="1">
      <c r="A22" s="31"/>
      <c r="B22" s="32"/>
      <c r="C22" s="30" t="s">
        <v>19</v>
      </c>
      <c r="D22" s="31" t="s">
        <v>29</v>
      </c>
      <c r="E22" s="41">
        <v>0.34</v>
      </c>
      <c r="F22" s="42">
        <f>F21*E22</f>
        <v>0.34</v>
      </c>
      <c r="G22" s="33"/>
      <c r="H22" s="33"/>
      <c r="I22" s="33"/>
      <c r="J22" s="33"/>
      <c r="K22" s="33"/>
      <c r="L22" s="33"/>
      <c r="M22" s="33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</row>
    <row r="23" spans="1:33" s="36" customFormat="1" ht="16.5" customHeight="1">
      <c r="A23" s="31"/>
      <c r="B23" s="44"/>
      <c r="C23" s="30" t="s">
        <v>30</v>
      </c>
      <c r="D23" s="31" t="s">
        <v>8</v>
      </c>
      <c r="E23" s="34">
        <v>0.013</v>
      </c>
      <c r="F23" s="42">
        <f>F21*E23</f>
        <v>0.013</v>
      </c>
      <c r="G23" s="33"/>
      <c r="H23" s="33"/>
      <c r="I23" s="33"/>
      <c r="J23" s="33"/>
      <c r="K23" s="33"/>
      <c r="L23" s="33"/>
      <c r="M23" s="33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s="37" customFormat="1" ht="16.5" customHeight="1">
      <c r="A24" s="31"/>
      <c r="B24" s="32"/>
      <c r="C24" s="30" t="s">
        <v>31</v>
      </c>
      <c r="D24" s="31"/>
      <c r="E24" s="31"/>
      <c r="F24" s="42"/>
      <c r="G24" s="33"/>
      <c r="H24" s="33"/>
      <c r="I24" s="33"/>
      <c r="J24" s="33"/>
      <c r="K24" s="33"/>
      <c r="L24" s="33"/>
      <c r="M24" s="33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1:33" s="37" customFormat="1" ht="16.5" customHeight="1">
      <c r="A25" s="31"/>
      <c r="B25" s="32"/>
      <c r="C25" s="39" t="s">
        <v>185</v>
      </c>
      <c r="D25" s="31" t="s">
        <v>28</v>
      </c>
      <c r="E25" s="31">
        <v>1</v>
      </c>
      <c r="F25" s="34">
        <f>F21*E25</f>
        <v>1</v>
      </c>
      <c r="G25" s="33"/>
      <c r="H25" s="33"/>
      <c r="I25" s="33"/>
      <c r="J25" s="33"/>
      <c r="K25" s="33"/>
      <c r="L25" s="33"/>
      <c r="M25" s="33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s="37" customFormat="1" ht="16.5" customHeight="1">
      <c r="A26" s="31"/>
      <c r="B26" s="32"/>
      <c r="C26" s="30" t="s">
        <v>12</v>
      </c>
      <c r="D26" s="31" t="s">
        <v>8</v>
      </c>
      <c r="E26" s="31">
        <v>0.094</v>
      </c>
      <c r="F26" s="42">
        <f>F21*E26</f>
        <v>0.094</v>
      </c>
      <c r="G26" s="33"/>
      <c r="H26" s="33"/>
      <c r="I26" s="33"/>
      <c r="J26" s="33"/>
      <c r="K26" s="33"/>
      <c r="L26" s="33"/>
      <c r="M26" s="33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s="18" customFormat="1" ht="20.25" customHeight="1">
      <c r="A27" s="12">
        <v>4</v>
      </c>
      <c r="B27" s="11" t="s">
        <v>16</v>
      </c>
      <c r="C27" s="10" t="s">
        <v>186</v>
      </c>
      <c r="D27" s="5" t="s">
        <v>28</v>
      </c>
      <c r="E27" s="5"/>
      <c r="F27" s="25">
        <v>10</v>
      </c>
      <c r="G27" s="27"/>
      <c r="H27" s="27"/>
      <c r="I27" s="26"/>
      <c r="J27" s="26"/>
      <c r="K27" s="26"/>
      <c r="L27" s="26"/>
      <c r="M27" s="2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</row>
    <row r="28" spans="1:33" s="18" customFormat="1" ht="12.75" customHeight="1">
      <c r="A28" s="12"/>
      <c r="B28" s="12"/>
      <c r="C28" s="3" t="s">
        <v>11</v>
      </c>
      <c r="D28" s="12" t="s">
        <v>10</v>
      </c>
      <c r="E28" s="8">
        <v>2</v>
      </c>
      <c r="F28" s="27">
        <f>E28*F27</f>
        <v>20</v>
      </c>
      <c r="G28" s="27"/>
      <c r="H28" s="27"/>
      <c r="I28" s="26"/>
      <c r="J28" s="26"/>
      <c r="K28" s="26"/>
      <c r="L28" s="26"/>
      <c r="M28" s="2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</row>
    <row r="29" spans="1:33" s="37" customFormat="1" ht="16.5" customHeight="1">
      <c r="A29" s="31"/>
      <c r="B29" s="32"/>
      <c r="C29" s="30" t="s">
        <v>31</v>
      </c>
      <c r="D29" s="31"/>
      <c r="E29" s="31"/>
      <c r="F29" s="42"/>
      <c r="G29" s="33"/>
      <c r="H29" s="33"/>
      <c r="I29" s="33"/>
      <c r="J29" s="33"/>
      <c r="K29" s="33"/>
      <c r="L29" s="33"/>
      <c r="M29" s="33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3" s="18" customFormat="1" ht="15" customHeight="1">
      <c r="A30" s="12"/>
      <c r="B30" s="12"/>
      <c r="C30" s="6" t="s">
        <v>17</v>
      </c>
      <c r="D30" s="5" t="s">
        <v>13</v>
      </c>
      <c r="E30" s="28">
        <v>1</v>
      </c>
      <c r="F30" s="29">
        <f>E30*F27</f>
        <v>10</v>
      </c>
      <c r="G30" s="27"/>
      <c r="H30" s="27"/>
      <c r="I30" s="26"/>
      <c r="J30" s="26"/>
      <c r="K30" s="26"/>
      <c r="L30" s="26"/>
      <c r="M30" s="2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</row>
    <row r="31" spans="1:33" s="18" customFormat="1" ht="14.25" customHeight="1">
      <c r="A31" s="12"/>
      <c r="B31" s="12"/>
      <c r="C31" s="3" t="s">
        <v>12</v>
      </c>
      <c r="D31" s="12" t="s">
        <v>8</v>
      </c>
      <c r="E31" s="4">
        <v>0.03</v>
      </c>
      <c r="F31" s="27">
        <f>E31*F27</f>
        <v>0.3</v>
      </c>
      <c r="G31" s="27"/>
      <c r="H31" s="27"/>
      <c r="I31" s="26"/>
      <c r="J31" s="26"/>
      <c r="K31" s="26"/>
      <c r="L31" s="26"/>
      <c r="M31" s="2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</row>
    <row r="32" spans="1:33" s="18" customFormat="1" ht="21" customHeight="1">
      <c r="A32" s="12">
        <v>5</v>
      </c>
      <c r="B32" s="12" t="s">
        <v>44</v>
      </c>
      <c r="C32" s="6" t="s">
        <v>187</v>
      </c>
      <c r="D32" s="5" t="s">
        <v>28</v>
      </c>
      <c r="E32" s="5"/>
      <c r="F32" s="25">
        <v>8</v>
      </c>
      <c r="G32" s="27"/>
      <c r="H32" s="27"/>
      <c r="I32" s="26"/>
      <c r="J32" s="26"/>
      <c r="K32" s="26"/>
      <c r="L32" s="26"/>
      <c r="M32" s="2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</row>
    <row r="33" spans="1:33" s="18" customFormat="1" ht="18.75" customHeight="1">
      <c r="A33" s="12"/>
      <c r="B33" s="12"/>
      <c r="C33" s="3" t="s">
        <v>11</v>
      </c>
      <c r="D33" s="12" t="s">
        <v>10</v>
      </c>
      <c r="E33" s="8">
        <v>0.02</v>
      </c>
      <c r="F33" s="27">
        <f>E33*F32</f>
        <v>0.16</v>
      </c>
      <c r="G33" s="27"/>
      <c r="H33" s="27"/>
      <c r="I33" s="33"/>
      <c r="J33" s="26"/>
      <c r="K33" s="26"/>
      <c r="L33" s="26"/>
      <c r="M33" s="2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</row>
    <row r="34" spans="1:33" s="18" customFormat="1" ht="13.5">
      <c r="A34" s="12"/>
      <c r="B34" s="12"/>
      <c r="C34" s="30" t="s">
        <v>31</v>
      </c>
      <c r="D34" s="12"/>
      <c r="E34" s="47"/>
      <c r="F34" s="27"/>
      <c r="G34" s="27"/>
      <c r="H34" s="27"/>
      <c r="I34" s="26"/>
      <c r="J34" s="26"/>
      <c r="K34" s="26"/>
      <c r="L34" s="26"/>
      <c r="M34" s="2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</row>
    <row r="35" spans="1:33" s="18" customFormat="1" ht="15" customHeight="1">
      <c r="A35" s="12"/>
      <c r="B35" s="12"/>
      <c r="C35" s="6" t="s">
        <v>43</v>
      </c>
      <c r="D35" s="5" t="s">
        <v>13</v>
      </c>
      <c r="E35" s="28">
        <v>1</v>
      </c>
      <c r="F35" s="29">
        <f>E35*F32</f>
        <v>8</v>
      </c>
      <c r="G35" s="27"/>
      <c r="H35" s="27"/>
      <c r="I35" s="26"/>
      <c r="J35" s="26"/>
      <c r="K35" s="26"/>
      <c r="L35" s="26"/>
      <c r="M35" s="2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</row>
    <row r="36" spans="1:33" s="18" customFormat="1" ht="15" customHeight="1">
      <c r="A36" s="12"/>
      <c r="B36" s="12"/>
      <c r="C36" s="3" t="s">
        <v>12</v>
      </c>
      <c r="D36" s="12" t="s">
        <v>8</v>
      </c>
      <c r="E36" s="4">
        <v>0.004</v>
      </c>
      <c r="F36" s="8">
        <f>E36*F32</f>
        <v>0.032</v>
      </c>
      <c r="G36" s="27"/>
      <c r="H36" s="27"/>
      <c r="I36" s="26"/>
      <c r="J36" s="26"/>
      <c r="K36" s="26"/>
      <c r="L36" s="26"/>
      <c r="M36" s="2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</row>
    <row r="37" spans="1:33" s="18" customFormat="1" ht="31.5" customHeight="1">
      <c r="A37" s="12">
        <v>6</v>
      </c>
      <c r="B37" s="12" t="s">
        <v>18</v>
      </c>
      <c r="C37" s="6" t="s">
        <v>188</v>
      </c>
      <c r="D37" s="5" t="s">
        <v>28</v>
      </c>
      <c r="E37" s="5"/>
      <c r="F37" s="25">
        <v>1</v>
      </c>
      <c r="G37" s="27"/>
      <c r="H37" s="27"/>
      <c r="I37" s="26"/>
      <c r="J37" s="26"/>
      <c r="K37" s="26"/>
      <c r="L37" s="26"/>
      <c r="M37" s="2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</row>
    <row r="38" spans="1:33" s="18" customFormat="1" ht="13.5" customHeight="1">
      <c r="A38" s="12"/>
      <c r="B38" s="12"/>
      <c r="C38" s="3" t="s">
        <v>11</v>
      </c>
      <c r="D38" s="12" t="s">
        <v>10</v>
      </c>
      <c r="E38" s="8">
        <v>6</v>
      </c>
      <c r="F38" s="27">
        <f>F37*E38</f>
        <v>6</v>
      </c>
      <c r="G38" s="27"/>
      <c r="H38" s="27"/>
      <c r="I38" s="33"/>
      <c r="J38" s="26"/>
      <c r="K38" s="26"/>
      <c r="L38" s="26"/>
      <c r="M38" s="2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</row>
    <row r="39" spans="1:33" s="18" customFormat="1" ht="13.5">
      <c r="A39" s="12"/>
      <c r="B39" s="12"/>
      <c r="C39" s="30" t="s">
        <v>31</v>
      </c>
      <c r="D39" s="12"/>
      <c r="E39" s="47"/>
      <c r="F39" s="27"/>
      <c r="G39" s="27"/>
      <c r="H39" s="27"/>
      <c r="I39" s="26"/>
      <c r="J39" s="26"/>
      <c r="K39" s="26"/>
      <c r="L39" s="26"/>
      <c r="M39" s="2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</row>
    <row r="40" spans="1:33" s="18" customFormat="1" ht="27" customHeight="1">
      <c r="A40" s="12"/>
      <c r="B40" s="12"/>
      <c r="C40" s="6" t="s">
        <v>188</v>
      </c>
      <c r="D40" s="5" t="s">
        <v>28</v>
      </c>
      <c r="E40" s="28">
        <v>1</v>
      </c>
      <c r="F40" s="29">
        <f>F37*E40</f>
        <v>1</v>
      </c>
      <c r="G40" s="27"/>
      <c r="H40" s="27"/>
      <c r="I40" s="26"/>
      <c r="J40" s="26"/>
      <c r="K40" s="26"/>
      <c r="L40" s="26"/>
      <c r="M40" s="2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</row>
    <row r="41" spans="1:33" s="18" customFormat="1" ht="13.5">
      <c r="A41" s="12"/>
      <c r="B41" s="12"/>
      <c r="C41" s="3" t="s">
        <v>12</v>
      </c>
      <c r="D41" s="12" t="s">
        <v>8</v>
      </c>
      <c r="E41" s="4">
        <v>2.13</v>
      </c>
      <c r="F41" s="27">
        <f>F37*E41</f>
        <v>2.13</v>
      </c>
      <c r="G41" s="27"/>
      <c r="H41" s="27"/>
      <c r="I41" s="26"/>
      <c r="J41" s="26"/>
      <c r="K41" s="26"/>
      <c r="L41" s="26"/>
      <c r="M41" s="2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</row>
    <row r="42" spans="1:33" s="18" customFormat="1" ht="22.5" customHeight="1">
      <c r="A42" s="12">
        <v>7</v>
      </c>
      <c r="B42" s="11" t="s">
        <v>37</v>
      </c>
      <c r="C42" s="6" t="s">
        <v>190</v>
      </c>
      <c r="D42" s="5" t="s">
        <v>14</v>
      </c>
      <c r="E42" s="5"/>
      <c r="F42" s="25">
        <v>300</v>
      </c>
      <c r="G42" s="27"/>
      <c r="H42" s="27"/>
      <c r="I42" s="26"/>
      <c r="J42" s="26"/>
      <c r="K42" s="26"/>
      <c r="L42" s="26"/>
      <c r="M42" s="2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</row>
    <row r="43" spans="1:33" s="18" customFormat="1" ht="17.25" customHeight="1">
      <c r="A43" s="12"/>
      <c r="B43" s="12"/>
      <c r="C43" s="3" t="s">
        <v>11</v>
      </c>
      <c r="D43" s="12" t="s">
        <v>10</v>
      </c>
      <c r="E43" s="46">
        <v>0.35</v>
      </c>
      <c r="F43" s="27">
        <f>E43*F42</f>
        <v>105</v>
      </c>
      <c r="G43" s="27"/>
      <c r="H43" s="27"/>
      <c r="I43" s="26"/>
      <c r="J43" s="26"/>
      <c r="K43" s="26"/>
      <c r="L43" s="26"/>
      <c r="M43" s="2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</row>
    <row r="44" spans="1:33" s="18" customFormat="1" ht="18" customHeight="1">
      <c r="A44" s="12"/>
      <c r="B44" s="12"/>
      <c r="C44" s="3" t="s">
        <v>9</v>
      </c>
      <c r="D44" s="12" t="s">
        <v>8</v>
      </c>
      <c r="E44" s="47">
        <v>0.0597</v>
      </c>
      <c r="F44" s="27">
        <f>E44*F42</f>
        <v>17.91</v>
      </c>
      <c r="G44" s="27"/>
      <c r="H44" s="27"/>
      <c r="I44" s="26"/>
      <c r="J44" s="26"/>
      <c r="K44" s="26"/>
      <c r="L44" s="26"/>
      <c r="M44" s="2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</row>
    <row r="45" spans="1:33" s="18" customFormat="1" ht="15" customHeight="1">
      <c r="A45" s="12"/>
      <c r="B45" s="12"/>
      <c r="C45" s="30" t="s">
        <v>31</v>
      </c>
      <c r="D45" s="12"/>
      <c r="E45" s="47"/>
      <c r="F45" s="27"/>
      <c r="G45" s="27"/>
      <c r="H45" s="27"/>
      <c r="I45" s="26"/>
      <c r="J45" s="26"/>
      <c r="K45" s="26"/>
      <c r="L45" s="26"/>
      <c r="M45" s="2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</row>
    <row r="46" spans="1:33" s="18" customFormat="1" ht="18.75" customHeight="1">
      <c r="A46" s="12"/>
      <c r="B46" s="12"/>
      <c r="C46" s="6" t="s">
        <v>189</v>
      </c>
      <c r="D46" s="5" t="s">
        <v>14</v>
      </c>
      <c r="E46" s="48">
        <v>1.02</v>
      </c>
      <c r="F46" s="29">
        <f>E46*F42</f>
        <v>306</v>
      </c>
      <c r="G46" s="27"/>
      <c r="H46" s="27"/>
      <c r="I46" s="26"/>
      <c r="J46" s="26"/>
      <c r="K46" s="26"/>
      <c r="L46" s="26"/>
      <c r="M46" s="2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</row>
    <row r="47" spans="1:33" s="18" customFormat="1" ht="13.5">
      <c r="A47" s="12"/>
      <c r="B47" s="12"/>
      <c r="C47" s="3" t="s">
        <v>12</v>
      </c>
      <c r="D47" s="12" t="s">
        <v>8</v>
      </c>
      <c r="E47" s="47">
        <v>0.0673</v>
      </c>
      <c r="F47" s="27">
        <f>E47*F42</f>
        <v>20.19</v>
      </c>
      <c r="G47" s="27"/>
      <c r="H47" s="27"/>
      <c r="I47" s="26"/>
      <c r="J47" s="26"/>
      <c r="K47" s="26"/>
      <c r="L47" s="26"/>
      <c r="M47" s="2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</row>
    <row r="48" spans="1:33" s="2" customFormat="1" ht="18" customHeight="1">
      <c r="A48" s="12">
        <v>8</v>
      </c>
      <c r="B48" s="11" t="s">
        <v>45</v>
      </c>
      <c r="C48" s="6" t="s">
        <v>192</v>
      </c>
      <c r="D48" s="5" t="s">
        <v>14</v>
      </c>
      <c r="E48" s="5"/>
      <c r="F48" s="25">
        <v>80</v>
      </c>
      <c r="G48" s="70"/>
      <c r="H48" s="70"/>
      <c r="I48" s="71"/>
      <c r="J48" s="71"/>
      <c r="K48" s="71"/>
      <c r="L48" s="71"/>
      <c r="M48" s="71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</row>
    <row r="49" spans="1:33" s="2" customFormat="1" ht="18" customHeight="1">
      <c r="A49" s="12"/>
      <c r="B49" s="12"/>
      <c r="C49" s="3" t="s">
        <v>11</v>
      </c>
      <c r="D49" s="12" t="s">
        <v>10</v>
      </c>
      <c r="E49" s="124">
        <v>0.17</v>
      </c>
      <c r="F49" s="27">
        <f>F48*E49</f>
        <v>13.600000000000001</v>
      </c>
      <c r="G49" s="27"/>
      <c r="H49" s="27"/>
      <c r="I49" s="26"/>
      <c r="J49" s="26"/>
      <c r="K49" s="26"/>
      <c r="L49" s="26"/>
      <c r="M49" s="26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</row>
    <row r="50" spans="1:33" s="2" customFormat="1" ht="18" customHeight="1">
      <c r="A50" s="12"/>
      <c r="B50" s="12"/>
      <c r="C50" s="3" t="s">
        <v>9</v>
      </c>
      <c r="D50" s="12" t="s">
        <v>8</v>
      </c>
      <c r="E50" s="125">
        <v>0.0053</v>
      </c>
      <c r="F50" s="27">
        <f>F48*E50</f>
        <v>0.424</v>
      </c>
      <c r="G50" s="27"/>
      <c r="H50" s="27"/>
      <c r="I50" s="26"/>
      <c r="J50" s="26"/>
      <c r="K50" s="26"/>
      <c r="L50" s="26"/>
      <c r="M50" s="26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</row>
    <row r="51" spans="1:33" s="2" customFormat="1" ht="15.75" customHeight="1">
      <c r="A51" s="12"/>
      <c r="B51" s="12"/>
      <c r="C51" s="30" t="s">
        <v>31</v>
      </c>
      <c r="D51" s="12"/>
      <c r="E51" s="4"/>
      <c r="F51" s="27"/>
      <c r="G51" s="27"/>
      <c r="H51" s="27"/>
      <c r="I51" s="26"/>
      <c r="J51" s="26"/>
      <c r="K51" s="26"/>
      <c r="L51" s="26"/>
      <c r="M51" s="26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</row>
    <row r="52" spans="1:33" s="2" customFormat="1" ht="18" customHeight="1">
      <c r="A52" s="12"/>
      <c r="B52" s="12"/>
      <c r="C52" s="6" t="s">
        <v>192</v>
      </c>
      <c r="D52" s="5" t="s">
        <v>14</v>
      </c>
      <c r="E52" s="28">
        <v>1.02</v>
      </c>
      <c r="F52" s="29">
        <f>F48*E52</f>
        <v>81.6</v>
      </c>
      <c r="G52" s="27"/>
      <c r="H52" s="27"/>
      <c r="I52" s="26"/>
      <c r="J52" s="26"/>
      <c r="K52" s="26"/>
      <c r="L52" s="26"/>
      <c r="M52" s="26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</row>
    <row r="53" spans="1:33" s="2" customFormat="1" ht="23.25" customHeight="1">
      <c r="A53" s="12"/>
      <c r="B53" s="12"/>
      <c r="C53" s="6" t="s">
        <v>191</v>
      </c>
      <c r="D53" s="5" t="s">
        <v>28</v>
      </c>
      <c r="E53" s="228"/>
      <c r="F53" s="229">
        <v>30</v>
      </c>
      <c r="G53" s="230"/>
      <c r="H53" s="230"/>
      <c r="I53" s="231"/>
      <c r="J53" s="231"/>
      <c r="K53" s="231"/>
      <c r="L53" s="231"/>
      <c r="M53" s="231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</row>
    <row r="54" spans="1:13" s="2" customFormat="1" ht="18" customHeight="1">
      <c r="A54" s="12"/>
      <c r="B54" s="12"/>
      <c r="C54" s="3" t="s">
        <v>12</v>
      </c>
      <c r="D54" s="12" t="s">
        <v>8</v>
      </c>
      <c r="E54" s="125">
        <v>0.0379</v>
      </c>
      <c r="F54" s="126">
        <f>F48*E54</f>
        <v>3.032</v>
      </c>
      <c r="G54" s="127"/>
      <c r="H54" s="126"/>
      <c r="I54" s="128"/>
      <c r="J54" s="129"/>
      <c r="K54" s="129"/>
      <c r="L54" s="129"/>
      <c r="M54" s="129"/>
    </row>
    <row r="55" spans="1:33" s="37" customFormat="1" ht="16.5" customHeight="1">
      <c r="A55" s="31"/>
      <c r="B55" s="32"/>
      <c r="C55" s="232" t="s">
        <v>193</v>
      </c>
      <c r="D55" s="31"/>
      <c r="E55" s="31"/>
      <c r="F55" s="42"/>
      <c r="G55" s="33"/>
      <c r="H55" s="33"/>
      <c r="I55" s="33"/>
      <c r="J55" s="33"/>
      <c r="K55" s="33"/>
      <c r="L55" s="33"/>
      <c r="M55" s="33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13" ht="18" customHeight="1">
      <c r="A56" s="31">
        <v>9</v>
      </c>
      <c r="B56" s="31" t="s">
        <v>15</v>
      </c>
      <c r="C56" s="39" t="s">
        <v>195</v>
      </c>
      <c r="D56" s="34" t="s">
        <v>28</v>
      </c>
      <c r="E56" s="40"/>
      <c r="F56" s="40">
        <v>1</v>
      </c>
      <c r="G56" s="34"/>
      <c r="H56" s="33"/>
      <c r="I56" s="40"/>
      <c r="J56" s="33"/>
      <c r="K56" s="40"/>
      <c r="L56" s="33"/>
      <c r="M56" s="33"/>
    </row>
    <row r="57" spans="1:13" ht="18" customHeight="1">
      <c r="A57" s="31"/>
      <c r="B57" s="32"/>
      <c r="C57" s="30" t="s">
        <v>11</v>
      </c>
      <c r="D57" s="34" t="s">
        <v>28</v>
      </c>
      <c r="E57" s="31">
        <v>1</v>
      </c>
      <c r="F57" s="33">
        <f>F56*E57</f>
        <v>1</v>
      </c>
      <c r="G57" s="34"/>
      <c r="H57" s="33"/>
      <c r="I57" s="40"/>
      <c r="J57" s="33"/>
      <c r="K57" s="40"/>
      <c r="L57" s="33"/>
      <c r="M57" s="33"/>
    </row>
    <row r="58" spans="1:13" s="37" customFormat="1" ht="18" customHeight="1">
      <c r="A58" s="31"/>
      <c r="B58" s="32"/>
      <c r="C58" s="30" t="s">
        <v>31</v>
      </c>
      <c r="D58" s="31"/>
      <c r="E58" s="31"/>
      <c r="F58" s="33"/>
      <c r="G58" s="34"/>
      <c r="H58" s="33"/>
      <c r="I58" s="40"/>
      <c r="J58" s="33"/>
      <c r="K58" s="40"/>
      <c r="L58" s="33"/>
      <c r="M58" s="33"/>
    </row>
    <row r="59" spans="1:13" s="37" customFormat="1" ht="18" customHeight="1">
      <c r="A59" s="31"/>
      <c r="B59" s="32"/>
      <c r="C59" s="39" t="s">
        <v>195</v>
      </c>
      <c r="D59" s="34" t="s">
        <v>28</v>
      </c>
      <c r="E59" s="31">
        <v>1</v>
      </c>
      <c r="F59" s="43">
        <f>F56*E59</f>
        <v>1</v>
      </c>
      <c r="G59" s="34"/>
      <c r="H59" s="33"/>
      <c r="I59" s="40"/>
      <c r="J59" s="33"/>
      <c r="K59" s="40"/>
      <c r="L59" s="33"/>
      <c r="M59" s="33"/>
    </row>
    <row r="60" spans="1:33" ht="20.25" customHeight="1">
      <c r="A60" s="31">
        <v>10</v>
      </c>
      <c r="B60" s="31" t="s">
        <v>15</v>
      </c>
      <c r="C60" s="39" t="s">
        <v>33</v>
      </c>
      <c r="D60" s="34" t="s">
        <v>32</v>
      </c>
      <c r="E60" s="40"/>
      <c r="F60" s="43">
        <f>SUM(F63:F64)</f>
        <v>6</v>
      </c>
      <c r="G60" s="33"/>
      <c r="H60" s="33"/>
      <c r="I60" s="33"/>
      <c r="J60" s="33"/>
      <c r="K60" s="33"/>
      <c r="L60" s="33"/>
      <c r="M60" s="33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</row>
    <row r="61" spans="1:33" ht="17.25" customHeight="1">
      <c r="A61" s="31"/>
      <c r="B61" s="32"/>
      <c r="C61" s="30" t="s">
        <v>11</v>
      </c>
      <c r="D61" s="34" t="s">
        <v>32</v>
      </c>
      <c r="E61" s="31">
        <v>1</v>
      </c>
      <c r="F61" s="43">
        <f>F60*E61</f>
        <v>6</v>
      </c>
      <c r="G61" s="33"/>
      <c r="H61" s="33"/>
      <c r="I61" s="33"/>
      <c r="J61" s="33"/>
      <c r="K61" s="33"/>
      <c r="L61" s="33"/>
      <c r="M61" s="33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</row>
    <row r="62" spans="1:33" s="37" customFormat="1" ht="13.5">
      <c r="A62" s="31"/>
      <c r="B62" s="32"/>
      <c r="C62" s="30" t="s">
        <v>31</v>
      </c>
      <c r="D62" s="31"/>
      <c r="E62" s="31"/>
      <c r="F62" s="33"/>
      <c r="G62" s="33"/>
      <c r="H62" s="33"/>
      <c r="I62" s="33"/>
      <c r="J62" s="33"/>
      <c r="K62" s="33"/>
      <c r="L62" s="33"/>
      <c r="M62" s="33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</row>
    <row r="63" spans="1:33" s="37" customFormat="1" ht="18" customHeight="1">
      <c r="A63" s="31"/>
      <c r="B63" s="31"/>
      <c r="C63" s="39" t="s">
        <v>197</v>
      </c>
      <c r="D63" s="34" t="s">
        <v>32</v>
      </c>
      <c r="E63" s="31"/>
      <c r="F63" s="35">
        <v>4</v>
      </c>
      <c r="G63" s="33"/>
      <c r="H63" s="33"/>
      <c r="I63" s="33"/>
      <c r="J63" s="33"/>
      <c r="K63" s="33"/>
      <c r="L63" s="33"/>
      <c r="M63" s="33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</row>
    <row r="64" spans="1:33" s="37" customFormat="1" ht="32.25" customHeight="1">
      <c r="A64" s="31"/>
      <c r="B64" s="31"/>
      <c r="C64" s="39" t="s">
        <v>196</v>
      </c>
      <c r="D64" s="34" t="s">
        <v>32</v>
      </c>
      <c r="E64" s="31"/>
      <c r="F64" s="35">
        <v>2</v>
      </c>
      <c r="G64" s="33"/>
      <c r="H64" s="33"/>
      <c r="I64" s="33"/>
      <c r="J64" s="33"/>
      <c r="K64" s="33"/>
      <c r="L64" s="33"/>
      <c r="M64" s="33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s="18" customFormat="1" ht="31.5" customHeight="1">
      <c r="A65" s="12">
        <v>11</v>
      </c>
      <c r="B65" s="12" t="s">
        <v>18</v>
      </c>
      <c r="C65" s="6" t="s">
        <v>199</v>
      </c>
      <c r="D65" s="5" t="s">
        <v>13</v>
      </c>
      <c r="E65" s="5"/>
      <c r="F65" s="25">
        <v>1</v>
      </c>
      <c r="G65" s="27"/>
      <c r="H65" s="27"/>
      <c r="I65" s="26"/>
      <c r="J65" s="26"/>
      <c r="K65" s="26"/>
      <c r="L65" s="26"/>
      <c r="M65" s="2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</row>
    <row r="66" spans="1:33" s="18" customFormat="1" ht="13.5" customHeight="1">
      <c r="A66" s="12"/>
      <c r="B66" s="12"/>
      <c r="C66" s="3" t="s">
        <v>11</v>
      </c>
      <c r="D66" s="12" t="s">
        <v>10</v>
      </c>
      <c r="E66" s="8">
        <v>6</v>
      </c>
      <c r="F66" s="27">
        <f>F65*E66</f>
        <v>6</v>
      </c>
      <c r="G66" s="27"/>
      <c r="H66" s="27"/>
      <c r="I66" s="26"/>
      <c r="J66" s="26"/>
      <c r="K66" s="26"/>
      <c r="L66" s="26"/>
      <c r="M66" s="2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</row>
    <row r="67" spans="1:33" s="37" customFormat="1" ht="13.5">
      <c r="A67" s="31"/>
      <c r="B67" s="32"/>
      <c r="C67" s="30" t="s">
        <v>31</v>
      </c>
      <c r="D67" s="31"/>
      <c r="E67" s="31"/>
      <c r="F67" s="33"/>
      <c r="G67" s="33"/>
      <c r="H67" s="33"/>
      <c r="I67" s="33"/>
      <c r="J67" s="33"/>
      <c r="K67" s="33"/>
      <c r="L67" s="33"/>
      <c r="M67" s="33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1:33" s="18" customFormat="1" ht="27" customHeight="1">
      <c r="A68" s="12"/>
      <c r="B68" s="12"/>
      <c r="C68" s="6" t="s">
        <v>198</v>
      </c>
      <c r="D68" s="5" t="s">
        <v>13</v>
      </c>
      <c r="E68" s="28">
        <v>1</v>
      </c>
      <c r="F68" s="29">
        <f>F65*E68</f>
        <v>1</v>
      </c>
      <c r="G68" s="27"/>
      <c r="H68" s="27"/>
      <c r="I68" s="26"/>
      <c r="J68" s="26"/>
      <c r="K68" s="26"/>
      <c r="L68" s="26"/>
      <c r="M68" s="2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</row>
    <row r="69" spans="1:33" s="18" customFormat="1" ht="13.5">
      <c r="A69" s="12"/>
      <c r="B69" s="12"/>
      <c r="C69" s="3" t="s">
        <v>12</v>
      </c>
      <c r="D69" s="12" t="s">
        <v>8</v>
      </c>
      <c r="E69" s="4">
        <v>2.13</v>
      </c>
      <c r="F69" s="27">
        <f>F65*E69</f>
        <v>2.13</v>
      </c>
      <c r="G69" s="27"/>
      <c r="H69" s="27"/>
      <c r="I69" s="26"/>
      <c r="J69" s="26"/>
      <c r="K69" s="26"/>
      <c r="L69" s="26"/>
      <c r="M69" s="2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</row>
    <row r="70" spans="1:33" ht="15" customHeight="1">
      <c r="A70" s="31">
        <v>12</v>
      </c>
      <c r="B70" s="38" t="s">
        <v>27</v>
      </c>
      <c r="C70" s="39" t="s">
        <v>200</v>
      </c>
      <c r="D70" s="31" t="s">
        <v>28</v>
      </c>
      <c r="E70" s="34"/>
      <c r="F70" s="40">
        <v>1</v>
      </c>
      <c r="G70" s="33"/>
      <c r="H70" s="33"/>
      <c r="I70" s="33"/>
      <c r="J70" s="33"/>
      <c r="K70" s="33"/>
      <c r="L70" s="33"/>
      <c r="M70" s="33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</row>
    <row r="71" spans="1:33" ht="16.5" customHeight="1">
      <c r="A71" s="31"/>
      <c r="B71" s="32"/>
      <c r="C71" s="30" t="s">
        <v>19</v>
      </c>
      <c r="D71" s="31" t="s">
        <v>29</v>
      </c>
      <c r="E71" s="41">
        <v>0.34</v>
      </c>
      <c r="F71" s="42">
        <f>F70*E71</f>
        <v>0.34</v>
      </c>
      <c r="G71" s="33"/>
      <c r="H71" s="33"/>
      <c r="I71" s="33"/>
      <c r="J71" s="33"/>
      <c r="K71" s="33"/>
      <c r="L71" s="33"/>
      <c r="M71" s="33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</row>
    <row r="72" spans="1:33" s="36" customFormat="1" ht="16.5" customHeight="1">
      <c r="A72" s="31"/>
      <c r="B72" s="44"/>
      <c r="C72" s="30" t="s">
        <v>30</v>
      </c>
      <c r="D72" s="31" t="s">
        <v>8</v>
      </c>
      <c r="E72" s="34">
        <v>0.013</v>
      </c>
      <c r="F72" s="42">
        <f>F70*E72</f>
        <v>0.013</v>
      </c>
      <c r="G72" s="33"/>
      <c r="H72" s="33"/>
      <c r="I72" s="33"/>
      <c r="J72" s="33"/>
      <c r="K72" s="33"/>
      <c r="L72" s="33"/>
      <c r="M72" s="33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1:33" s="37" customFormat="1" ht="16.5" customHeight="1">
      <c r="A73" s="31"/>
      <c r="B73" s="32"/>
      <c r="C73" s="30" t="s">
        <v>31</v>
      </c>
      <c r="D73" s="31"/>
      <c r="E73" s="31"/>
      <c r="F73" s="42"/>
      <c r="G73" s="33"/>
      <c r="H73" s="33"/>
      <c r="I73" s="33"/>
      <c r="J73" s="33"/>
      <c r="K73" s="33"/>
      <c r="L73" s="33"/>
      <c r="M73" s="33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</row>
    <row r="74" spans="1:33" s="37" customFormat="1" ht="16.5" customHeight="1">
      <c r="A74" s="31"/>
      <c r="B74" s="32"/>
      <c r="C74" s="39" t="s">
        <v>200</v>
      </c>
      <c r="D74" s="31" t="s">
        <v>28</v>
      </c>
      <c r="E74" s="31">
        <v>1</v>
      </c>
      <c r="F74" s="34">
        <f>F70*E74</f>
        <v>1</v>
      </c>
      <c r="G74" s="33"/>
      <c r="H74" s="33"/>
      <c r="I74" s="33"/>
      <c r="J74" s="33"/>
      <c r="K74" s="33"/>
      <c r="L74" s="33"/>
      <c r="M74" s="33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</row>
    <row r="75" spans="1:33" s="37" customFormat="1" ht="16.5" customHeight="1">
      <c r="A75" s="31"/>
      <c r="B75" s="32"/>
      <c r="C75" s="30" t="s">
        <v>12</v>
      </c>
      <c r="D75" s="31" t="s">
        <v>8</v>
      </c>
      <c r="E75" s="31">
        <v>0.094</v>
      </c>
      <c r="F75" s="42">
        <f>F70*E75</f>
        <v>0.094</v>
      </c>
      <c r="G75" s="33"/>
      <c r="H75" s="33"/>
      <c r="I75" s="33"/>
      <c r="J75" s="33"/>
      <c r="K75" s="33"/>
      <c r="L75" s="33"/>
      <c r="M75" s="33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</row>
    <row r="76" spans="1:33" s="18" customFormat="1" ht="13.5">
      <c r="A76" s="12">
        <v>13</v>
      </c>
      <c r="B76" s="12"/>
      <c r="C76" s="3" t="s">
        <v>201</v>
      </c>
      <c r="D76" s="12" t="s">
        <v>28</v>
      </c>
      <c r="E76" s="4"/>
      <c r="F76" s="27">
        <v>2</v>
      </c>
      <c r="G76" s="27"/>
      <c r="H76" s="27"/>
      <c r="I76" s="26"/>
      <c r="J76" s="26"/>
      <c r="K76" s="26"/>
      <c r="L76" s="26"/>
      <c r="M76" s="2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</row>
    <row r="77" spans="1:33" s="18" customFormat="1" ht="21" customHeight="1">
      <c r="A77" s="12">
        <v>14</v>
      </c>
      <c r="B77" s="11" t="s">
        <v>37</v>
      </c>
      <c r="C77" s="6" t="s">
        <v>202</v>
      </c>
      <c r="D77" s="5" t="s">
        <v>14</v>
      </c>
      <c r="E77" s="5"/>
      <c r="F77" s="25">
        <v>150</v>
      </c>
      <c r="G77" s="27"/>
      <c r="H77" s="27"/>
      <c r="I77" s="26"/>
      <c r="J77" s="26"/>
      <c r="K77" s="26"/>
      <c r="L77" s="26"/>
      <c r="M77" s="2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</row>
    <row r="78" spans="1:33" s="18" customFormat="1" ht="18" customHeight="1">
      <c r="A78" s="12"/>
      <c r="B78" s="12"/>
      <c r="C78" s="3" t="s">
        <v>11</v>
      </c>
      <c r="D78" s="12" t="s">
        <v>10</v>
      </c>
      <c r="E78" s="46">
        <v>0.35</v>
      </c>
      <c r="F78" s="27">
        <f>F77*E78</f>
        <v>52.5</v>
      </c>
      <c r="G78" s="27"/>
      <c r="H78" s="27"/>
      <c r="I78" s="26"/>
      <c r="J78" s="26"/>
      <c r="K78" s="26"/>
      <c r="L78" s="26"/>
      <c r="M78" s="2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</row>
    <row r="79" spans="1:33" s="18" customFormat="1" ht="13.5">
      <c r="A79" s="12"/>
      <c r="B79" s="12"/>
      <c r="C79" s="3" t="s">
        <v>9</v>
      </c>
      <c r="D79" s="12" t="s">
        <v>8</v>
      </c>
      <c r="E79" s="47">
        <v>0.0597</v>
      </c>
      <c r="F79" s="27">
        <f>F77*E79</f>
        <v>8.955</v>
      </c>
      <c r="G79" s="27"/>
      <c r="H79" s="27"/>
      <c r="I79" s="26"/>
      <c r="J79" s="26"/>
      <c r="K79" s="26"/>
      <c r="L79" s="26"/>
      <c r="M79" s="2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</row>
    <row r="80" spans="1:33" s="18" customFormat="1" ht="13.5">
      <c r="A80" s="12"/>
      <c r="B80" s="12"/>
      <c r="C80" s="30" t="s">
        <v>31</v>
      </c>
      <c r="D80" s="12"/>
      <c r="E80" s="47"/>
      <c r="F80" s="27"/>
      <c r="G80" s="27"/>
      <c r="H80" s="27"/>
      <c r="I80" s="26"/>
      <c r="J80" s="26"/>
      <c r="K80" s="26"/>
      <c r="L80" s="26"/>
      <c r="M80" s="2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</row>
    <row r="81" spans="1:33" s="18" customFormat="1" ht="21" customHeight="1">
      <c r="A81" s="12"/>
      <c r="B81" s="12"/>
      <c r="C81" s="6" t="s">
        <v>202</v>
      </c>
      <c r="D81" s="5" t="s">
        <v>14</v>
      </c>
      <c r="E81" s="48">
        <v>1.02</v>
      </c>
      <c r="F81" s="29">
        <f>F77*E81</f>
        <v>153</v>
      </c>
      <c r="G81" s="27"/>
      <c r="H81" s="27"/>
      <c r="I81" s="26"/>
      <c r="J81" s="26"/>
      <c r="K81" s="26"/>
      <c r="L81" s="26"/>
      <c r="M81" s="2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</row>
    <row r="82" spans="1:33" s="18" customFormat="1" ht="13.5">
      <c r="A82" s="12"/>
      <c r="B82" s="12"/>
      <c r="C82" s="3" t="s">
        <v>12</v>
      </c>
      <c r="D82" s="12" t="s">
        <v>8</v>
      </c>
      <c r="E82" s="47">
        <v>0.0673</v>
      </c>
      <c r="F82" s="27">
        <f>F77*E82</f>
        <v>10.095</v>
      </c>
      <c r="G82" s="27"/>
      <c r="H82" s="27"/>
      <c r="I82" s="26"/>
      <c r="J82" s="26"/>
      <c r="K82" s="26"/>
      <c r="L82" s="26"/>
      <c r="M82" s="2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</row>
    <row r="83" spans="1:13" s="37" customFormat="1" ht="21" customHeight="1">
      <c r="A83" s="31"/>
      <c r="B83" s="32"/>
      <c r="C83" s="232" t="s">
        <v>225</v>
      </c>
      <c r="D83" s="34"/>
      <c r="E83" s="31"/>
      <c r="F83" s="43"/>
      <c r="G83" s="43"/>
      <c r="H83" s="33"/>
      <c r="I83" s="40"/>
      <c r="J83" s="33"/>
      <c r="K83" s="40"/>
      <c r="L83" s="33"/>
      <c r="M83" s="33"/>
    </row>
    <row r="84" spans="1:13" ht="18.75" customHeight="1">
      <c r="A84" s="31">
        <v>15</v>
      </c>
      <c r="B84" s="50" t="s">
        <v>203</v>
      </c>
      <c r="C84" s="39" t="s">
        <v>204</v>
      </c>
      <c r="D84" s="34" t="s">
        <v>28</v>
      </c>
      <c r="E84" s="34"/>
      <c r="F84" s="43">
        <v>1</v>
      </c>
      <c r="G84" s="40"/>
      <c r="H84" s="33"/>
      <c r="I84" s="34"/>
      <c r="J84" s="33"/>
      <c r="K84" s="40"/>
      <c r="L84" s="33"/>
      <c r="M84" s="33"/>
    </row>
    <row r="85" spans="1:13" ht="14.25" customHeight="1">
      <c r="A85" s="31"/>
      <c r="B85" s="50"/>
      <c r="C85" s="30" t="s">
        <v>11</v>
      </c>
      <c r="D85" s="31" t="s">
        <v>29</v>
      </c>
      <c r="E85" s="31">
        <v>13</v>
      </c>
      <c r="F85" s="33">
        <f>F84*E85</f>
        <v>13</v>
      </c>
      <c r="G85" s="34"/>
      <c r="H85" s="33"/>
      <c r="I85" s="43"/>
      <c r="J85" s="33"/>
      <c r="K85" s="40"/>
      <c r="L85" s="33"/>
      <c r="M85" s="33"/>
    </row>
    <row r="86" spans="1:13" s="37" customFormat="1" ht="13.5">
      <c r="A86" s="31"/>
      <c r="B86" s="50"/>
      <c r="C86" s="30" t="s">
        <v>31</v>
      </c>
      <c r="D86" s="31"/>
      <c r="E86" s="31"/>
      <c r="F86" s="33"/>
      <c r="G86" s="40"/>
      <c r="H86" s="33"/>
      <c r="I86" s="34"/>
      <c r="J86" s="33"/>
      <c r="K86" s="40"/>
      <c r="L86" s="33"/>
      <c r="M86" s="33"/>
    </row>
    <row r="87" spans="1:13" s="37" customFormat="1" ht="17.25" customHeight="1">
      <c r="A87" s="31"/>
      <c r="B87" s="50"/>
      <c r="C87" s="39" t="s">
        <v>204</v>
      </c>
      <c r="D87" s="34" t="s">
        <v>28</v>
      </c>
      <c r="E87" s="31">
        <v>1</v>
      </c>
      <c r="F87" s="35">
        <f>F84*E87</f>
        <v>1</v>
      </c>
      <c r="G87" s="43"/>
      <c r="H87" s="33"/>
      <c r="I87" s="34"/>
      <c r="J87" s="43"/>
      <c r="K87" s="40"/>
      <c r="L87" s="33"/>
      <c r="M87" s="33"/>
    </row>
    <row r="88" spans="1:13" s="37" customFormat="1" ht="13.5">
      <c r="A88" s="31"/>
      <c r="B88" s="50"/>
      <c r="C88" s="30" t="s">
        <v>12</v>
      </c>
      <c r="D88" s="31" t="s">
        <v>8</v>
      </c>
      <c r="E88" s="31">
        <v>0.25</v>
      </c>
      <c r="F88" s="35">
        <f>F84*E88</f>
        <v>0.25</v>
      </c>
      <c r="G88" s="40"/>
      <c r="H88" s="33"/>
      <c r="I88" s="34"/>
      <c r="J88" s="43"/>
      <c r="K88" s="40"/>
      <c r="L88" s="33"/>
      <c r="M88" s="33"/>
    </row>
    <row r="89" spans="1:13" ht="13.5">
      <c r="A89" s="31">
        <v>16</v>
      </c>
      <c r="B89" s="50" t="s">
        <v>205</v>
      </c>
      <c r="C89" s="39" t="s">
        <v>208</v>
      </c>
      <c r="D89" s="34" t="s">
        <v>28</v>
      </c>
      <c r="E89" s="34"/>
      <c r="F89" s="43">
        <v>1</v>
      </c>
      <c r="G89" s="40"/>
      <c r="H89" s="33"/>
      <c r="I89" s="34"/>
      <c r="J89" s="33"/>
      <c r="K89" s="40"/>
      <c r="L89" s="33"/>
      <c r="M89" s="33"/>
    </row>
    <row r="90" spans="1:13" ht="16.5" customHeight="1">
      <c r="A90" s="31"/>
      <c r="B90" s="50"/>
      <c r="C90" s="30" t="s">
        <v>11</v>
      </c>
      <c r="D90" s="31" t="s">
        <v>29</v>
      </c>
      <c r="E90" s="31">
        <v>4</v>
      </c>
      <c r="F90" s="33">
        <f>F89*E90</f>
        <v>4</v>
      </c>
      <c r="G90" s="34"/>
      <c r="H90" s="33"/>
      <c r="I90" s="43"/>
      <c r="J90" s="33"/>
      <c r="K90" s="40"/>
      <c r="L90" s="33"/>
      <c r="M90" s="33"/>
    </row>
    <row r="91" spans="1:13" s="37" customFormat="1" ht="13.5">
      <c r="A91" s="31"/>
      <c r="B91" s="50"/>
      <c r="C91" s="30" t="s">
        <v>31</v>
      </c>
      <c r="D91" s="31"/>
      <c r="E91" s="31"/>
      <c r="F91" s="33"/>
      <c r="G91" s="40"/>
      <c r="H91" s="33"/>
      <c r="I91" s="34"/>
      <c r="J91" s="33"/>
      <c r="K91" s="40"/>
      <c r="L91" s="33"/>
      <c r="M91" s="33"/>
    </row>
    <row r="92" spans="1:13" s="37" customFormat="1" ht="13.5">
      <c r="A92" s="31"/>
      <c r="B92" s="34"/>
      <c r="C92" s="39" t="s">
        <v>208</v>
      </c>
      <c r="D92" s="34" t="s">
        <v>28</v>
      </c>
      <c r="E92" s="31">
        <v>1</v>
      </c>
      <c r="F92" s="33">
        <f>F89*E92</f>
        <v>1</v>
      </c>
      <c r="G92" s="43"/>
      <c r="H92" s="33"/>
      <c r="I92" s="43"/>
      <c r="J92" s="33"/>
      <c r="K92" s="40"/>
      <c r="L92" s="33"/>
      <c r="M92" s="33"/>
    </row>
    <row r="93" spans="1:13" s="37" customFormat="1" ht="13.5">
      <c r="A93" s="31"/>
      <c r="B93" s="50"/>
      <c r="C93" s="30" t="s">
        <v>12</v>
      </c>
      <c r="D93" s="31" t="s">
        <v>8</v>
      </c>
      <c r="E93" s="31">
        <v>0.24</v>
      </c>
      <c r="F93" s="33">
        <f>F89*E93</f>
        <v>0.24</v>
      </c>
      <c r="G93" s="40"/>
      <c r="H93" s="33"/>
      <c r="I93" s="34"/>
      <c r="J93" s="33"/>
      <c r="K93" s="40"/>
      <c r="L93" s="33"/>
      <c r="M93" s="33"/>
    </row>
    <row r="94" spans="1:33" s="2" customFormat="1" ht="14.25" customHeight="1">
      <c r="A94" s="12">
        <v>17</v>
      </c>
      <c r="B94" s="12" t="s">
        <v>36</v>
      </c>
      <c r="C94" s="233" t="s">
        <v>224</v>
      </c>
      <c r="D94" s="234" t="s">
        <v>14</v>
      </c>
      <c r="E94" s="5"/>
      <c r="F94" s="235">
        <v>50</v>
      </c>
      <c r="G94" s="70"/>
      <c r="H94" s="70"/>
      <c r="I94" s="71"/>
      <c r="J94" s="71"/>
      <c r="K94" s="71"/>
      <c r="L94" s="71"/>
      <c r="M94" s="71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</row>
    <row r="95" spans="1:33" s="2" customFormat="1" ht="14.25" customHeight="1">
      <c r="A95" s="12"/>
      <c r="B95" s="12"/>
      <c r="C95" s="3" t="s">
        <v>11</v>
      </c>
      <c r="D95" s="12" t="s">
        <v>10</v>
      </c>
      <c r="E95" s="46">
        <v>0.35</v>
      </c>
      <c r="F95" s="8">
        <f>E95*F94</f>
        <v>17.5</v>
      </c>
      <c r="G95" s="27"/>
      <c r="H95" s="27"/>
      <c r="I95" s="33"/>
      <c r="J95" s="26"/>
      <c r="K95" s="26"/>
      <c r="L95" s="26"/>
      <c r="M95" s="26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</row>
    <row r="96" spans="1:33" s="2" customFormat="1" ht="14.25" customHeight="1">
      <c r="A96" s="12"/>
      <c r="B96" s="12"/>
      <c r="C96" s="3" t="s">
        <v>9</v>
      </c>
      <c r="D96" s="12" t="s">
        <v>8</v>
      </c>
      <c r="E96" s="47">
        <v>0.0597</v>
      </c>
      <c r="F96" s="8">
        <f>E96*F94</f>
        <v>2.9850000000000003</v>
      </c>
      <c r="G96" s="27"/>
      <c r="H96" s="27"/>
      <c r="I96" s="26"/>
      <c r="J96" s="26"/>
      <c r="K96" s="26"/>
      <c r="L96" s="26"/>
      <c r="M96" s="26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</row>
    <row r="97" spans="1:33" s="18" customFormat="1" ht="14.25" customHeight="1">
      <c r="A97" s="12"/>
      <c r="B97" s="12"/>
      <c r="C97" s="30" t="s">
        <v>31</v>
      </c>
      <c r="D97" s="12"/>
      <c r="E97" s="47"/>
      <c r="F97" s="27"/>
      <c r="G97" s="27"/>
      <c r="H97" s="27"/>
      <c r="I97" s="26"/>
      <c r="J97" s="26"/>
      <c r="K97" s="26"/>
      <c r="L97" s="26"/>
      <c r="M97" s="2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</row>
    <row r="98" spans="1:33" s="18" customFormat="1" ht="15.75" customHeight="1">
      <c r="A98" s="12"/>
      <c r="B98" s="31"/>
      <c r="C98" s="233" t="s">
        <v>224</v>
      </c>
      <c r="D98" s="234" t="s">
        <v>14</v>
      </c>
      <c r="E98" s="92">
        <v>1.02</v>
      </c>
      <c r="F98" s="237">
        <f>E98*F94</f>
        <v>51</v>
      </c>
      <c r="G98" s="238"/>
      <c r="H98" s="238"/>
      <c r="I98" s="26"/>
      <c r="J98" s="26"/>
      <c r="K98" s="26"/>
      <c r="L98" s="26"/>
      <c r="M98" s="2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</row>
    <row r="99" spans="1:33" s="18" customFormat="1" ht="14.25" customHeight="1">
      <c r="A99" s="12"/>
      <c r="B99" s="12"/>
      <c r="C99" s="3" t="s">
        <v>12</v>
      </c>
      <c r="D99" s="12" t="s">
        <v>8</v>
      </c>
      <c r="E99" s="47">
        <v>0.0673</v>
      </c>
      <c r="F99" s="27">
        <f>E99*F94</f>
        <v>3.3649999999999998</v>
      </c>
      <c r="G99" s="27"/>
      <c r="H99" s="27"/>
      <c r="I99" s="26"/>
      <c r="J99" s="26"/>
      <c r="K99" s="26"/>
      <c r="L99" s="26"/>
      <c r="M99" s="2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</row>
    <row r="100" spans="1:33" s="2" customFormat="1" ht="18" customHeight="1">
      <c r="A100" s="12">
        <v>18</v>
      </c>
      <c r="B100" s="11" t="s">
        <v>45</v>
      </c>
      <c r="C100" s="6" t="s">
        <v>212</v>
      </c>
      <c r="D100" s="5" t="s">
        <v>14</v>
      </c>
      <c r="E100" s="5"/>
      <c r="F100" s="25">
        <v>50</v>
      </c>
      <c r="G100" s="70"/>
      <c r="H100" s="70"/>
      <c r="I100" s="71"/>
      <c r="J100" s="71"/>
      <c r="K100" s="71"/>
      <c r="L100" s="71"/>
      <c r="M100" s="71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</row>
    <row r="101" spans="1:33" s="2" customFormat="1" ht="18" customHeight="1">
      <c r="A101" s="12"/>
      <c r="B101" s="12"/>
      <c r="C101" s="3" t="s">
        <v>11</v>
      </c>
      <c r="D101" s="12" t="s">
        <v>10</v>
      </c>
      <c r="E101" s="124">
        <v>0.17</v>
      </c>
      <c r="F101" s="27">
        <f>F100*E101</f>
        <v>8.5</v>
      </c>
      <c r="G101" s="27"/>
      <c r="H101" s="27"/>
      <c r="I101" s="26"/>
      <c r="J101" s="26"/>
      <c r="K101" s="26"/>
      <c r="L101" s="26"/>
      <c r="M101" s="26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</row>
    <row r="102" spans="1:33" s="2" customFormat="1" ht="18" customHeight="1">
      <c r="A102" s="12"/>
      <c r="B102" s="12"/>
      <c r="C102" s="3" t="s">
        <v>9</v>
      </c>
      <c r="D102" s="12" t="s">
        <v>8</v>
      </c>
      <c r="E102" s="125">
        <v>0.0053</v>
      </c>
      <c r="F102" s="27">
        <f>F100*E102</f>
        <v>0.265</v>
      </c>
      <c r="G102" s="27"/>
      <c r="H102" s="27"/>
      <c r="I102" s="26"/>
      <c r="J102" s="26"/>
      <c r="K102" s="26"/>
      <c r="L102" s="26"/>
      <c r="M102" s="26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</row>
    <row r="103" spans="1:33" s="2" customFormat="1" ht="15" customHeight="1">
      <c r="A103" s="12"/>
      <c r="B103" s="12"/>
      <c r="C103" s="30" t="s">
        <v>31</v>
      </c>
      <c r="D103" s="12"/>
      <c r="E103" s="4"/>
      <c r="F103" s="27"/>
      <c r="G103" s="27"/>
      <c r="H103" s="27"/>
      <c r="I103" s="26"/>
      <c r="J103" s="26"/>
      <c r="K103" s="26"/>
      <c r="L103" s="26"/>
      <c r="M103" s="26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</row>
    <row r="104" spans="1:33" s="2" customFormat="1" ht="18" customHeight="1">
      <c r="A104" s="12"/>
      <c r="B104" s="12"/>
      <c r="C104" s="6" t="s">
        <v>206</v>
      </c>
      <c r="D104" s="5" t="s">
        <v>14</v>
      </c>
      <c r="E104" s="28">
        <v>1.02</v>
      </c>
      <c r="F104" s="29">
        <f>F100*E104</f>
        <v>51</v>
      </c>
      <c r="G104" s="27"/>
      <c r="H104" s="27"/>
      <c r="I104" s="26"/>
      <c r="J104" s="26"/>
      <c r="K104" s="26"/>
      <c r="L104" s="26"/>
      <c r="M104" s="26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</row>
    <row r="105" spans="1:33" s="2" customFormat="1" ht="24" customHeight="1">
      <c r="A105" s="12"/>
      <c r="B105" s="12"/>
      <c r="C105" s="6" t="s">
        <v>191</v>
      </c>
      <c r="D105" s="5" t="s">
        <v>28</v>
      </c>
      <c r="E105" s="228"/>
      <c r="F105" s="251">
        <v>15</v>
      </c>
      <c r="G105" s="230"/>
      <c r="H105" s="230"/>
      <c r="I105" s="231"/>
      <c r="J105" s="231"/>
      <c r="K105" s="231"/>
      <c r="L105" s="231"/>
      <c r="M105" s="231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</row>
    <row r="106" spans="1:13" s="2" customFormat="1" ht="18" customHeight="1">
      <c r="A106" s="12"/>
      <c r="B106" s="12"/>
      <c r="C106" s="3" t="s">
        <v>12</v>
      </c>
      <c r="D106" s="12" t="s">
        <v>8</v>
      </c>
      <c r="E106" s="125">
        <v>0.0379</v>
      </c>
      <c r="F106" s="126">
        <f>F100*E106</f>
        <v>1.8950000000000002</v>
      </c>
      <c r="G106" s="127"/>
      <c r="H106" s="126"/>
      <c r="I106" s="128"/>
      <c r="J106" s="129"/>
      <c r="K106" s="129"/>
      <c r="L106" s="129"/>
      <c r="M106" s="129"/>
    </row>
    <row r="107" spans="1:33" s="2" customFormat="1" ht="18" customHeight="1">
      <c r="A107" s="12"/>
      <c r="B107" s="11"/>
      <c r="C107" s="243" t="s">
        <v>207</v>
      </c>
      <c r="D107" s="5"/>
      <c r="E107" s="5"/>
      <c r="F107" s="239"/>
      <c r="G107" s="240"/>
      <c r="H107" s="240"/>
      <c r="I107" s="241"/>
      <c r="J107" s="241"/>
      <c r="K107" s="241"/>
      <c r="L107" s="241"/>
      <c r="M107" s="241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</row>
    <row r="108" spans="1:13" ht="13.5">
      <c r="A108" s="31">
        <v>19</v>
      </c>
      <c r="B108" s="50" t="s">
        <v>205</v>
      </c>
      <c r="C108" s="39" t="s">
        <v>209</v>
      </c>
      <c r="D108" s="34" t="s">
        <v>28</v>
      </c>
      <c r="E108" s="34"/>
      <c r="F108" s="43">
        <v>1</v>
      </c>
      <c r="G108" s="40"/>
      <c r="H108" s="33"/>
      <c r="I108" s="34"/>
      <c r="J108" s="33"/>
      <c r="K108" s="40"/>
      <c r="L108" s="33"/>
      <c r="M108" s="33"/>
    </row>
    <row r="109" spans="1:13" ht="16.5" customHeight="1">
      <c r="A109" s="31"/>
      <c r="B109" s="50"/>
      <c r="C109" s="30" t="s">
        <v>11</v>
      </c>
      <c r="D109" s="31" t="s">
        <v>29</v>
      </c>
      <c r="E109" s="31">
        <v>4</v>
      </c>
      <c r="F109" s="33">
        <f>F108*E109</f>
        <v>4</v>
      </c>
      <c r="G109" s="34"/>
      <c r="H109" s="33"/>
      <c r="I109" s="43"/>
      <c r="J109" s="33"/>
      <c r="K109" s="40"/>
      <c r="L109" s="33"/>
      <c r="M109" s="33"/>
    </row>
    <row r="110" spans="1:13" s="37" customFormat="1" ht="13.5">
      <c r="A110" s="31"/>
      <c r="B110" s="50"/>
      <c r="C110" s="30" t="s">
        <v>31</v>
      </c>
      <c r="D110" s="31"/>
      <c r="E110" s="31"/>
      <c r="F110" s="33"/>
      <c r="G110" s="40"/>
      <c r="H110" s="33"/>
      <c r="I110" s="34"/>
      <c r="J110" s="33"/>
      <c r="K110" s="40"/>
      <c r="L110" s="33"/>
      <c r="M110" s="33"/>
    </row>
    <row r="111" spans="1:13" s="37" customFormat="1" ht="13.5">
      <c r="A111" s="31"/>
      <c r="B111" s="34"/>
      <c r="C111" s="39" t="s">
        <v>209</v>
      </c>
      <c r="D111" s="34" t="s">
        <v>28</v>
      </c>
      <c r="E111" s="31">
        <v>1</v>
      </c>
      <c r="F111" s="33">
        <f>F108*E111</f>
        <v>1</v>
      </c>
      <c r="G111" s="43"/>
      <c r="H111" s="33"/>
      <c r="I111" s="43"/>
      <c r="J111" s="33"/>
      <c r="K111" s="40"/>
      <c r="L111" s="33"/>
      <c r="M111" s="33"/>
    </row>
    <row r="112" spans="1:13" s="37" customFormat="1" ht="13.5">
      <c r="A112" s="31"/>
      <c r="B112" s="50"/>
      <c r="C112" s="30" t="s">
        <v>12</v>
      </c>
      <c r="D112" s="31" t="s">
        <v>8</v>
      </c>
      <c r="E112" s="31">
        <v>0.24</v>
      </c>
      <c r="F112" s="33">
        <f>F108*E112</f>
        <v>0.24</v>
      </c>
      <c r="G112" s="40"/>
      <c r="H112" s="33"/>
      <c r="I112" s="34"/>
      <c r="J112" s="33"/>
      <c r="K112" s="40"/>
      <c r="L112" s="33"/>
      <c r="M112" s="33"/>
    </row>
    <row r="113" spans="1:13" ht="18" customHeight="1">
      <c r="A113" s="31">
        <v>20</v>
      </c>
      <c r="B113" s="50" t="s">
        <v>210</v>
      </c>
      <c r="C113" s="39" t="s">
        <v>211</v>
      </c>
      <c r="D113" s="31" t="s">
        <v>28</v>
      </c>
      <c r="E113" s="34"/>
      <c r="F113" s="43">
        <v>2</v>
      </c>
      <c r="G113" s="34"/>
      <c r="H113" s="33"/>
      <c r="I113" s="40"/>
      <c r="J113" s="33"/>
      <c r="K113" s="40"/>
      <c r="L113" s="33"/>
      <c r="M113" s="33"/>
    </row>
    <row r="114" spans="1:13" ht="15.75" customHeight="1">
      <c r="A114" s="31"/>
      <c r="B114" s="50"/>
      <c r="C114" s="30" t="s">
        <v>11</v>
      </c>
      <c r="D114" s="31" t="s">
        <v>29</v>
      </c>
      <c r="E114" s="31">
        <v>2</v>
      </c>
      <c r="F114" s="42">
        <f>F113*E114</f>
        <v>4</v>
      </c>
      <c r="G114" s="34"/>
      <c r="H114" s="33"/>
      <c r="I114" s="43"/>
      <c r="J114" s="33"/>
      <c r="K114" s="40"/>
      <c r="L114" s="33"/>
      <c r="M114" s="33"/>
    </row>
    <row r="115" spans="1:13" s="37" customFormat="1" ht="14.25" customHeight="1">
      <c r="A115" s="31"/>
      <c r="B115" s="50"/>
      <c r="C115" s="30" t="s">
        <v>31</v>
      </c>
      <c r="D115" s="31"/>
      <c r="E115" s="31"/>
      <c r="F115" s="42"/>
      <c r="G115" s="34"/>
      <c r="H115" s="33"/>
      <c r="I115" s="40"/>
      <c r="J115" s="33"/>
      <c r="K115" s="40"/>
      <c r="L115" s="33"/>
      <c r="M115" s="33"/>
    </row>
    <row r="116" spans="1:13" s="37" customFormat="1" ht="21" customHeight="1">
      <c r="A116" s="31"/>
      <c r="B116" s="31"/>
      <c r="C116" s="39" t="s">
        <v>211</v>
      </c>
      <c r="D116" s="31" t="s">
        <v>28</v>
      </c>
      <c r="E116" s="31">
        <v>1</v>
      </c>
      <c r="F116" s="34">
        <f>F113*E116</f>
        <v>2</v>
      </c>
      <c r="G116" s="40"/>
      <c r="H116" s="33"/>
      <c r="I116" s="40"/>
      <c r="J116" s="33"/>
      <c r="K116" s="33"/>
      <c r="L116" s="33"/>
      <c r="M116" s="33"/>
    </row>
    <row r="117" spans="1:13" s="37" customFormat="1" ht="14.25" customHeight="1">
      <c r="A117" s="31"/>
      <c r="B117" s="50"/>
      <c r="C117" s="30" t="s">
        <v>12</v>
      </c>
      <c r="D117" s="31" t="s">
        <v>8</v>
      </c>
      <c r="E117" s="31">
        <v>0.14</v>
      </c>
      <c r="F117" s="34">
        <f>F113*E117</f>
        <v>0.28</v>
      </c>
      <c r="G117" s="40"/>
      <c r="H117" s="33"/>
      <c r="I117" s="40"/>
      <c r="J117" s="33"/>
      <c r="K117" s="33"/>
      <c r="L117" s="33"/>
      <c r="M117" s="33"/>
    </row>
    <row r="118" spans="1:33" s="2" customFormat="1" ht="14.25" customHeight="1">
      <c r="A118" s="12">
        <v>21</v>
      </c>
      <c r="B118" s="12" t="s">
        <v>36</v>
      </c>
      <c r="C118" s="233" t="s">
        <v>223</v>
      </c>
      <c r="D118" s="234" t="s">
        <v>14</v>
      </c>
      <c r="E118" s="5"/>
      <c r="F118" s="235">
        <v>75</v>
      </c>
      <c r="G118" s="70"/>
      <c r="H118" s="70"/>
      <c r="I118" s="71"/>
      <c r="J118" s="71"/>
      <c r="K118" s="71"/>
      <c r="L118" s="71"/>
      <c r="M118" s="71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</row>
    <row r="119" spans="1:33" s="2" customFormat="1" ht="14.25" customHeight="1">
      <c r="A119" s="12"/>
      <c r="B119" s="12"/>
      <c r="C119" s="3" t="s">
        <v>11</v>
      </c>
      <c r="D119" s="12" t="s">
        <v>10</v>
      </c>
      <c r="E119" s="46">
        <v>0.35</v>
      </c>
      <c r="F119" s="8">
        <f>F118*E119</f>
        <v>26.25</v>
      </c>
      <c r="G119" s="27"/>
      <c r="H119" s="27"/>
      <c r="I119" s="33"/>
      <c r="J119" s="26"/>
      <c r="K119" s="26"/>
      <c r="L119" s="26"/>
      <c r="M119" s="26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</row>
    <row r="120" spans="1:33" s="2" customFormat="1" ht="14.25" customHeight="1">
      <c r="A120" s="12"/>
      <c r="B120" s="12"/>
      <c r="C120" s="3" t="s">
        <v>9</v>
      </c>
      <c r="D120" s="12" t="s">
        <v>8</v>
      </c>
      <c r="E120" s="47">
        <v>0.0597</v>
      </c>
      <c r="F120" s="8">
        <f>F118*E120</f>
        <v>4.4775</v>
      </c>
      <c r="G120" s="27"/>
      <c r="H120" s="27"/>
      <c r="I120" s="26"/>
      <c r="J120" s="26"/>
      <c r="K120" s="26"/>
      <c r="L120" s="26"/>
      <c r="M120" s="26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</row>
    <row r="121" spans="1:33" s="18" customFormat="1" ht="14.25" customHeight="1">
      <c r="A121" s="12"/>
      <c r="B121" s="12"/>
      <c r="C121" s="30" t="s">
        <v>31</v>
      </c>
      <c r="D121" s="12"/>
      <c r="E121" s="47"/>
      <c r="F121" s="27"/>
      <c r="G121" s="27"/>
      <c r="H121" s="27"/>
      <c r="I121" s="26"/>
      <c r="J121" s="26"/>
      <c r="K121" s="26"/>
      <c r="L121" s="26"/>
      <c r="M121" s="2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</row>
    <row r="122" spans="1:33" s="18" customFormat="1" ht="19.5" customHeight="1">
      <c r="A122" s="12"/>
      <c r="B122" s="31"/>
      <c r="C122" s="233" t="s">
        <v>223</v>
      </c>
      <c r="D122" s="234" t="s">
        <v>14</v>
      </c>
      <c r="E122" s="236">
        <v>1.02</v>
      </c>
      <c r="F122" s="29">
        <f>F118*E122</f>
        <v>76.5</v>
      </c>
      <c r="G122" s="27"/>
      <c r="H122" s="27"/>
      <c r="I122" s="26"/>
      <c r="J122" s="26"/>
      <c r="K122" s="26"/>
      <c r="L122" s="26"/>
      <c r="M122" s="2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</row>
    <row r="123" spans="1:33" s="18" customFormat="1" ht="14.25" customHeight="1">
      <c r="A123" s="12"/>
      <c r="B123" s="12"/>
      <c r="C123" s="3" t="s">
        <v>12</v>
      </c>
      <c r="D123" s="12" t="s">
        <v>8</v>
      </c>
      <c r="E123" s="47">
        <v>0.0673</v>
      </c>
      <c r="F123" s="27">
        <f>F118*E123</f>
        <v>5.0475</v>
      </c>
      <c r="G123" s="27"/>
      <c r="H123" s="27"/>
      <c r="I123" s="26"/>
      <c r="J123" s="26"/>
      <c r="K123" s="26"/>
      <c r="L123" s="26"/>
      <c r="M123" s="2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</row>
    <row r="124" spans="1:33" s="2" customFormat="1" ht="18" customHeight="1">
      <c r="A124" s="12">
        <v>22</v>
      </c>
      <c r="B124" s="11" t="s">
        <v>45</v>
      </c>
      <c r="C124" s="6" t="s">
        <v>212</v>
      </c>
      <c r="D124" s="5" t="s">
        <v>14</v>
      </c>
      <c r="E124" s="5"/>
      <c r="F124" s="25">
        <v>75</v>
      </c>
      <c r="G124" s="70"/>
      <c r="H124" s="70"/>
      <c r="I124" s="71"/>
      <c r="J124" s="71"/>
      <c r="K124" s="71"/>
      <c r="L124" s="71"/>
      <c r="M124" s="71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</row>
    <row r="125" spans="1:33" s="2" customFormat="1" ht="18" customHeight="1">
      <c r="A125" s="12"/>
      <c r="B125" s="12"/>
      <c r="C125" s="3" t="s">
        <v>11</v>
      </c>
      <c r="D125" s="12" t="s">
        <v>10</v>
      </c>
      <c r="E125" s="124">
        <v>0.17</v>
      </c>
      <c r="F125" s="27">
        <v>75</v>
      </c>
      <c r="G125" s="27"/>
      <c r="H125" s="27"/>
      <c r="I125" s="26"/>
      <c r="J125" s="26"/>
      <c r="K125" s="26"/>
      <c r="L125" s="26"/>
      <c r="M125" s="26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</row>
    <row r="126" spans="1:33" s="2" customFormat="1" ht="18" customHeight="1">
      <c r="A126" s="12"/>
      <c r="B126" s="12"/>
      <c r="C126" s="3" t="s">
        <v>9</v>
      </c>
      <c r="D126" s="12" t="s">
        <v>8</v>
      </c>
      <c r="E126" s="125">
        <v>0.0053</v>
      </c>
      <c r="F126" s="27">
        <f>F124*E126</f>
        <v>0.3975</v>
      </c>
      <c r="G126" s="27"/>
      <c r="H126" s="27"/>
      <c r="I126" s="26"/>
      <c r="J126" s="26"/>
      <c r="K126" s="26"/>
      <c r="L126" s="26"/>
      <c r="M126" s="26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</row>
    <row r="127" spans="1:33" s="2" customFormat="1" ht="12" customHeight="1">
      <c r="A127" s="12"/>
      <c r="B127" s="12"/>
      <c r="C127" s="30" t="s">
        <v>31</v>
      </c>
      <c r="D127" s="12"/>
      <c r="E127" s="4"/>
      <c r="F127" s="27"/>
      <c r="G127" s="27"/>
      <c r="H127" s="27"/>
      <c r="I127" s="26"/>
      <c r="J127" s="26"/>
      <c r="K127" s="26"/>
      <c r="L127" s="26"/>
      <c r="M127" s="26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</row>
    <row r="128" spans="1:33" s="2" customFormat="1" ht="18" customHeight="1">
      <c r="A128" s="12"/>
      <c r="B128" s="12"/>
      <c r="C128" s="6" t="s">
        <v>206</v>
      </c>
      <c r="D128" s="5" t="s">
        <v>14</v>
      </c>
      <c r="E128" s="28">
        <v>1.02</v>
      </c>
      <c r="F128" s="29">
        <f>F124*E128</f>
        <v>76.5</v>
      </c>
      <c r="G128" s="27"/>
      <c r="H128" s="27"/>
      <c r="I128" s="26"/>
      <c r="J128" s="26"/>
      <c r="K128" s="26"/>
      <c r="L128" s="26"/>
      <c r="M128" s="26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</row>
    <row r="129" spans="1:33" s="2" customFormat="1" ht="21.75" customHeight="1">
      <c r="A129" s="12"/>
      <c r="B129" s="12"/>
      <c r="C129" s="6" t="s">
        <v>191</v>
      </c>
      <c r="D129" s="5" t="s">
        <v>28</v>
      </c>
      <c r="E129" s="228"/>
      <c r="F129" s="229">
        <v>25</v>
      </c>
      <c r="G129" s="230"/>
      <c r="H129" s="230"/>
      <c r="I129" s="231"/>
      <c r="J129" s="231"/>
      <c r="K129" s="231"/>
      <c r="L129" s="231"/>
      <c r="M129" s="231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</row>
    <row r="130" spans="1:13" s="2" customFormat="1" ht="18" customHeight="1">
      <c r="A130" s="12"/>
      <c r="B130" s="12"/>
      <c r="C130" s="3" t="s">
        <v>12</v>
      </c>
      <c r="D130" s="12" t="s">
        <v>8</v>
      </c>
      <c r="E130" s="125">
        <v>0.0379</v>
      </c>
      <c r="F130" s="126">
        <f>F124*E130</f>
        <v>2.8425000000000002</v>
      </c>
      <c r="G130" s="127"/>
      <c r="H130" s="126"/>
      <c r="I130" s="128"/>
      <c r="J130" s="129"/>
      <c r="K130" s="129"/>
      <c r="L130" s="129"/>
      <c r="M130" s="129"/>
    </row>
    <row r="131" spans="1:33" s="2" customFormat="1" ht="18" customHeight="1">
      <c r="A131" s="12"/>
      <c r="B131" s="12"/>
      <c r="C131" s="245" t="s">
        <v>216</v>
      </c>
      <c r="D131" s="12"/>
      <c r="E131" s="8"/>
      <c r="F131" s="242"/>
      <c r="G131" s="230"/>
      <c r="H131" s="230"/>
      <c r="I131" s="231"/>
      <c r="J131" s="231"/>
      <c r="K131" s="231"/>
      <c r="L131" s="231"/>
      <c r="M131" s="231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</row>
    <row r="132" spans="1:33" ht="29.25" customHeight="1">
      <c r="A132" s="31">
        <v>23</v>
      </c>
      <c r="B132" s="50" t="s">
        <v>213</v>
      </c>
      <c r="C132" s="6" t="s">
        <v>217</v>
      </c>
      <c r="D132" s="34" t="s">
        <v>28</v>
      </c>
      <c r="E132" s="34"/>
      <c r="F132" s="40">
        <v>1</v>
      </c>
      <c r="G132" s="33"/>
      <c r="H132" s="33"/>
      <c r="I132" s="33"/>
      <c r="J132" s="33"/>
      <c r="K132" s="33"/>
      <c r="L132" s="33"/>
      <c r="M132" s="33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</row>
    <row r="133" spans="1:33" ht="14.25" customHeight="1">
      <c r="A133" s="31"/>
      <c r="B133" s="50"/>
      <c r="C133" s="30" t="s">
        <v>11</v>
      </c>
      <c r="D133" s="31" t="s">
        <v>29</v>
      </c>
      <c r="E133" s="31">
        <v>26</v>
      </c>
      <c r="F133" s="33">
        <f>F132*E133</f>
        <v>26</v>
      </c>
      <c r="G133" s="33"/>
      <c r="H133" s="33"/>
      <c r="I133" s="33"/>
      <c r="J133" s="33"/>
      <c r="K133" s="33"/>
      <c r="L133" s="33"/>
      <c r="M133" s="33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</row>
    <row r="134" spans="1:33" s="37" customFormat="1" ht="13.5">
      <c r="A134" s="31"/>
      <c r="B134" s="50"/>
      <c r="C134" s="30" t="s">
        <v>31</v>
      </c>
      <c r="D134" s="31"/>
      <c r="E134" s="31"/>
      <c r="F134" s="33"/>
      <c r="G134" s="33"/>
      <c r="H134" s="33"/>
      <c r="I134" s="33"/>
      <c r="J134" s="33"/>
      <c r="K134" s="33"/>
      <c r="L134" s="33"/>
      <c r="M134" s="33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</row>
    <row r="135" spans="1:33" s="37" customFormat="1" ht="27" customHeight="1">
      <c r="A135" s="31"/>
      <c r="B135" s="50"/>
      <c r="C135" s="6" t="s">
        <v>217</v>
      </c>
      <c r="D135" s="34" t="s">
        <v>28</v>
      </c>
      <c r="E135" s="31">
        <v>1</v>
      </c>
      <c r="F135" s="35">
        <f>F132*E135</f>
        <v>1</v>
      </c>
      <c r="G135" s="33"/>
      <c r="H135" s="33"/>
      <c r="I135" s="33"/>
      <c r="J135" s="33"/>
      <c r="K135" s="33"/>
      <c r="L135" s="33"/>
      <c r="M135" s="33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</row>
    <row r="136" spans="1:33" s="37" customFormat="1" ht="12.75" customHeight="1">
      <c r="A136" s="31"/>
      <c r="B136" s="50"/>
      <c r="C136" s="30" t="s">
        <v>12</v>
      </c>
      <c r="D136" s="31" t="s">
        <v>8</v>
      </c>
      <c r="E136" s="31">
        <v>2.5</v>
      </c>
      <c r="F136" s="35">
        <f>F132*E136</f>
        <v>2.5</v>
      </c>
      <c r="G136" s="33"/>
      <c r="H136" s="33"/>
      <c r="I136" s="33"/>
      <c r="J136" s="33"/>
      <c r="K136" s="33"/>
      <c r="L136" s="33"/>
      <c r="M136" s="33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</row>
    <row r="137" spans="1:33" s="2" customFormat="1" ht="24" customHeight="1">
      <c r="A137" s="12">
        <v>24</v>
      </c>
      <c r="B137" s="12" t="s">
        <v>34</v>
      </c>
      <c r="C137" s="6" t="s">
        <v>218</v>
      </c>
      <c r="D137" s="9"/>
      <c r="E137" s="9"/>
      <c r="F137" s="25">
        <v>24</v>
      </c>
      <c r="G137" s="70"/>
      <c r="H137" s="70"/>
      <c r="I137" s="71"/>
      <c r="J137" s="71"/>
      <c r="K137" s="71"/>
      <c r="L137" s="71"/>
      <c r="M137" s="71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</row>
    <row r="138" spans="1:33" s="2" customFormat="1" ht="16.5" customHeight="1">
      <c r="A138" s="12"/>
      <c r="B138" s="12"/>
      <c r="C138" s="3" t="s">
        <v>11</v>
      </c>
      <c r="D138" s="12" t="s">
        <v>10</v>
      </c>
      <c r="E138" s="8">
        <v>4</v>
      </c>
      <c r="F138" s="27">
        <f>E138*F137</f>
        <v>96</v>
      </c>
      <c r="G138" s="27"/>
      <c r="H138" s="27"/>
      <c r="I138" s="33"/>
      <c r="J138" s="26"/>
      <c r="K138" s="26"/>
      <c r="L138" s="26"/>
      <c r="M138" s="26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</row>
    <row r="139" spans="1:33" s="37" customFormat="1" ht="13.5">
      <c r="A139" s="31"/>
      <c r="B139" s="50"/>
      <c r="C139" s="30" t="s">
        <v>31</v>
      </c>
      <c r="D139" s="31"/>
      <c r="E139" s="31"/>
      <c r="F139" s="33"/>
      <c r="G139" s="33"/>
      <c r="H139" s="33"/>
      <c r="I139" s="33"/>
      <c r="J139" s="33"/>
      <c r="K139" s="33"/>
      <c r="L139" s="33"/>
      <c r="M139" s="33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</row>
    <row r="140" spans="1:33" s="2" customFormat="1" ht="19.5" customHeight="1">
      <c r="A140" s="12"/>
      <c r="B140" s="12"/>
      <c r="C140" s="6" t="s">
        <v>218</v>
      </c>
      <c r="D140" s="5" t="s">
        <v>28</v>
      </c>
      <c r="E140" s="28">
        <v>1</v>
      </c>
      <c r="F140" s="29">
        <f>E140*F137</f>
        <v>24</v>
      </c>
      <c r="G140" s="27"/>
      <c r="H140" s="27"/>
      <c r="I140" s="26"/>
      <c r="J140" s="26"/>
      <c r="K140" s="26"/>
      <c r="L140" s="26"/>
      <c r="M140" s="26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</row>
    <row r="141" spans="1:33" s="2" customFormat="1" ht="19.5" customHeight="1">
      <c r="A141" s="12"/>
      <c r="B141" s="12"/>
      <c r="C141" s="3" t="s">
        <v>12</v>
      </c>
      <c r="D141" s="12" t="s">
        <v>8</v>
      </c>
      <c r="E141" s="4">
        <v>1.12</v>
      </c>
      <c r="F141" s="27">
        <f>E141*F137</f>
        <v>26.880000000000003</v>
      </c>
      <c r="G141" s="27"/>
      <c r="H141" s="27"/>
      <c r="I141" s="26"/>
      <c r="J141" s="26"/>
      <c r="K141" s="26"/>
      <c r="L141" s="26"/>
      <c r="M141" s="26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</row>
    <row r="142" spans="1:33" s="18" customFormat="1" ht="22.5" customHeight="1">
      <c r="A142" s="12">
        <v>25</v>
      </c>
      <c r="B142" s="12" t="s">
        <v>214</v>
      </c>
      <c r="C142" s="6" t="s">
        <v>219</v>
      </c>
      <c r="D142" s="5" t="s">
        <v>28</v>
      </c>
      <c r="E142" s="5"/>
      <c r="F142" s="25">
        <v>4</v>
      </c>
      <c r="G142" s="27"/>
      <c r="H142" s="27"/>
      <c r="I142" s="26"/>
      <c r="J142" s="26"/>
      <c r="K142" s="26"/>
      <c r="L142" s="26"/>
      <c r="M142" s="2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</row>
    <row r="143" spans="1:33" s="2" customFormat="1" ht="18" customHeight="1">
      <c r="A143" s="12"/>
      <c r="B143" s="12"/>
      <c r="C143" s="3" t="s">
        <v>11</v>
      </c>
      <c r="D143" s="12" t="s">
        <v>10</v>
      </c>
      <c r="E143" s="8">
        <v>4</v>
      </c>
      <c r="F143" s="27">
        <f>E143*F142</f>
        <v>16</v>
      </c>
      <c r="G143" s="27"/>
      <c r="H143" s="27"/>
      <c r="I143" s="33"/>
      <c r="J143" s="26"/>
      <c r="K143" s="26"/>
      <c r="L143" s="26"/>
      <c r="M143" s="26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</row>
    <row r="144" spans="1:33" s="37" customFormat="1" ht="13.5">
      <c r="A144" s="31"/>
      <c r="B144" s="50"/>
      <c r="C144" s="30" t="s">
        <v>31</v>
      </c>
      <c r="D144" s="31"/>
      <c r="E144" s="31"/>
      <c r="F144" s="33"/>
      <c r="G144" s="33"/>
      <c r="H144" s="33"/>
      <c r="I144" s="33"/>
      <c r="J144" s="33"/>
      <c r="K144" s="33"/>
      <c r="L144" s="33"/>
      <c r="M144" s="33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</row>
    <row r="145" spans="1:33" s="2" customFormat="1" ht="20.25" customHeight="1">
      <c r="A145" s="12"/>
      <c r="B145" s="12"/>
      <c r="C145" s="6" t="s">
        <v>219</v>
      </c>
      <c r="D145" s="5" t="s">
        <v>28</v>
      </c>
      <c r="E145" s="28">
        <v>1</v>
      </c>
      <c r="F145" s="29">
        <f>E145*F142</f>
        <v>4</v>
      </c>
      <c r="G145" s="27"/>
      <c r="H145" s="27"/>
      <c r="I145" s="26"/>
      <c r="J145" s="26"/>
      <c r="K145" s="26"/>
      <c r="L145" s="26"/>
      <c r="M145" s="26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</row>
    <row r="146" spans="1:33" s="2" customFormat="1" ht="19.5" customHeight="1">
      <c r="A146" s="12"/>
      <c r="B146" s="12"/>
      <c r="C146" s="3" t="s">
        <v>12</v>
      </c>
      <c r="D146" s="12" t="s">
        <v>8</v>
      </c>
      <c r="E146" s="4">
        <v>0.24</v>
      </c>
      <c r="F146" s="27">
        <f>E146*F142</f>
        <v>0.96</v>
      </c>
      <c r="G146" s="27"/>
      <c r="H146" s="27"/>
      <c r="I146" s="26"/>
      <c r="J146" s="26"/>
      <c r="K146" s="26"/>
      <c r="L146" s="26"/>
      <c r="M146" s="26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</row>
    <row r="147" spans="1:33" s="2" customFormat="1" ht="20.25" customHeight="1">
      <c r="A147" s="12">
        <v>26</v>
      </c>
      <c r="B147" s="3" t="s">
        <v>35</v>
      </c>
      <c r="C147" s="6" t="s">
        <v>220</v>
      </c>
      <c r="D147" s="45" t="s">
        <v>28</v>
      </c>
      <c r="E147" s="45"/>
      <c r="F147" s="25">
        <v>2</v>
      </c>
      <c r="G147" s="70"/>
      <c r="H147" s="70"/>
      <c r="I147" s="71"/>
      <c r="J147" s="71"/>
      <c r="K147" s="71"/>
      <c r="L147" s="71"/>
      <c r="M147" s="71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</row>
    <row r="148" spans="1:33" s="2" customFormat="1" ht="18" customHeight="1">
      <c r="A148" s="12"/>
      <c r="B148" s="12"/>
      <c r="C148" s="3" t="s">
        <v>11</v>
      </c>
      <c r="D148" s="12" t="s">
        <v>10</v>
      </c>
      <c r="E148" s="8">
        <v>2</v>
      </c>
      <c r="F148" s="8">
        <f>E148*F147</f>
        <v>4</v>
      </c>
      <c r="G148" s="27"/>
      <c r="H148" s="27"/>
      <c r="I148" s="33"/>
      <c r="J148" s="26"/>
      <c r="K148" s="26"/>
      <c r="L148" s="26"/>
      <c r="M148" s="26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</row>
    <row r="149" spans="1:33" s="37" customFormat="1" ht="13.5">
      <c r="A149" s="31"/>
      <c r="B149" s="50"/>
      <c r="C149" s="30" t="s">
        <v>31</v>
      </c>
      <c r="D149" s="31"/>
      <c r="E149" s="31"/>
      <c r="F149" s="33"/>
      <c r="G149" s="33"/>
      <c r="H149" s="33"/>
      <c r="I149" s="33"/>
      <c r="J149" s="33"/>
      <c r="K149" s="33"/>
      <c r="L149" s="33"/>
      <c r="M149" s="33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</row>
    <row r="150" spans="1:33" s="2" customFormat="1" ht="19.5" customHeight="1">
      <c r="A150" s="12"/>
      <c r="B150" s="12"/>
      <c r="C150" s="6" t="s">
        <v>220</v>
      </c>
      <c r="D150" s="5" t="s">
        <v>28</v>
      </c>
      <c r="E150" s="28">
        <v>1</v>
      </c>
      <c r="F150" s="251">
        <f>E150*F147</f>
        <v>2</v>
      </c>
      <c r="G150" s="27"/>
      <c r="H150" s="27"/>
      <c r="I150" s="26"/>
      <c r="J150" s="26"/>
      <c r="K150" s="26"/>
      <c r="L150" s="26"/>
      <c r="M150" s="26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</row>
    <row r="151" spans="1:33" s="2" customFormat="1" ht="19.5" customHeight="1">
      <c r="A151" s="12"/>
      <c r="B151" s="12"/>
      <c r="C151" s="3" t="s">
        <v>12</v>
      </c>
      <c r="D151" s="12" t="s">
        <v>8</v>
      </c>
      <c r="E151" s="4">
        <v>0.14</v>
      </c>
      <c r="F151" s="8">
        <f>E151*F147</f>
        <v>0.28</v>
      </c>
      <c r="G151" s="27"/>
      <c r="H151" s="27"/>
      <c r="I151" s="26"/>
      <c r="J151" s="26"/>
      <c r="K151" s="26"/>
      <c r="L151" s="26"/>
      <c r="M151" s="26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</row>
    <row r="152" spans="1:33" s="2" customFormat="1" ht="25.5" customHeight="1">
      <c r="A152" s="12">
        <v>25</v>
      </c>
      <c r="B152" s="12" t="s">
        <v>36</v>
      </c>
      <c r="C152" s="6" t="s">
        <v>237</v>
      </c>
      <c r="D152" s="5" t="s">
        <v>14</v>
      </c>
      <c r="E152" s="5"/>
      <c r="F152" s="235">
        <v>300</v>
      </c>
      <c r="G152" s="70"/>
      <c r="H152" s="70"/>
      <c r="I152" s="71"/>
      <c r="J152" s="71"/>
      <c r="K152" s="71"/>
      <c r="L152" s="71"/>
      <c r="M152" s="71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</row>
    <row r="153" spans="1:33" s="2" customFormat="1" ht="21.75" customHeight="1">
      <c r="A153" s="12"/>
      <c r="B153" s="12"/>
      <c r="C153" s="3" t="s">
        <v>11</v>
      </c>
      <c r="D153" s="12" t="s">
        <v>10</v>
      </c>
      <c r="E153" s="46">
        <v>0.35</v>
      </c>
      <c r="F153" s="27">
        <f>F152*E153</f>
        <v>105</v>
      </c>
      <c r="G153" s="27"/>
      <c r="H153" s="27"/>
      <c r="I153" s="33"/>
      <c r="J153" s="26"/>
      <c r="K153" s="26"/>
      <c r="L153" s="26"/>
      <c r="M153" s="26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</row>
    <row r="154" spans="1:33" s="2" customFormat="1" ht="21.75" customHeight="1">
      <c r="A154" s="12"/>
      <c r="B154" s="12"/>
      <c r="C154" s="3" t="s">
        <v>9</v>
      </c>
      <c r="D154" s="12" t="s">
        <v>8</v>
      </c>
      <c r="E154" s="47">
        <v>0.0597</v>
      </c>
      <c r="F154" s="8">
        <f>F152*E154</f>
        <v>17.91</v>
      </c>
      <c r="G154" s="27"/>
      <c r="H154" s="27"/>
      <c r="I154" s="26"/>
      <c r="J154" s="26"/>
      <c r="K154" s="26"/>
      <c r="L154" s="26"/>
      <c r="M154" s="26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</row>
    <row r="155" spans="1:33" s="18" customFormat="1" ht="13.5">
      <c r="A155" s="12"/>
      <c r="B155" s="12"/>
      <c r="C155" s="30" t="s">
        <v>31</v>
      </c>
      <c r="D155" s="12"/>
      <c r="E155" s="47"/>
      <c r="F155" s="27"/>
      <c r="G155" s="27"/>
      <c r="H155" s="27"/>
      <c r="I155" s="26"/>
      <c r="J155" s="26"/>
      <c r="K155" s="26"/>
      <c r="L155" s="26"/>
      <c r="M155" s="2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</row>
    <row r="156" spans="1:33" s="18" customFormat="1" ht="22.5" customHeight="1">
      <c r="A156" s="12"/>
      <c r="B156" s="12"/>
      <c r="C156" s="6" t="s">
        <v>237</v>
      </c>
      <c r="D156" s="5" t="s">
        <v>14</v>
      </c>
      <c r="E156" s="46">
        <v>1.02</v>
      </c>
      <c r="F156" s="29">
        <f>F152*E156</f>
        <v>306</v>
      </c>
      <c r="G156" s="27"/>
      <c r="H156" s="27"/>
      <c r="I156" s="26"/>
      <c r="J156" s="26"/>
      <c r="K156" s="26"/>
      <c r="L156" s="26"/>
      <c r="M156" s="2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</row>
    <row r="157" spans="1:33" s="18" customFormat="1" ht="13.5">
      <c r="A157" s="12"/>
      <c r="B157" s="12"/>
      <c r="C157" s="3" t="s">
        <v>12</v>
      </c>
      <c r="D157" s="12" t="s">
        <v>8</v>
      </c>
      <c r="E157" s="47">
        <v>0.0673</v>
      </c>
      <c r="F157" s="27">
        <f>F152*E157</f>
        <v>20.19</v>
      </c>
      <c r="G157" s="27"/>
      <c r="H157" s="27"/>
      <c r="I157" s="26"/>
      <c r="J157" s="26"/>
      <c r="K157" s="26"/>
      <c r="L157" s="26"/>
      <c r="M157" s="2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</row>
    <row r="158" spans="1:33" s="2" customFormat="1" ht="18" customHeight="1">
      <c r="A158" s="12">
        <v>26</v>
      </c>
      <c r="B158" s="11" t="s">
        <v>45</v>
      </c>
      <c r="C158" s="6" t="s">
        <v>192</v>
      </c>
      <c r="D158" s="5" t="s">
        <v>14</v>
      </c>
      <c r="E158" s="5"/>
      <c r="F158" s="25">
        <v>100</v>
      </c>
      <c r="G158" s="70"/>
      <c r="H158" s="70"/>
      <c r="I158" s="71"/>
      <c r="J158" s="71"/>
      <c r="K158" s="71"/>
      <c r="L158" s="71"/>
      <c r="M158" s="71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</row>
    <row r="159" spans="1:33" s="2" customFormat="1" ht="18" customHeight="1">
      <c r="A159" s="12"/>
      <c r="B159" s="12"/>
      <c r="C159" s="3" t="s">
        <v>11</v>
      </c>
      <c r="D159" s="12" t="s">
        <v>10</v>
      </c>
      <c r="E159" s="124">
        <v>0.17</v>
      </c>
      <c r="F159" s="27">
        <f>F158*E159</f>
        <v>17</v>
      </c>
      <c r="G159" s="27"/>
      <c r="H159" s="27"/>
      <c r="I159" s="26"/>
      <c r="J159" s="26"/>
      <c r="K159" s="26"/>
      <c r="L159" s="26"/>
      <c r="M159" s="26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</row>
    <row r="160" spans="1:33" s="2" customFormat="1" ht="18" customHeight="1">
      <c r="A160" s="12"/>
      <c r="B160" s="12"/>
      <c r="C160" s="3" t="s">
        <v>9</v>
      </c>
      <c r="D160" s="12" t="s">
        <v>8</v>
      </c>
      <c r="E160" s="125">
        <v>0.0053</v>
      </c>
      <c r="F160" s="27">
        <f>F158*E160</f>
        <v>0.53</v>
      </c>
      <c r="G160" s="27"/>
      <c r="H160" s="27"/>
      <c r="I160" s="26"/>
      <c r="J160" s="26"/>
      <c r="K160" s="26"/>
      <c r="L160" s="26"/>
      <c r="M160" s="26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</row>
    <row r="161" spans="1:33" s="2" customFormat="1" ht="18" customHeight="1">
      <c r="A161" s="12"/>
      <c r="B161" s="12"/>
      <c r="C161" s="30" t="s">
        <v>31</v>
      </c>
      <c r="D161" s="12"/>
      <c r="E161" s="4"/>
      <c r="F161" s="27"/>
      <c r="G161" s="27"/>
      <c r="H161" s="27"/>
      <c r="I161" s="26"/>
      <c r="J161" s="26"/>
      <c r="K161" s="26"/>
      <c r="L161" s="26"/>
      <c r="M161" s="26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</row>
    <row r="162" spans="1:33" s="2" customFormat="1" ht="18" customHeight="1">
      <c r="A162" s="12"/>
      <c r="B162" s="12"/>
      <c r="C162" s="6" t="s">
        <v>192</v>
      </c>
      <c r="D162" s="5" t="s">
        <v>14</v>
      </c>
      <c r="E162" s="28">
        <v>1.02</v>
      </c>
      <c r="F162" s="29">
        <f>F158*E162</f>
        <v>102</v>
      </c>
      <c r="G162" s="27"/>
      <c r="H162" s="27"/>
      <c r="I162" s="26"/>
      <c r="J162" s="26"/>
      <c r="K162" s="26"/>
      <c r="L162" s="26"/>
      <c r="M162" s="26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</row>
    <row r="163" spans="1:33" s="2" customFormat="1" ht="26.25" customHeight="1">
      <c r="A163" s="12"/>
      <c r="B163" s="12"/>
      <c r="C163" s="6" t="s">
        <v>191</v>
      </c>
      <c r="D163" s="5" t="s">
        <v>28</v>
      </c>
      <c r="E163" s="28"/>
      <c r="F163" s="251">
        <v>30</v>
      </c>
      <c r="G163" s="27"/>
      <c r="H163" s="27"/>
      <c r="I163" s="26"/>
      <c r="J163" s="26"/>
      <c r="K163" s="26"/>
      <c r="L163" s="26"/>
      <c r="M163" s="26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</row>
    <row r="164" spans="1:13" s="2" customFormat="1" ht="18" customHeight="1">
      <c r="A164" s="12"/>
      <c r="B164" s="12"/>
      <c r="C164" s="3" t="s">
        <v>12</v>
      </c>
      <c r="D164" s="12" t="s">
        <v>8</v>
      </c>
      <c r="E164" s="125">
        <v>0.0379</v>
      </c>
      <c r="F164" s="126">
        <f>F158*E164</f>
        <v>3.7900000000000005</v>
      </c>
      <c r="G164" s="127"/>
      <c r="H164" s="126"/>
      <c r="I164" s="128"/>
      <c r="J164" s="129"/>
      <c r="K164" s="129"/>
      <c r="L164" s="129"/>
      <c r="M164" s="129"/>
    </row>
    <row r="165" spans="1:13" s="36" customFormat="1" ht="27">
      <c r="A165" s="31">
        <v>27</v>
      </c>
      <c r="B165" s="38" t="s">
        <v>46</v>
      </c>
      <c r="C165" s="90" t="s">
        <v>48</v>
      </c>
      <c r="D165" s="51" t="s">
        <v>28</v>
      </c>
      <c r="E165" s="91"/>
      <c r="F165" s="35">
        <v>4</v>
      </c>
      <c r="G165" s="34"/>
      <c r="H165" s="33"/>
      <c r="I165" s="40"/>
      <c r="J165" s="33"/>
      <c r="K165" s="40"/>
      <c r="L165" s="33"/>
      <c r="M165" s="33"/>
    </row>
    <row r="166" spans="1:13" s="36" customFormat="1" ht="17.25" customHeight="1">
      <c r="A166" s="31"/>
      <c r="B166" s="31"/>
      <c r="C166" s="30" t="s">
        <v>11</v>
      </c>
      <c r="D166" s="31" t="s">
        <v>29</v>
      </c>
      <c r="E166" s="41">
        <v>0.72</v>
      </c>
      <c r="F166" s="42">
        <f>E166*F165</f>
        <v>2.88</v>
      </c>
      <c r="G166" s="34"/>
      <c r="H166" s="33"/>
      <c r="I166" s="92"/>
      <c r="J166" s="33"/>
      <c r="K166" s="40"/>
      <c r="L166" s="33"/>
      <c r="M166" s="33"/>
    </row>
    <row r="167" spans="1:13" s="36" customFormat="1" ht="13.5">
      <c r="A167" s="31"/>
      <c r="B167" s="31"/>
      <c r="C167" s="30" t="s">
        <v>30</v>
      </c>
      <c r="D167" s="31" t="s">
        <v>8</v>
      </c>
      <c r="E167" s="34">
        <v>0.311</v>
      </c>
      <c r="F167" s="42">
        <f>E167*F165</f>
        <v>1.244</v>
      </c>
      <c r="G167" s="34"/>
      <c r="H167" s="33"/>
      <c r="I167" s="40"/>
      <c r="J167" s="33"/>
      <c r="K167" s="40"/>
      <c r="L167" s="33"/>
      <c r="M167" s="33"/>
    </row>
    <row r="168" spans="1:13" s="36" customFormat="1" ht="13.5">
      <c r="A168" s="31"/>
      <c r="B168" s="31"/>
      <c r="C168" s="30" t="s">
        <v>31</v>
      </c>
      <c r="D168" s="31"/>
      <c r="E168" s="31"/>
      <c r="F168" s="42"/>
      <c r="G168" s="34"/>
      <c r="H168" s="33"/>
      <c r="I168" s="40"/>
      <c r="J168" s="33"/>
      <c r="K168" s="40"/>
      <c r="L168" s="33"/>
      <c r="M168" s="33"/>
    </row>
    <row r="169" spans="1:13" s="36" customFormat="1" ht="27">
      <c r="A169" s="31"/>
      <c r="B169" s="31"/>
      <c r="C169" s="90" t="s">
        <v>47</v>
      </c>
      <c r="D169" s="31" t="s">
        <v>28</v>
      </c>
      <c r="E169" s="31">
        <v>1</v>
      </c>
      <c r="F169" s="34">
        <f>E169*F165</f>
        <v>4</v>
      </c>
      <c r="G169" s="34"/>
      <c r="H169" s="33"/>
      <c r="I169" s="40"/>
      <c r="J169" s="33"/>
      <c r="K169" s="40"/>
      <c r="L169" s="33"/>
      <c r="M169" s="33"/>
    </row>
    <row r="170" spans="1:13" s="36" customFormat="1" ht="13.5">
      <c r="A170" s="31"/>
      <c r="B170" s="31"/>
      <c r="C170" s="30" t="s">
        <v>12</v>
      </c>
      <c r="D170" s="31" t="s">
        <v>8</v>
      </c>
      <c r="E170" s="31">
        <v>0.113</v>
      </c>
      <c r="F170" s="42">
        <f>E170*F165</f>
        <v>0.452</v>
      </c>
      <c r="G170" s="34"/>
      <c r="H170" s="33"/>
      <c r="I170" s="40"/>
      <c r="J170" s="33"/>
      <c r="K170" s="40"/>
      <c r="L170" s="33"/>
      <c r="M170" s="33"/>
    </row>
    <row r="171" spans="1:13" s="36" customFormat="1" ht="27">
      <c r="A171" s="31">
        <v>28</v>
      </c>
      <c r="B171" s="38" t="s">
        <v>46</v>
      </c>
      <c r="C171" s="90" t="s">
        <v>222</v>
      </c>
      <c r="D171" s="51" t="s">
        <v>28</v>
      </c>
      <c r="E171" s="91"/>
      <c r="F171" s="35">
        <v>4</v>
      </c>
      <c r="G171" s="34"/>
      <c r="H171" s="33"/>
      <c r="I171" s="40"/>
      <c r="J171" s="33"/>
      <c r="K171" s="40"/>
      <c r="L171" s="33"/>
      <c r="M171" s="33"/>
    </row>
    <row r="172" spans="1:13" s="36" customFormat="1" ht="17.25" customHeight="1">
      <c r="A172" s="31"/>
      <c r="B172" s="31"/>
      <c r="C172" s="30" t="s">
        <v>11</v>
      </c>
      <c r="D172" s="31" t="s">
        <v>29</v>
      </c>
      <c r="E172" s="41">
        <v>0.72</v>
      </c>
      <c r="F172" s="42">
        <f>E172*F171</f>
        <v>2.88</v>
      </c>
      <c r="G172" s="34"/>
      <c r="H172" s="33"/>
      <c r="I172" s="92"/>
      <c r="J172" s="33"/>
      <c r="K172" s="40"/>
      <c r="L172" s="33"/>
      <c r="M172" s="33"/>
    </row>
    <row r="173" spans="1:13" s="36" customFormat="1" ht="13.5">
      <c r="A173" s="31"/>
      <c r="B173" s="31"/>
      <c r="C173" s="30" t="s">
        <v>30</v>
      </c>
      <c r="D173" s="31" t="s">
        <v>8</v>
      </c>
      <c r="E173" s="34">
        <v>0.311</v>
      </c>
      <c r="F173" s="42">
        <f>E173*F171</f>
        <v>1.244</v>
      </c>
      <c r="G173" s="34"/>
      <c r="H173" s="33"/>
      <c r="I173" s="40"/>
      <c r="J173" s="33"/>
      <c r="K173" s="40"/>
      <c r="L173" s="33"/>
      <c r="M173" s="33"/>
    </row>
    <row r="174" spans="1:13" s="36" customFormat="1" ht="13.5">
      <c r="A174" s="31"/>
      <c r="B174" s="31"/>
      <c r="C174" s="30" t="s">
        <v>31</v>
      </c>
      <c r="D174" s="31"/>
      <c r="E174" s="31"/>
      <c r="F174" s="42"/>
      <c r="G174" s="34"/>
      <c r="H174" s="33"/>
      <c r="I174" s="40"/>
      <c r="J174" s="33"/>
      <c r="K174" s="40"/>
      <c r="L174" s="33"/>
      <c r="M174" s="33"/>
    </row>
    <row r="175" spans="1:13" s="36" customFormat="1" ht="27">
      <c r="A175" s="31"/>
      <c r="B175" s="31"/>
      <c r="C175" s="90" t="s">
        <v>238</v>
      </c>
      <c r="D175" s="31" t="s">
        <v>28</v>
      </c>
      <c r="E175" s="31">
        <v>1</v>
      </c>
      <c r="F175" s="34">
        <f>E175*F171</f>
        <v>4</v>
      </c>
      <c r="G175" s="43"/>
      <c r="H175" s="33"/>
      <c r="I175" s="40"/>
      <c r="J175" s="33"/>
      <c r="K175" s="40"/>
      <c r="L175" s="33"/>
      <c r="M175" s="33"/>
    </row>
    <row r="176" spans="1:13" s="36" customFormat="1" ht="13.5">
      <c r="A176" s="31"/>
      <c r="B176" s="31"/>
      <c r="C176" s="30" t="s">
        <v>12</v>
      </c>
      <c r="D176" s="31" t="s">
        <v>8</v>
      </c>
      <c r="E176" s="31">
        <v>0.113</v>
      </c>
      <c r="F176" s="42">
        <f>E176*F171</f>
        <v>0.452</v>
      </c>
      <c r="G176" s="34"/>
      <c r="H176" s="33"/>
      <c r="I176" s="40"/>
      <c r="J176" s="33"/>
      <c r="K176" s="40"/>
      <c r="L176" s="33"/>
      <c r="M176" s="33"/>
    </row>
    <row r="177" spans="1:13" s="36" customFormat="1" ht="27">
      <c r="A177" s="31">
        <v>29</v>
      </c>
      <c r="B177" s="38" t="s">
        <v>46</v>
      </c>
      <c r="C177" s="90" t="s">
        <v>221</v>
      </c>
      <c r="D177" s="51" t="s">
        <v>28</v>
      </c>
      <c r="E177" s="91"/>
      <c r="F177" s="35">
        <v>2</v>
      </c>
      <c r="G177" s="34"/>
      <c r="H177" s="33"/>
      <c r="I177" s="40"/>
      <c r="J177" s="33"/>
      <c r="K177" s="40"/>
      <c r="L177" s="33"/>
      <c r="M177" s="33"/>
    </row>
    <row r="178" spans="1:13" s="36" customFormat="1" ht="17.25" customHeight="1">
      <c r="A178" s="31"/>
      <c r="B178" s="31"/>
      <c r="C178" s="30" t="s">
        <v>11</v>
      </c>
      <c r="D178" s="31" t="s">
        <v>29</v>
      </c>
      <c r="E178" s="41">
        <v>0.72</v>
      </c>
      <c r="F178" s="42">
        <f>E178*F177</f>
        <v>1.44</v>
      </c>
      <c r="G178" s="34"/>
      <c r="H178" s="33"/>
      <c r="I178" s="92"/>
      <c r="J178" s="33"/>
      <c r="K178" s="40"/>
      <c r="L178" s="33"/>
      <c r="M178" s="33"/>
    </row>
    <row r="179" spans="1:13" s="36" customFormat="1" ht="13.5">
      <c r="A179" s="31"/>
      <c r="B179" s="31"/>
      <c r="C179" s="30" t="s">
        <v>30</v>
      </c>
      <c r="D179" s="31" t="s">
        <v>8</v>
      </c>
      <c r="E179" s="34">
        <v>0.311</v>
      </c>
      <c r="F179" s="42">
        <f>E179*F177</f>
        <v>0.622</v>
      </c>
      <c r="G179" s="34"/>
      <c r="H179" s="33"/>
      <c r="I179" s="40"/>
      <c r="J179" s="33"/>
      <c r="K179" s="40"/>
      <c r="L179" s="33"/>
      <c r="M179" s="33"/>
    </row>
    <row r="180" spans="1:13" s="36" customFormat="1" ht="13.5">
      <c r="A180" s="31"/>
      <c r="B180" s="31"/>
      <c r="C180" s="30" t="s">
        <v>31</v>
      </c>
      <c r="D180" s="31"/>
      <c r="E180" s="31"/>
      <c r="F180" s="42"/>
      <c r="G180" s="34"/>
      <c r="H180" s="33"/>
      <c r="I180" s="40"/>
      <c r="J180" s="33"/>
      <c r="K180" s="40"/>
      <c r="L180" s="33"/>
      <c r="M180" s="33"/>
    </row>
    <row r="181" spans="1:13" s="36" customFormat="1" ht="27">
      <c r="A181" s="31"/>
      <c r="B181" s="31"/>
      <c r="C181" s="90" t="s">
        <v>221</v>
      </c>
      <c r="D181" s="31" t="s">
        <v>28</v>
      </c>
      <c r="E181" s="31">
        <v>1</v>
      </c>
      <c r="F181" s="34">
        <f>E181*F177</f>
        <v>2</v>
      </c>
      <c r="G181" s="43"/>
      <c r="H181" s="33"/>
      <c r="I181" s="40"/>
      <c r="J181" s="33"/>
      <c r="K181" s="40"/>
      <c r="L181" s="33"/>
      <c r="M181" s="33"/>
    </row>
    <row r="182" spans="1:13" s="36" customFormat="1" ht="13.5">
      <c r="A182" s="31"/>
      <c r="B182" s="31"/>
      <c r="C182" s="30" t="s">
        <v>12</v>
      </c>
      <c r="D182" s="31" t="s">
        <v>8</v>
      </c>
      <c r="E182" s="31">
        <v>0.113</v>
      </c>
      <c r="F182" s="42">
        <f>E182*F177</f>
        <v>0.226</v>
      </c>
      <c r="G182" s="34"/>
      <c r="H182" s="33"/>
      <c r="I182" s="40"/>
      <c r="J182" s="33"/>
      <c r="K182" s="40"/>
      <c r="L182" s="33"/>
      <c r="M182" s="33"/>
    </row>
    <row r="183" spans="1:33" s="2" customFormat="1" ht="14.25" customHeight="1">
      <c r="A183" s="12">
        <v>30</v>
      </c>
      <c r="B183" s="12" t="s">
        <v>36</v>
      </c>
      <c r="C183" s="233" t="s">
        <v>223</v>
      </c>
      <c r="D183" s="234" t="s">
        <v>14</v>
      </c>
      <c r="E183" s="5"/>
      <c r="F183" s="235">
        <v>150</v>
      </c>
      <c r="G183" s="70"/>
      <c r="H183" s="70"/>
      <c r="I183" s="71"/>
      <c r="J183" s="71"/>
      <c r="K183" s="71"/>
      <c r="L183" s="71"/>
      <c r="M183" s="71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</row>
    <row r="184" spans="1:33" s="2" customFormat="1" ht="14.25" customHeight="1">
      <c r="A184" s="12"/>
      <c r="B184" s="12"/>
      <c r="C184" s="3" t="s">
        <v>11</v>
      </c>
      <c r="D184" s="12" t="s">
        <v>10</v>
      </c>
      <c r="E184" s="46">
        <v>0.35</v>
      </c>
      <c r="F184" s="8">
        <f>F183*E184</f>
        <v>52.5</v>
      </c>
      <c r="G184" s="27"/>
      <c r="H184" s="27"/>
      <c r="I184" s="33"/>
      <c r="J184" s="26"/>
      <c r="K184" s="26"/>
      <c r="L184" s="26"/>
      <c r="M184" s="26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</row>
    <row r="185" spans="1:33" s="2" customFormat="1" ht="14.25" customHeight="1">
      <c r="A185" s="12"/>
      <c r="B185" s="12"/>
      <c r="C185" s="3" t="s">
        <v>9</v>
      </c>
      <c r="D185" s="12" t="s">
        <v>8</v>
      </c>
      <c r="E185" s="47">
        <v>0.0597</v>
      </c>
      <c r="F185" s="8">
        <f>F183*E185</f>
        <v>8.955</v>
      </c>
      <c r="G185" s="27"/>
      <c r="H185" s="27"/>
      <c r="I185" s="26"/>
      <c r="J185" s="26"/>
      <c r="K185" s="26"/>
      <c r="L185" s="26"/>
      <c r="M185" s="26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</row>
    <row r="186" spans="1:33" s="18" customFormat="1" ht="14.25" customHeight="1">
      <c r="A186" s="12"/>
      <c r="B186" s="12"/>
      <c r="C186" s="30" t="s">
        <v>31</v>
      </c>
      <c r="D186" s="12"/>
      <c r="E186" s="47"/>
      <c r="F186" s="27"/>
      <c r="G186" s="27"/>
      <c r="H186" s="27"/>
      <c r="I186" s="26"/>
      <c r="J186" s="26"/>
      <c r="K186" s="26"/>
      <c r="L186" s="26"/>
      <c r="M186" s="2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</row>
    <row r="187" spans="1:33" s="18" customFormat="1" ht="19.5" customHeight="1">
      <c r="A187" s="12"/>
      <c r="B187" s="31"/>
      <c r="C187" s="233" t="s">
        <v>223</v>
      </c>
      <c r="D187" s="234" t="s">
        <v>14</v>
      </c>
      <c r="E187" s="236">
        <v>1.02</v>
      </c>
      <c r="F187" s="29">
        <f>F183*E187</f>
        <v>153</v>
      </c>
      <c r="G187" s="27"/>
      <c r="H187" s="27"/>
      <c r="I187" s="26"/>
      <c r="J187" s="26"/>
      <c r="K187" s="26"/>
      <c r="L187" s="26"/>
      <c r="M187" s="2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</row>
    <row r="188" spans="1:33" s="18" customFormat="1" ht="14.25" customHeight="1">
      <c r="A188" s="12"/>
      <c r="B188" s="12"/>
      <c r="C188" s="3" t="s">
        <v>12</v>
      </c>
      <c r="D188" s="12" t="s">
        <v>8</v>
      </c>
      <c r="E188" s="47">
        <v>0.0673</v>
      </c>
      <c r="F188" s="27">
        <f>F183*E188</f>
        <v>10.095</v>
      </c>
      <c r="G188" s="27"/>
      <c r="H188" s="27"/>
      <c r="I188" s="26"/>
      <c r="J188" s="26"/>
      <c r="K188" s="26"/>
      <c r="L188" s="26"/>
      <c r="M188" s="2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</row>
    <row r="189" spans="1:33" s="2" customFormat="1" ht="18" customHeight="1">
      <c r="A189" s="12">
        <v>31</v>
      </c>
      <c r="B189" s="11" t="s">
        <v>45</v>
      </c>
      <c r="C189" s="6" t="s">
        <v>192</v>
      </c>
      <c r="D189" s="5" t="s">
        <v>14</v>
      </c>
      <c r="E189" s="5"/>
      <c r="F189" s="25">
        <v>150</v>
      </c>
      <c r="G189" s="70"/>
      <c r="H189" s="70"/>
      <c r="I189" s="71"/>
      <c r="J189" s="71"/>
      <c r="K189" s="71"/>
      <c r="L189" s="71"/>
      <c r="M189" s="71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</row>
    <row r="190" spans="1:33" s="2" customFormat="1" ht="15" customHeight="1">
      <c r="A190" s="12"/>
      <c r="B190" s="12"/>
      <c r="C190" s="3" t="s">
        <v>11</v>
      </c>
      <c r="D190" s="12" t="s">
        <v>10</v>
      </c>
      <c r="E190" s="124">
        <v>0.17</v>
      </c>
      <c r="F190" s="27">
        <f>F189*E190</f>
        <v>25.500000000000004</v>
      </c>
      <c r="G190" s="27"/>
      <c r="H190" s="27"/>
      <c r="I190" s="26"/>
      <c r="J190" s="26"/>
      <c r="K190" s="26"/>
      <c r="L190" s="26"/>
      <c r="M190" s="26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</row>
    <row r="191" spans="1:33" s="2" customFormat="1" ht="18" customHeight="1">
      <c r="A191" s="12"/>
      <c r="B191" s="12"/>
      <c r="C191" s="3" t="s">
        <v>9</v>
      </c>
      <c r="D191" s="12" t="s">
        <v>8</v>
      </c>
      <c r="E191" s="125">
        <v>0.0053</v>
      </c>
      <c r="F191" s="27">
        <f>F189*E191</f>
        <v>0.795</v>
      </c>
      <c r="G191" s="27"/>
      <c r="H191" s="27"/>
      <c r="I191" s="26"/>
      <c r="J191" s="26"/>
      <c r="K191" s="26"/>
      <c r="L191" s="26"/>
      <c r="M191" s="26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</row>
    <row r="192" spans="1:33" s="2" customFormat="1" ht="18" customHeight="1">
      <c r="A192" s="12"/>
      <c r="B192" s="12"/>
      <c r="C192" s="30" t="s">
        <v>31</v>
      </c>
      <c r="D192" s="12"/>
      <c r="E192" s="4"/>
      <c r="F192" s="27"/>
      <c r="G192" s="27"/>
      <c r="H192" s="27"/>
      <c r="I192" s="26"/>
      <c r="J192" s="26"/>
      <c r="K192" s="26"/>
      <c r="L192" s="26"/>
      <c r="M192" s="26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</row>
    <row r="193" spans="1:33" s="2" customFormat="1" ht="18" customHeight="1">
      <c r="A193" s="12"/>
      <c r="B193" s="12"/>
      <c r="C193" s="6" t="s">
        <v>192</v>
      </c>
      <c r="D193" s="5" t="s">
        <v>14</v>
      </c>
      <c r="E193" s="28">
        <v>1.02</v>
      </c>
      <c r="F193" s="29">
        <f>F189*E193</f>
        <v>153</v>
      </c>
      <c r="G193" s="27"/>
      <c r="H193" s="27"/>
      <c r="I193" s="26"/>
      <c r="J193" s="26"/>
      <c r="K193" s="26"/>
      <c r="L193" s="26"/>
      <c r="M193" s="26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</row>
    <row r="194" spans="1:33" s="2" customFormat="1" ht="18" customHeight="1">
      <c r="A194" s="12"/>
      <c r="B194" s="12"/>
      <c r="C194" s="6" t="s">
        <v>191</v>
      </c>
      <c r="D194" s="5" t="s">
        <v>28</v>
      </c>
      <c r="E194" s="228"/>
      <c r="F194" s="244">
        <v>50</v>
      </c>
      <c r="G194" s="230"/>
      <c r="H194" s="230"/>
      <c r="I194" s="231"/>
      <c r="J194" s="231"/>
      <c r="K194" s="231"/>
      <c r="L194" s="231"/>
      <c r="M194" s="231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</row>
    <row r="195" spans="1:13" s="2" customFormat="1" ht="18" customHeight="1">
      <c r="A195" s="12"/>
      <c r="B195" s="12"/>
      <c r="C195" s="3" t="s">
        <v>12</v>
      </c>
      <c r="D195" s="12" t="s">
        <v>8</v>
      </c>
      <c r="E195" s="125">
        <v>0.0379</v>
      </c>
      <c r="F195" s="126">
        <f>F189*E195</f>
        <v>5.6850000000000005</v>
      </c>
      <c r="G195" s="127"/>
      <c r="H195" s="126"/>
      <c r="I195" s="128"/>
      <c r="J195" s="129"/>
      <c r="K195" s="129"/>
      <c r="L195" s="129"/>
      <c r="M195" s="129"/>
    </row>
    <row r="196" spans="1:33" ht="27.75" customHeight="1">
      <c r="A196" s="31">
        <v>32</v>
      </c>
      <c r="B196" s="31" t="s">
        <v>15</v>
      </c>
      <c r="C196" s="3" t="s">
        <v>226</v>
      </c>
      <c r="D196" s="34" t="s">
        <v>32</v>
      </c>
      <c r="E196" s="40"/>
      <c r="F196" s="40">
        <v>1</v>
      </c>
      <c r="G196" s="33"/>
      <c r="H196" s="33"/>
      <c r="I196" s="33"/>
      <c r="J196" s="33"/>
      <c r="K196" s="33"/>
      <c r="L196" s="33"/>
      <c r="M196" s="33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</row>
    <row r="197" spans="1:33" ht="15.75" customHeight="1">
      <c r="A197" s="31"/>
      <c r="B197" s="32"/>
      <c r="C197" s="30" t="s">
        <v>11</v>
      </c>
      <c r="D197" s="34" t="s">
        <v>32</v>
      </c>
      <c r="E197" s="31">
        <v>1</v>
      </c>
      <c r="F197" s="33">
        <f>F196*E197</f>
        <v>1</v>
      </c>
      <c r="G197" s="33"/>
      <c r="H197" s="33"/>
      <c r="I197" s="33"/>
      <c r="J197" s="33"/>
      <c r="K197" s="33"/>
      <c r="L197" s="33"/>
      <c r="M197" s="33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</row>
    <row r="198" spans="1:33" s="37" customFormat="1" ht="15.75" customHeight="1">
      <c r="A198" s="31"/>
      <c r="B198" s="32"/>
      <c r="C198" s="30" t="s">
        <v>31</v>
      </c>
      <c r="D198" s="31"/>
      <c r="E198" s="31"/>
      <c r="F198" s="33"/>
      <c r="G198" s="33"/>
      <c r="H198" s="33"/>
      <c r="I198" s="33"/>
      <c r="J198" s="33"/>
      <c r="K198" s="33"/>
      <c r="L198" s="33"/>
      <c r="M198" s="33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</row>
    <row r="199" spans="1:33" s="37" customFormat="1" ht="15.75" customHeight="1">
      <c r="A199" s="31"/>
      <c r="B199" s="32"/>
      <c r="C199" s="3" t="s">
        <v>215</v>
      </c>
      <c r="D199" s="34" t="s">
        <v>28</v>
      </c>
      <c r="E199" s="31">
        <v>1</v>
      </c>
      <c r="F199" s="43">
        <f>F196*E199</f>
        <v>1</v>
      </c>
      <c r="G199" s="27"/>
      <c r="H199" s="33"/>
      <c r="I199" s="33"/>
      <c r="J199" s="33"/>
      <c r="K199" s="33"/>
      <c r="L199" s="33"/>
      <c r="M199" s="33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</row>
    <row r="200" spans="1:13" ht="13.5">
      <c r="A200" s="849" t="s">
        <v>40</v>
      </c>
      <c r="B200" s="850"/>
      <c r="C200" s="851"/>
      <c r="D200" s="95"/>
      <c r="E200" s="95"/>
      <c r="F200" s="99"/>
      <c r="G200" s="100"/>
      <c r="H200" s="100"/>
      <c r="I200" s="101"/>
      <c r="J200" s="100"/>
      <c r="K200" s="100"/>
      <c r="L200" s="100"/>
      <c r="M200" s="100"/>
    </row>
    <row r="201" spans="1:13" s="82" customFormat="1" ht="13.5">
      <c r="A201" s="818" t="s">
        <v>23</v>
      </c>
      <c r="B201" s="819"/>
      <c r="C201" s="820"/>
      <c r="D201" s="34"/>
      <c r="E201" s="34"/>
      <c r="F201" s="96"/>
      <c r="G201" s="34"/>
      <c r="H201" s="35"/>
      <c r="I201" s="35"/>
      <c r="J201" s="35"/>
      <c r="K201" s="35"/>
      <c r="L201" s="35"/>
      <c r="M201" s="35"/>
    </row>
    <row r="202" spans="1:13" s="23" customFormat="1" ht="15.75">
      <c r="A202" s="839" t="s">
        <v>49</v>
      </c>
      <c r="B202" s="840"/>
      <c r="C202" s="841"/>
      <c r="D202" s="21"/>
      <c r="E202" s="22"/>
      <c r="F202" s="102"/>
      <c r="G202" s="103"/>
      <c r="H202" s="103"/>
      <c r="I202" s="103"/>
      <c r="J202" s="103"/>
      <c r="K202" s="103"/>
      <c r="L202" s="104"/>
      <c r="M202" s="105"/>
    </row>
    <row r="203" spans="1:13" s="23" customFormat="1" ht="15.75">
      <c r="A203" s="839" t="s">
        <v>5</v>
      </c>
      <c r="B203" s="840"/>
      <c r="C203" s="841"/>
      <c r="D203" s="21"/>
      <c r="E203" s="22"/>
      <c r="F203" s="102"/>
      <c r="G203" s="103"/>
      <c r="H203" s="103"/>
      <c r="I203" s="103"/>
      <c r="J203" s="103"/>
      <c r="K203" s="103"/>
      <c r="L203" s="104"/>
      <c r="M203" s="105"/>
    </row>
    <row r="204" spans="1:37" ht="13.5">
      <c r="A204" s="836" t="s">
        <v>24</v>
      </c>
      <c r="B204" s="837"/>
      <c r="C204" s="838"/>
      <c r="D204" s="106"/>
      <c r="E204" s="106"/>
      <c r="F204" s="33"/>
      <c r="G204" s="40"/>
      <c r="H204" s="35"/>
      <c r="I204" s="35"/>
      <c r="J204" s="35"/>
      <c r="K204" s="35"/>
      <c r="L204" s="35"/>
      <c r="M204" s="3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</row>
    <row r="205" spans="1:37" ht="13.5">
      <c r="A205" s="836" t="s">
        <v>40</v>
      </c>
      <c r="B205" s="837"/>
      <c r="C205" s="838"/>
      <c r="D205" s="31"/>
      <c r="E205" s="31"/>
      <c r="F205" s="33"/>
      <c r="G205" s="40"/>
      <c r="H205" s="35"/>
      <c r="I205" s="35"/>
      <c r="J205" s="35"/>
      <c r="K205" s="35"/>
      <c r="L205" s="35"/>
      <c r="M205" s="3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</row>
    <row r="206" spans="1:37" s="36" customFormat="1" ht="13.5">
      <c r="A206" s="818" t="s">
        <v>183</v>
      </c>
      <c r="B206" s="819"/>
      <c r="C206" s="820"/>
      <c r="D206" s="49"/>
      <c r="E206" s="49"/>
      <c r="F206" s="97"/>
      <c r="G206" s="40"/>
      <c r="H206" s="35"/>
      <c r="I206" s="35"/>
      <c r="J206" s="35"/>
      <c r="K206" s="35"/>
      <c r="L206" s="35"/>
      <c r="M206" s="35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</row>
    <row r="207" spans="1:37" s="37" customFormat="1" ht="13.5">
      <c r="A207" s="818" t="s">
        <v>5</v>
      </c>
      <c r="B207" s="819"/>
      <c r="C207" s="820"/>
      <c r="D207" s="34"/>
      <c r="E207" s="42"/>
      <c r="F207" s="97"/>
      <c r="G207" s="40"/>
      <c r="H207" s="35"/>
      <c r="I207" s="35"/>
      <c r="J207" s="35"/>
      <c r="K207" s="35"/>
      <c r="L207" s="35"/>
      <c r="M207" s="35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</row>
    <row r="208" spans="1:13" s="110" customFormat="1" ht="13.5">
      <c r="A208" s="852" t="s">
        <v>23</v>
      </c>
      <c r="B208" s="853"/>
      <c r="C208" s="854"/>
      <c r="D208" s="107"/>
      <c r="E208" s="107"/>
      <c r="F208" s="108"/>
      <c r="G208" s="107"/>
      <c r="H208" s="109"/>
      <c r="I208" s="109"/>
      <c r="J208" s="109"/>
      <c r="K208" s="109"/>
      <c r="L208" s="109"/>
      <c r="M208" s="109"/>
    </row>
    <row r="209" spans="1:33" s="1" customFormat="1" ht="13.5">
      <c r="A209" s="818" t="s">
        <v>39</v>
      </c>
      <c r="B209" s="819"/>
      <c r="C209" s="820"/>
      <c r="D209" s="34"/>
      <c r="E209" s="49">
        <v>0.02</v>
      </c>
      <c r="F209" s="40"/>
      <c r="G209" s="34"/>
      <c r="H209" s="35"/>
      <c r="I209" s="35"/>
      <c r="J209" s="35"/>
      <c r="K209" s="35"/>
      <c r="L209" s="35"/>
      <c r="M209" s="35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</row>
    <row r="210" spans="1:33" s="1" customFormat="1" ht="13.5">
      <c r="A210" s="818" t="s">
        <v>40</v>
      </c>
      <c r="B210" s="819"/>
      <c r="C210" s="820"/>
      <c r="D210" s="34"/>
      <c r="E210" s="34"/>
      <c r="F210" s="40"/>
      <c r="G210" s="34"/>
      <c r="H210" s="35"/>
      <c r="I210" s="35"/>
      <c r="J210" s="35"/>
      <c r="K210" s="35"/>
      <c r="L210" s="35"/>
      <c r="M210" s="35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</row>
    <row r="211" spans="1:13" ht="13.5">
      <c r="A211" s="62"/>
      <c r="B211" s="58"/>
      <c r="C211" s="84"/>
      <c r="D211" s="68"/>
      <c r="E211" s="85"/>
      <c r="F211" s="68"/>
      <c r="G211" s="69"/>
      <c r="H211" s="69"/>
      <c r="I211" s="69"/>
      <c r="J211" s="69"/>
      <c r="K211" s="69"/>
      <c r="L211" s="69"/>
      <c r="M211" s="69"/>
    </row>
    <row r="212" spans="1:13" ht="27.75" customHeight="1">
      <c r="A212" s="62"/>
      <c r="B212" s="58"/>
      <c r="C212" s="84"/>
      <c r="D212" s="68"/>
      <c r="E212" s="85"/>
      <c r="F212" s="68"/>
      <c r="G212" s="69"/>
      <c r="H212" s="69"/>
      <c r="I212" s="69"/>
      <c r="J212" s="69"/>
      <c r="K212" s="69"/>
      <c r="L212" s="69"/>
      <c r="M212" s="69"/>
    </row>
    <row r="213" spans="2:10" s="86" customFormat="1" ht="24.75" customHeight="1">
      <c r="B213" s="789"/>
      <c r="C213" s="790"/>
      <c r="E213" s="789"/>
      <c r="F213" s="789"/>
      <c r="G213" s="789"/>
      <c r="H213" s="789"/>
      <c r="I213" s="789"/>
      <c r="J213" s="790"/>
    </row>
    <row r="214" spans="1:13" ht="15.75">
      <c r="A214" s="87"/>
      <c r="B214" s="87"/>
      <c r="C214" s="88"/>
      <c r="D214" s="68"/>
      <c r="E214" s="67"/>
      <c r="F214" s="68"/>
      <c r="G214" s="66"/>
      <c r="H214" s="67"/>
      <c r="I214" s="68"/>
      <c r="J214" s="68"/>
      <c r="K214" s="66"/>
      <c r="L214" s="67"/>
      <c r="M214" s="66"/>
    </row>
    <row r="215" spans="2:10" s="86" customFormat="1" ht="17.25" customHeight="1">
      <c r="B215" s="789"/>
      <c r="C215" s="790"/>
      <c r="E215" s="789"/>
      <c r="F215" s="789"/>
      <c r="G215" s="789"/>
      <c r="H215" s="789"/>
      <c r="I215" s="789"/>
      <c r="J215" s="790"/>
    </row>
    <row r="216" spans="1:13" ht="15.75">
      <c r="A216" s="87"/>
      <c r="B216" s="87"/>
      <c r="C216" s="88"/>
      <c r="D216" s="68"/>
      <c r="E216" s="67"/>
      <c r="F216" s="68"/>
      <c r="G216" s="66"/>
      <c r="H216" s="67"/>
      <c r="I216" s="68"/>
      <c r="J216" s="68"/>
      <c r="K216" s="66"/>
      <c r="L216" s="67"/>
      <c r="M216" s="66"/>
    </row>
    <row r="217" spans="1:13" ht="15.75">
      <c r="A217" s="87"/>
      <c r="B217" s="87"/>
      <c r="C217" s="88"/>
      <c r="D217" s="68"/>
      <c r="E217" s="67"/>
      <c r="F217" s="68"/>
      <c r="G217" s="66"/>
      <c r="H217" s="67"/>
      <c r="I217" s="68"/>
      <c r="J217" s="68"/>
      <c r="K217" s="66"/>
      <c r="L217" s="67"/>
      <c r="M217" s="66"/>
    </row>
    <row r="218" spans="1:13" ht="15.75">
      <c r="A218" s="87"/>
      <c r="B218" s="87"/>
      <c r="C218" s="88"/>
      <c r="D218" s="68"/>
      <c r="E218" s="67"/>
      <c r="F218" s="68"/>
      <c r="G218" s="66"/>
      <c r="H218" s="67"/>
      <c r="I218" s="68"/>
      <c r="J218" s="68"/>
      <c r="K218" s="66"/>
      <c r="L218" s="67"/>
      <c r="M218" s="66"/>
    </row>
  </sheetData>
  <sheetProtection/>
  <mergeCells count="29">
    <mergeCell ref="B215:C215"/>
    <mergeCell ref="E215:J215"/>
    <mergeCell ref="I7:J7"/>
    <mergeCell ref="A4:M4"/>
    <mergeCell ref="K7:L7"/>
    <mergeCell ref="E7:F7"/>
    <mergeCell ref="G7:H7"/>
    <mergeCell ref="J6:K6"/>
    <mergeCell ref="A7:A8"/>
    <mergeCell ref="B7:B8"/>
    <mergeCell ref="A1:M1"/>
    <mergeCell ref="A2:M2"/>
    <mergeCell ref="A3:M3"/>
    <mergeCell ref="B213:C213"/>
    <mergeCell ref="E213:J213"/>
    <mergeCell ref="M7:M8"/>
    <mergeCell ref="A204:C204"/>
    <mergeCell ref="A203:C203"/>
    <mergeCell ref="A202:C202"/>
    <mergeCell ref="A201:C201"/>
    <mergeCell ref="A210:C210"/>
    <mergeCell ref="A207:C207"/>
    <mergeCell ref="A205:C205"/>
    <mergeCell ref="C7:C8"/>
    <mergeCell ref="D7:D8"/>
    <mergeCell ref="A200:C200"/>
    <mergeCell ref="A206:C206"/>
    <mergeCell ref="A209:C209"/>
    <mergeCell ref="A208:C20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133"/>
  <sheetViews>
    <sheetView zoomScalePageLayoutView="0" workbookViewId="0" topLeftCell="A82">
      <selection activeCell="B133" sqref="B133:C133"/>
    </sheetView>
  </sheetViews>
  <sheetFormatPr defaultColWidth="9.00390625" defaultRowHeight="12.75"/>
  <cols>
    <col min="1" max="1" width="3.25390625" style="16" customWidth="1"/>
    <col min="2" max="2" width="9.00390625" style="16" customWidth="1"/>
    <col min="3" max="3" width="40.75390625" style="16" customWidth="1"/>
    <col min="4" max="4" width="6.875" style="16" customWidth="1"/>
    <col min="5" max="5" width="7.75390625" style="16" customWidth="1"/>
    <col min="6" max="6" width="7.00390625" style="16" customWidth="1"/>
    <col min="7" max="7" width="7.125" style="16" customWidth="1"/>
    <col min="8" max="8" width="6.625" style="16" bestFit="1" customWidth="1"/>
    <col min="9" max="9" width="8.375" style="16" customWidth="1"/>
    <col min="10" max="10" width="5.75390625" style="16" bestFit="1" customWidth="1"/>
    <col min="11" max="11" width="7.125" style="16" bestFit="1" customWidth="1"/>
    <col min="12" max="13" width="9.75390625" style="16" customWidth="1"/>
    <col min="14" max="16384" width="9.125" style="16" customWidth="1"/>
  </cols>
  <sheetData>
    <row r="1" spans="1:13" s="13" customFormat="1" ht="16.5" customHeight="1">
      <c r="A1" s="802" t="s">
        <v>154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</row>
    <row r="2" spans="1:13" s="73" customFormat="1" ht="2.25" customHeight="1">
      <c r="A2" s="802"/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</row>
    <row r="3" spans="1:13" s="13" customFormat="1" ht="16.5" customHeight="1">
      <c r="A3" s="803" t="s">
        <v>859</v>
      </c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</row>
    <row r="4" spans="1:12" ht="16.5">
      <c r="A4" s="64"/>
      <c r="B4" s="64"/>
      <c r="C4" s="89"/>
      <c r="D4" s="803"/>
      <c r="E4" s="803"/>
      <c r="F4" s="803"/>
      <c r="G4" s="803"/>
      <c r="H4" s="803"/>
      <c r="I4" s="803"/>
      <c r="J4" s="803"/>
      <c r="K4" s="89"/>
      <c r="L4" s="65"/>
    </row>
    <row r="5" spans="1:13" s="13" customFormat="1" ht="20.25" customHeight="1">
      <c r="A5" s="803" t="s">
        <v>860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58"/>
    </row>
    <row r="6" spans="1:26" ht="19.5" customHeight="1">
      <c r="A6" s="14" t="s">
        <v>242</v>
      </c>
      <c r="B6" s="14"/>
      <c r="C6" s="14"/>
      <c r="D6" s="14"/>
      <c r="E6" s="14"/>
      <c r="F6" s="14"/>
      <c r="G6" s="111"/>
      <c r="H6" s="112"/>
      <c r="I6" s="806" t="s">
        <v>20</v>
      </c>
      <c r="J6" s="806"/>
      <c r="K6" s="113">
        <f>M130/1000</f>
        <v>0</v>
      </c>
      <c r="L6" s="807" t="s">
        <v>21</v>
      </c>
      <c r="M6" s="807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13" ht="51.75" customHeight="1">
      <c r="A7" s="791" t="s">
        <v>328</v>
      </c>
      <c r="B7" s="791" t="s">
        <v>156</v>
      </c>
      <c r="C7" s="791" t="s">
        <v>1</v>
      </c>
      <c r="D7" s="791" t="s">
        <v>2</v>
      </c>
      <c r="E7" s="793" t="s">
        <v>3</v>
      </c>
      <c r="F7" s="794"/>
      <c r="G7" s="795" t="s">
        <v>4</v>
      </c>
      <c r="H7" s="796"/>
      <c r="I7" s="797" t="s">
        <v>0</v>
      </c>
      <c r="J7" s="798"/>
      <c r="K7" s="797" t="s">
        <v>68</v>
      </c>
      <c r="L7" s="798"/>
      <c r="M7" s="800" t="s">
        <v>5</v>
      </c>
    </row>
    <row r="8" spans="1:13" ht="60" customHeight="1">
      <c r="A8" s="792"/>
      <c r="B8" s="792"/>
      <c r="C8" s="792"/>
      <c r="D8" s="792"/>
      <c r="E8" s="131" t="s">
        <v>69</v>
      </c>
      <c r="F8" s="131" t="s">
        <v>6</v>
      </c>
      <c r="G8" s="135" t="s">
        <v>7</v>
      </c>
      <c r="H8" s="131" t="s">
        <v>6</v>
      </c>
      <c r="I8" s="136" t="s">
        <v>7</v>
      </c>
      <c r="J8" s="131" t="s">
        <v>6</v>
      </c>
      <c r="K8" s="136" t="s">
        <v>7</v>
      </c>
      <c r="L8" s="131" t="s">
        <v>6</v>
      </c>
      <c r="M8" s="801"/>
    </row>
    <row r="9" spans="1:13" s="140" customFormat="1" ht="13.5" customHeight="1">
      <c r="A9" s="32" t="s">
        <v>70</v>
      </c>
      <c r="B9" s="32">
        <v>2</v>
      </c>
      <c r="C9" s="32">
        <v>3</v>
      </c>
      <c r="D9" s="32">
        <v>4</v>
      </c>
      <c r="E9" s="32">
        <v>5</v>
      </c>
      <c r="F9" s="137">
        <v>6</v>
      </c>
      <c r="G9" s="138" t="s">
        <v>71</v>
      </c>
      <c r="H9" s="139">
        <v>8</v>
      </c>
      <c r="I9" s="137">
        <v>9</v>
      </c>
      <c r="J9" s="139">
        <v>10</v>
      </c>
      <c r="K9" s="137">
        <v>11</v>
      </c>
      <c r="L9" s="139">
        <v>12</v>
      </c>
      <c r="M9" s="139">
        <v>13</v>
      </c>
    </row>
    <row r="10" spans="1:13" s="37" customFormat="1" ht="67.5" customHeight="1">
      <c r="A10" s="31">
        <v>1</v>
      </c>
      <c r="B10" s="34" t="s">
        <v>66</v>
      </c>
      <c r="C10" s="90" t="s">
        <v>391</v>
      </c>
      <c r="D10" s="51" t="s">
        <v>32</v>
      </c>
      <c r="E10" s="91"/>
      <c r="F10" s="35">
        <v>1</v>
      </c>
      <c r="G10" s="40"/>
      <c r="H10" s="33"/>
      <c r="I10" s="34"/>
      <c r="J10" s="33"/>
      <c r="K10" s="40"/>
      <c r="L10" s="33"/>
      <c r="M10" s="33"/>
    </row>
    <row r="11" spans="1:13" ht="13.5" customHeight="1">
      <c r="A11" s="31"/>
      <c r="B11" s="32"/>
      <c r="C11" s="30" t="s">
        <v>11</v>
      </c>
      <c r="D11" s="31" t="s">
        <v>29</v>
      </c>
      <c r="E11" s="34">
        <v>5.03</v>
      </c>
      <c r="F11" s="33">
        <f>F10*E11</f>
        <v>5.03</v>
      </c>
      <c r="G11" s="34"/>
      <c r="H11" s="33"/>
      <c r="I11" s="43"/>
      <c r="J11" s="33"/>
      <c r="K11" s="40"/>
      <c r="L11" s="33"/>
      <c r="M11" s="33"/>
    </row>
    <row r="12" spans="1:13" s="37" customFormat="1" ht="13.5">
      <c r="A12" s="31"/>
      <c r="B12" s="44"/>
      <c r="C12" s="30" t="s">
        <v>30</v>
      </c>
      <c r="D12" s="31" t="s">
        <v>8</v>
      </c>
      <c r="E12" s="34">
        <v>0.06</v>
      </c>
      <c r="F12" s="33">
        <f>F10*E12</f>
        <v>0.06</v>
      </c>
      <c r="G12" s="34"/>
      <c r="H12" s="33"/>
      <c r="I12" s="40"/>
      <c r="J12" s="33"/>
      <c r="K12" s="40"/>
      <c r="L12" s="33"/>
      <c r="M12" s="33"/>
    </row>
    <row r="13" spans="1:13" s="37" customFormat="1" ht="16.5" customHeight="1">
      <c r="A13" s="31"/>
      <c r="B13" s="32"/>
      <c r="C13" s="30" t="s">
        <v>31</v>
      </c>
      <c r="D13" s="31"/>
      <c r="E13" s="34"/>
      <c r="F13" s="33"/>
      <c r="G13" s="34"/>
      <c r="H13" s="33"/>
      <c r="I13" s="40"/>
      <c r="J13" s="33"/>
      <c r="K13" s="40"/>
      <c r="L13" s="33"/>
      <c r="M13" s="33"/>
    </row>
    <row r="14" spans="1:13" s="58" customFormat="1" ht="14.25" customHeight="1">
      <c r="A14" s="31"/>
      <c r="B14" s="32"/>
      <c r="C14" s="30" t="s">
        <v>58</v>
      </c>
      <c r="D14" s="51" t="s">
        <v>32</v>
      </c>
      <c r="E14" s="34">
        <v>1</v>
      </c>
      <c r="F14" s="35">
        <f>F10*E14</f>
        <v>1</v>
      </c>
      <c r="G14" s="43"/>
      <c r="H14" s="33"/>
      <c r="I14" s="40"/>
      <c r="J14" s="40"/>
      <c r="K14" s="33"/>
      <c r="L14" s="33"/>
      <c r="M14" s="33"/>
    </row>
    <row r="15" spans="1:13" s="114" customFormat="1" ht="16.5" customHeight="1">
      <c r="A15" s="34"/>
      <c r="B15" s="122"/>
      <c r="C15" s="123" t="s">
        <v>12</v>
      </c>
      <c r="D15" s="34" t="s">
        <v>8</v>
      </c>
      <c r="E15" s="119">
        <v>1.99</v>
      </c>
      <c r="F15" s="33">
        <f>F10*E15</f>
        <v>1.99</v>
      </c>
      <c r="G15" s="40"/>
      <c r="H15" s="33"/>
      <c r="I15" s="34"/>
      <c r="J15" s="33"/>
      <c r="K15" s="40"/>
      <c r="L15" s="33"/>
      <c r="M15" s="33"/>
    </row>
    <row r="16" spans="1:13" s="114" customFormat="1" ht="57.75" customHeight="1">
      <c r="A16" s="34">
        <v>2</v>
      </c>
      <c r="B16" s="34" t="s">
        <v>67</v>
      </c>
      <c r="C16" s="121" t="s">
        <v>392</v>
      </c>
      <c r="D16" s="51" t="s">
        <v>32</v>
      </c>
      <c r="E16" s="117"/>
      <c r="F16" s="35">
        <v>1</v>
      </c>
      <c r="G16" s="40"/>
      <c r="H16" s="33"/>
      <c r="I16" s="34"/>
      <c r="J16" s="33"/>
      <c r="K16" s="40"/>
      <c r="L16" s="33"/>
      <c r="M16" s="33"/>
    </row>
    <row r="17" spans="1:13" s="83" customFormat="1" ht="14.25" customHeight="1">
      <c r="A17" s="34"/>
      <c r="B17" s="122"/>
      <c r="C17" s="123" t="s">
        <v>11</v>
      </c>
      <c r="D17" s="34" t="s">
        <v>29</v>
      </c>
      <c r="E17" s="34">
        <v>3.81</v>
      </c>
      <c r="F17" s="33">
        <f>F16*E17</f>
        <v>3.81</v>
      </c>
      <c r="G17" s="40"/>
      <c r="H17" s="33"/>
      <c r="I17" s="43"/>
      <c r="J17" s="33"/>
      <c r="K17" s="40"/>
      <c r="L17" s="33"/>
      <c r="M17" s="33"/>
    </row>
    <row r="18" spans="1:13" s="115" customFormat="1" ht="14.25" customHeight="1">
      <c r="A18" s="34"/>
      <c r="B18" s="34"/>
      <c r="C18" s="123" t="s">
        <v>38</v>
      </c>
      <c r="D18" s="34" t="s">
        <v>8</v>
      </c>
      <c r="E18" s="34">
        <v>0.06</v>
      </c>
      <c r="F18" s="33">
        <f>F16*E18</f>
        <v>0.06</v>
      </c>
      <c r="G18" s="40"/>
      <c r="H18" s="33"/>
      <c r="I18" s="40"/>
      <c r="J18" s="33"/>
      <c r="K18" s="40"/>
      <c r="L18" s="33"/>
      <c r="M18" s="33"/>
    </row>
    <row r="19" spans="1:13" s="114" customFormat="1" ht="14.25" customHeight="1">
      <c r="A19" s="34"/>
      <c r="B19" s="122"/>
      <c r="C19" s="123" t="s">
        <v>31</v>
      </c>
      <c r="D19" s="34"/>
      <c r="E19" s="34"/>
      <c r="F19" s="33"/>
      <c r="G19" s="40"/>
      <c r="H19" s="33"/>
      <c r="I19" s="34"/>
      <c r="J19" s="33"/>
      <c r="K19" s="40"/>
      <c r="L19" s="33"/>
      <c r="M19" s="33"/>
    </row>
    <row r="20" spans="1:13" s="114" customFormat="1" ht="14.25" customHeight="1">
      <c r="A20" s="34"/>
      <c r="B20" s="122"/>
      <c r="C20" s="39" t="s">
        <v>390</v>
      </c>
      <c r="D20" s="51" t="s">
        <v>32</v>
      </c>
      <c r="E20" s="34">
        <v>1</v>
      </c>
      <c r="F20" s="33">
        <f>F16*E20</f>
        <v>1</v>
      </c>
      <c r="G20" s="43"/>
      <c r="H20" s="33"/>
      <c r="I20" s="34"/>
      <c r="J20" s="33"/>
      <c r="K20" s="40"/>
      <c r="L20" s="33"/>
      <c r="M20" s="33"/>
    </row>
    <row r="21" spans="1:13" s="114" customFormat="1" ht="16.5" customHeight="1">
      <c r="A21" s="34"/>
      <c r="B21" s="122"/>
      <c r="C21" s="123" t="s">
        <v>12</v>
      </c>
      <c r="D21" s="34" t="s">
        <v>8</v>
      </c>
      <c r="E21" s="119">
        <v>1.82</v>
      </c>
      <c r="F21" s="33">
        <f>F16*E21</f>
        <v>1.82</v>
      </c>
      <c r="G21" s="40"/>
      <c r="H21" s="33"/>
      <c r="I21" s="34"/>
      <c r="J21" s="33"/>
      <c r="K21" s="40"/>
      <c r="L21" s="33"/>
      <c r="M21" s="33"/>
    </row>
    <row r="22" spans="1:13" s="114" customFormat="1" ht="57.75" customHeight="1">
      <c r="A22" s="34">
        <v>3</v>
      </c>
      <c r="B22" s="34" t="s">
        <v>67</v>
      </c>
      <c r="C22" s="121" t="s">
        <v>393</v>
      </c>
      <c r="D22" s="51" t="s">
        <v>32</v>
      </c>
      <c r="E22" s="117"/>
      <c r="F22" s="35">
        <v>1</v>
      </c>
      <c r="G22" s="40"/>
      <c r="H22" s="33"/>
      <c r="I22" s="34"/>
      <c r="J22" s="33"/>
      <c r="K22" s="40"/>
      <c r="L22" s="33"/>
      <c r="M22" s="33"/>
    </row>
    <row r="23" spans="1:13" s="83" customFormat="1" ht="14.25" customHeight="1">
      <c r="A23" s="34"/>
      <c r="B23" s="122"/>
      <c r="C23" s="123" t="s">
        <v>11</v>
      </c>
      <c r="D23" s="34" t="s">
        <v>29</v>
      </c>
      <c r="E23" s="34">
        <v>3.81</v>
      </c>
      <c r="F23" s="33">
        <f>F22*E23</f>
        <v>3.81</v>
      </c>
      <c r="G23" s="40"/>
      <c r="H23" s="33"/>
      <c r="I23" s="43"/>
      <c r="J23" s="33"/>
      <c r="K23" s="40"/>
      <c r="L23" s="33"/>
      <c r="M23" s="33"/>
    </row>
    <row r="24" spans="1:13" s="115" customFormat="1" ht="14.25" customHeight="1">
      <c r="A24" s="34"/>
      <c r="B24" s="34"/>
      <c r="C24" s="123" t="s">
        <v>38</v>
      </c>
      <c r="D24" s="34" t="s">
        <v>8</v>
      </c>
      <c r="E24" s="34">
        <v>0.06</v>
      </c>
      <c r="F24" s="33">
        <f>F22*E24</f>
        <v>0.06</v>
      </c>
      <c r="G24" s="40"/>
      <c r="H24" s="33"/>
      <c r="I24" s="40"/>
      <c r="J24" s="33"/>
      <c r="K24" s="40"/>
      <c r="L24" s="33"/>
      <c r="M24" s="33"/>
    </row>
    <row r="25" spans="1:13" s="114" customFormat="1" ht="14.25" customHeight="1">
      <c r="A25" s="34"/>
      <c r="B25" s="122"/>
      <c r="C25" s="123" t="s">
        <v>31</v>
      </c>
      <c r="D25" s="34"/>
      <c r="E25" s="34"/>
      <c r="F25" s="33"/>
      <c r="G25" s="40"/>
      <c r="H25" s="33"/>
      <c r="I25" s="34"/>
      <c r="J25" s="33"/>
      <c r="K25" s="40"/>
      <c r="L25" s="33"/>
      <c r="M25" s="33"/>
    </row>
    <row r="26" spans="1:13" s="114" customFormat="1" ht="14.25" customHeight="1">
      <c r="A26" s="34"/>
      <c r="B26" s="122"/>
      <c r="C26" s="39" t="s">
        <v>394</v>
      </c>
      <c r="D26" s="51" t="s">
        <v>32</v>
      </c>
      <c r="E26" s="34">
        <v>1</v>
      </c>
      <c r="F26" s="33">
        <f>F22*E26</f>
        <v>1</v>
      </c>
      <c r="G26" s="43"/>
      <c r="H26" s="33"/>
      <c r="I26" s="34"/>
      <c r="J26" s="33"/>
      <c r="K26" s="40"/>
      <c r="L26" s="33"/>
      <c r="M26" s="33"/>
    </row>
    <row r="27" spans="1:13" s="114" customFormat="1" ht="16.5" customHeight="1">
      <c r="A27" s="34"/>
      <c r="B27" s="122"/>
      <c r="C27" s="123" t="s">
        <v>12</v>
      </c>
      <c r="D27" s="34" t="s">
        <v>8</v>
      </c>
      <c r="E27" s="119">
        <v>1.82</v>
      </c>
      <c r="F27" s="33">
        <f>F22*E27</f>
        <v>1.82</v>
      </c>
      <c r="G27" s="40"/>
      <c r="H27" s="33"/>
      <c r="I27" s="34"/>
      <c r="J27" s="33"/>
      <c r="K27" s="40"/>
      <c r="L27" s="33"/>
      <c r="M27" s="33"/>
    </row>
    <row r="28" spans="1:13" s="114" customFormat="1" ht="73.5" customHeight="1">
      <c r="A28" s="34">
        <v>4</v>
      </c>
      <c r="B28" s="34" t="s">
        <v>67</v>
      </c>
      <c r="C28" s="121" t="s">
        <v>243</v>
      </c>
      <c r="D28" s="51" t="s">
        <v>32</v>
      </c>
      <c r="E28" s="117"/>
      <c r="F28" s="35">
        <v>1</v>
      </c>
      <c r="G28" s="40"/>
      <c r="H28" s="33"/>
      <c r="I28" s="34"/>
      <c r="J28" s="33"/>
      <c r="K28" s="40"/>
      <c r="L28" s="33"/>
      <c r="M28" s="33"/>
    </row>
    <row r="29" spans="1:13" s="83" customFormat="1" ht="15.75" customHeight="1">
      <c r="A29" s="34"/>
      <c r="B29" s="122"/>
      <c r="C29" s="123" t="s">
        <v>11</v>
      </c>
      <c r="D29" s="34" t="s">
        <v>29</v>
      </c>
      <c r="E29" s="34">
        <v>6.02</v>
      </c>
      <c r="F29" s="33">
        <f>F28*E29</f>
        <v>6.02</v>
      </c>
      <c r="G29" s="40"/>
      <c r="H29" s="33"/>
      <c r="I29" s="43"/>
      <c r="J29" s="33"/>
      <c r="K29" s="40"/>
      <c r="L29" s="33"/>
      <c r="M29" s="33"/>
    </row>
    <row r="30" spans="1:13" s="115" customFormat="1" ht="16.5" customHeight="1">
      <c r="A30" s="34"/>
      <c r="B30" s="34"/>
      <c r="C30" s="123" t="s">
        <v>38</v>
      </c>
      <c r="D30" s="34" t="s">
        <v>8</v>
      </c>
      <c r="E30" s="34">
        <v>0.06</v>
      </c>
      <c r="F30" s="33">
        <f>F28*E30</f>
        <v>0.06</v>
      </c>
      <c r="G30" s="40"/>
      <c r="H30" s="33"/>
      <c r="I30" s="40"/>
      <c r="J30" s="33"/>
      <c r="K30" s="40"/>
      <c r="L30" s="33"/>
      <c r="M30" s="33"/>
    </row>
    <row r="31" spans="1:13" s="114" customFormat="1" ht="19.5" customHeight="1">
      <c r="A31" s="34"/>
      <c r="B31" s="122"/>
      <c r="C31" s="123" t="s">
        <v>31</v>
      </c>
      <c r="D31" s="34"/>
      <c r="E31" s="34"/>
      <c r="F31" s="33"/>
      <c r="G31" s="40"/>
      <c r="H31" s="33"/>
      <c r="I31" s="34"/>
      <c r="J31" s="33"/>
      <c r="K31" s="40"/>
      <c r="L31" s="33"/>
      <c r="M31" s="33"/>
    </row>
    <row r="32" spans="1:13" s="114" customFormat="1" ht="15" customHeight="1">
      <c r="A32" s="34"/>
      <c r="B32" s="122"/>
      <c r="C32" s="39" t="s">
        <v>244</v>
      </c>
      <c r="D32" s="51" t="s">
        <v>32</v>
      </c>
      <c r="E32" s="34">
        <v>1</v>
      </c>
      <c r="F32" s="33">
        <f>F28*E32</f>
        <v>1</v>
      </c>
      <c r="G32" s="43"/>
      <c r="H32" s="33"/>
      <c r="I32" s="34"/>
      <c r="J32" s="33"/>
      <c r="K32" s="40"/>
      <c r="L32" s="33"/>
      <c r="M32" s="33"/>
    </row>
    <row r="33" spans="1:13" s="114" customFormat="1" ht="16.5" customHeight="1">
      <c r="A33" s="34"/>
      <c r="B33" s="122"/>
      <c r="C33" s="123" t="s">
        <v>12</v>
      </c>
      <c r="D33" s="34" t="s">
        <v>8</v>
      </c>
      <c r="E33" s="119">
        <v>2</v>
      </c>
      <c r="F33" s="33">
        <f>F28*E33</f>
        <v>2</v>
      </c>
      <c r="G33" s="40"/>
      <c r="H33" s="33"/>
      <c r="I33" s="34"/>
      <c r="J33" s="33"/>
      <c r="K33" s="40"/>
      <c r="L33" s="33"/>
      <c r="M33" s="33"/>
    </row>
    <row r="34" spans="1:13" s="110" customFormat="1" ht="31.5" customHeight="1">
      <c r="A34" s="234">
        <v>5</v>
      </c>
      <c r="B34" s="107" t="s">
        <v>245</v>
      </c>
      <c r="C34" s="252" t="s">
        <v>246</v>
      </c>
      <c r="D34" s="253" t="s">
        <v>28</v>
      </c>
      <c r="E34" s="254"/>
      <c r="F34" s="92">
        <v>46</v>
      </c>
      <c r="G34" s="255"/>
      <c r="H34" s="256"/>
      <c r="I34" s="107"/>
      <c r="J34" s="256"/>
      <c r="K34" s="255"/>
      <c r="L34" s="256"/>
      <c r="M34" s="256"/>
    </row>
    <row r="35" spans="1:61" s="172" customFormat="1" ht="14.25" customHeight="1">
      <c r="A35" s="234"/>
      <c r="B35" s="234"/>
      <c r="C35" s="257" t="s">
        <v>11</v>
      </c>
      <c r="D35" s="234" t="s">
        <v>29</v>
      </c>
      <c r="E35" s="234">
        <v>1.04</v>
      </c>
      <c r="F35" s="108">
        <f>F34*E35</f>
        <v>47.84</v>
      </c>
      <c r="G35" s="255"/>
      <c r="H35" s="256"/>
      <c r="I35" s="92"/>
      <c r="J35" s="256"/>
      <c r="K35" s="255"/>
      <c r="L35" s="256"/>
      <c r="M35" s="256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</row>
    <row r="36" spans="1:61" s="172" customFormat="1" ht="13.5">
      <c r="A36" s="234"/>
      <c r="B36" s="234"/>
      <c r="C36" s="257" t="s">
        <v>30</v>
      </c>
      <c r="D36" s="234" t="s">
        <v>8</v>
      </c>
      <c r="E36" s="107">
        <v>1.07</v>
      </c>
      <c r="F36" s="107">
        <f>F34*E36</f>
        <v>49.220000000000006</v>
      </c>
      <c r="G36" s="255"/>
      <c r="H36" s="256"/>
      <c r="I36" s="107"/>
      <c r="J36" s="256"/>
      <c r="K36" s="255"/>
      <c r="L36" s="256"/>
      <c r="M36" s="256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</row>
    <row r="37" spans="1:61" s="172" customFormat="1" ht="13.5">
      <c r="A37" s="234"/>
      <c r="B37" s="234"/>
      <c r="C37" s="257" t="s">
        <v>31</v>
      </c>
      <c r="D37" s="234"/>
      <c r="E37" s="234"/>
      <c r="F37" s="108"/>
      <c r="G37" s="255"/>
      <c r="H37" s="256"/>
      <c r="I37" s="107"/>
      <c r="J37" s="256"/>
      <c r="K37" s="255"/>
      <c r="L37" s="256"/>
      <c r="M37" s="256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</row>
    <row r="38" spans="1:61" s="172" customFormat="1" ht="29.25" customHeight="1">
      <c r="A38" s="234"/>
      <c r="B38" s="258"/>
      <c r="C38" s="252" t="s">
        <v>246</v>
      </c>
      <c r="D38" s="253" t="s">
        <v>28</v>
      </c>
      <c r="E38" s="234">
        <v>1</v>
      </c>
      <c r="F38" s="107">
        <f>F34*E38</f>
        <v>46</v>
      </c>
      <c r="G38" s="92"/>
      <c r="H38" s="256"/>
      <c r="I38" s="107"/>
      <c r="J38" s="256"/>
      <c r="K38" s="255"/>
      <c r="L38" s="256"/>
      <c r="M38" s="256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</row>
    <row r="39" spans="1:61" s="172" customFormat="1" ht="13.5">
      <c r="A39" s="234"/>
      <c r="B39" s="234"/>
      <c r="C39" s="257" t="s">
        <v>12</v>
      </c>
      <c r="D39" s="234" t="s">
        <v>8</v>
      </c>
      <c r="E39" s="234">
        <v>3.94</v>
      </c>
      <c r="F39" s="261">
        <f>F34*E39</f>
        <v>181.24</v>
      </c>
      <c r="G39" s="255"/>
      <c r="H39" s="256"/>
      <c r="I39" s="107"/>
      <c r="J39" s="256"/>
      <c r="K39" s="255"/>
      <c r="L39" s="256"/>
      <c r="M39" s="256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</row>
    <row r="40" spans="1:13" s="110" customFormat="1" ht="31.5" customHeight="1">
      <c r="A40" s="234">
        <v>6</v>
      </c>
      <c r="B40" s="107" t="s">
        <v>245</v>
      </c>
      <c r="C40" s="252" t="s">
        <v>247</v>
      </c>
      <c r="D40" s="253" t="s">
        <v>28</v>
      </c>
      <c r="E40" s="254"/>
      <c r="F40" s="92">
        <v>11</v>
      </c>
      <c r="G40" s="255"/>
      <c r="H40" s="256"/>
      <c r="I40" s="107"/>
      <c r="J40" s="256"/>
      <c r="K40" s="255"/>
      <c r="L40" s="256"/>
      <c r="M40" s="256"/>
    </row>
    <row r="41" spans="1:61" s="172" customFormat="1" ht="14.25" customHeight="1">
      <c r="A41" s="234"/>
      <c r="B41" s="234"/>
      <c r="C41" s="257" t="s">
        <v>11</v>
      </c>
      <c r="D41" s="234" t="s">
        <v>29</v>
      </c>
      <c r="E41" s="234">
        <v>1.04</v>
      </c>
      <c r="F41" s="108">
        <f>F40*E41</f>
        <v>11.440000000000001</v>
      </c>
      <c r="G41" s="255"/>
      <c r="H41" s="256"/>
      <c r="I41" s="92"/>
      <c r="J41" s="256"/>
      <c r="K41" s="255"/>
      <c r="L41" s="256"/>
      <c r="M41" s="256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</row>
    <row r="42" spans="1:61" s="172" customFormat="1" ht="13.5">
      <c r="A42" s="234"/>
      <c r="B42" s="234"/>
      <c r="C42" s="257" t="s">
        <v>30</v>
      </c>
      <c r="D42" s="234" t="s">
        <v>8</v>
      </c>
      <c r="E42" s="107">
        <v>1.07</v>
      </c>
      <c r="F42" s="107">
        <f>F40*E42</f>
        <v>11.770000000000001</v>
      </c>
      <c r="G42" s="255"/>
      <c r="H42" s="256"/>
      <c r="I42" s="107"/>
      <c r="J42" s="256"/>
      <c r="K42" s="255"/>
      <c r="L42" s="256"/>
      <c r="M42" s="256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</row>
    <row r="43" spans="1:61" s="172" customFormat="1" ht="13.5">
      <c r="A43" s="234"/>
      <c r="B43" s="234"/>
      <c r="C43" s="257" t="s">
        <v>31</v>
      </c>
      <c r="D43" s="234"/>
      <c r="E43" s="234"/>
      <c r="F43" s="108"/>
      <c r="G43" s="255"/>
      <c r="H43" s="256"/>
      <c r="I43" s="107"/>
      <c r="J43" s="256"/>
      <c r="K43" s="255"/>
      <c r="L43" s="256"/>
      <c r="M43" s="256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</row>
    <row r="44" spans="1:61" s="172" customFormat="1" ht="29.25" customHeight="1">
      <c r="A44" s="234"/>
      <c r="B44" s="258"/>
      <c r="C44" s="252" t="s">
        <v>247</v>
      </c>
      <c r="D44" s="253" t="s">
        <v>28</v>
      </c>
      <c r="E44" s="234">
        <v>1</v>
      </c>
      <c r="F44" s="107">
        <f>F40*E44</f>
        <v>11</v>
      </c>
      <c r="G44" s="92"/>
      <c r="H44" s="256"/>
      <c r="I44" s="107"/>
      <c r="J44" s="256"/>
      <c r="K44" s="255"/>
      <c r="L44" s="256"/>
      <c r="M44" s="256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</row>
    <row r="45" spans="1:61" s="172" customFormat="1" ht="13.5">
      <c r="A45" s="234"/>
      <c r="B45" s="234"/>
      <c r="C45" s="257" t="s">
        <v>12</v>
      </c>
      <c r="D45" s="234" t="s">
        <v>8</v>
      </c>
      <c r="E45" s="234">
        <v>3.94</v>
      </c>
      <c r="F45" s="261">
        <f>F40*E45</f>
        <v>43.339999999999996</v>
      </c>
      <c r="G45" s="255"/>
      <c r="H45" s="256"/>
      <c r="I45" s="107"/>
      <c r="J45" s="256"/>
      <c r="K45" s="255"/>
      <c r="L45" s="256"/>
      <c r="M45" s="256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</row>
    <row r="46" spans="1:13" ht="16.5" customHeight="1">
      <c r="A46" s="31">
        <v>7</v>
      </c>
      <c r="B46" s="38" t="s">
        <v>59</v>
      </c>
      <c r="C46" s="30" t="s">
        <v>248</v>
      </c>
      <c r="D46" s="31" t="s">
        <v>28</v>
      </c>
      <c r="E46" s="34"/>
      <c r="F46" s="40">
        <v>11</v>
      </c>
      <c r="G46" s="34"/>
      <c r="H46" s="33"/>
      <c r="I46" s="40"/>
      <c r="J46" s="33"/>
      <c r="K46" s="40"/>
      <c r="L46" s="33"/>
      <c r="M46" s="33"/>
    </row>
    <row r="47" spans="1:13" ht="13.5" customHeight="1">
      <c r="A47" s="31"/>
      <c r="B47" s="32"/>
      <c r="C47" s="30" t="s">
        <v>52</v>
      </c>
      <c r="D47" s="31" t="s">
        <v>29</v>
      </c>
      <c r="E47" s="31">
        <v>0.61</v>
      </c>
      <c r="F47" s="42">
        <f>F46*E47</f>
        <v>6.71</v>
      </c>
      <c r="G47" s="34"/>
      <c r="H47" s="33"/>
      <c r="I47" s="92"/>
      <c r="J47" s="33"/>
      <c r="K47" s="40"/>
      <c r="L47" s="33"/>
      <c r="M47" s="33"/>
    </row>
    <row r="48" spans="1:13" s="36" customFormat="1" ht="13.5" customHeight="1">
      <c r="A48" s="31"/>
      <c r="B48" s="44"/>
      <c r="C48" s="30" t="s">
        <v>30</v>
      </c>
      <c r="D48" s="31" t="s">
        <v>8</v>
      </c>
      <c r="E48" s="34">
        <v>0.245</v>
      </c>
      <c r="F48" s="42">
        <f>F46*E48</f>
        <v>2.695</v>
      </c>
      <c r="G48" s="34"/>
      <c r="H48" s="33"/>
      <c r="I48" s="34"/>
      <c r="J48" s="33"/>
      <c r="K48" s="40"/>
      <c r="L48" s="33"/>
      <c r="M48" s="33"/>
    </row>
    <row r="49" spans="1:13" s="37" customFormat="1" ht="13.5" customHeight="1">
      <c r="A49" s="31"/>
      <c r="B49" s="32"/>
      <c r="C49" s="30" t="s">
        <v>31</v>
      </c>
      <c r="D49" s="31"/>
      <c r="E49" s="31"/>
      <c r="F49" s="42"/>
      <c r="G49" s="34"/>
      <c r="H49" s="33"/>
      <c r="I49" s="40"/>
      <c r="J49" s="33"/>
      <c r="K49" s="40"/>
      <c r="L49" s="33"/>
      <c r="M49" s="33"/>
    </row>
    <row r="50" spans="1:13" s="37" customFormat="1" ht="15" customHeight="1">
      <c r="A50" s="31"/>
      <c r="B50" s="32"/>
      <c r="C50" s="30" t="s">
        <v>60</v>
      </c>
      <c r="D50" s="31" t="s">
        <v>28</v>
      </c>
      <c r="E50" s="31">
        <v>1</v>
      </c>
      <c r="F50" s="42">
        <f>F46*E50</f>
        <v>11</v>
      </c>
      <c r="G50" s="259"/>
      <c r="H50" s="33"/>
      <c r="I50" s="40"/>
      <c r="J50" s="33"/>
      <c r="K50" s="40"/>
      <c r="L50" s="33"/>
      <c r="M50" s="33"/>
    </row>
    <row r="51" spans="1:13" s="37" customFormat="1" ht="13.5" customHeight="1">
      <c r="A51" s="31"/>
      <c r="B51" s="32"/>
      <c r="C51" s="30" t="s">
        <v>12</v>
      </c>
      <c r="D51" s="31" t="s">
        <v>8</v>
      </c>
      <c r="E51" s="31">
        <v>0.337</v>
      </c>
      <c r="F51" s="42">
        <f>F46*E51</f>
        <v>3.7070000000000003</v>
      </c>
      <c r="G51" s="120"/>
      <c r="H51" s="33"/>
      <c r="I51" s="40"/>
      <c r="J51" s="33"/>
      <c r="K51" s="40"/>
      <c r="L51" s="33"/>
      <c r="M51" s="33"/>
    </row>
    <row r="52" spans="1:13" ht="18" customHeight="1">
      <c r="A52" s="31">
        <v>8</v>
      </c>
      <c r="B52" s="31" t="s">
        <v>249</v>
      </c>
      <c r="C52" s="39" t="s">
        <v>250</v>
      </c>
      <c r="D52" s="31" t="s">
        <v>28</v>
      </c>
      <c r="E52" s="34"/>
      <c r="F52" s="40">
        <v>4</v>
      </c>
      <c r="G52" s="34"/>
      <c r="H52" s="33"/>
      <c r="I52" s="40"/>
      <c r="J52" s="33"/>
      <c r="K52" s="40"/>
      <c r="L52" s="33"/>
      <c r="M52" s="33"/>
    </row>
    <row r="53" spans="1:13" ht="16.5" customHeight="1">
      <c r="A53" s="44"/>
      <c r="B53" s="50"/>
      <c r="C53" s="30" t="s">
        <v>11</v>
      </c>
      <c r="D53" s="31" t="s">
        <v>29</v>
      </c>
      <c r="E53" s="31">
        <v>1.03</v>
      </c>
      <c r="F53" s="42">
        <f>F52*E53</f>
        <v>4.12</v>
      </c>
      <c r="G53" s="34"/>
      <c r="H53" s="33"/>
      <c r="I53" s="43"/>
      <c r="J53" s="33"/>
      <c r="K53" s="40"/>
      <c r="L53" s="33"/>
      <c r="M53" s="33"/>
    </row>
    <row r="54" spans="1:13" s="36" customFormat="1" ht="13.5" customHeight="1">
      <c r="A54" s="44"/>
      <c r="B54" s="31"/>
      <c r="C54" s="30" t="s">
        <v>42</v>
      </c>
      <c r="D54" s="31" t="s">
        <v>8</v>
      </c>
      <c r="E54" s="34">
        <v>0.584</v>
      </c>
      <c r="F54" s="42">
        <f>F52*E54</f>
        <v>2.336</v>
      </c>
      <c r="G54" s="34"/>
      <c r="H54" s="33"/>
      <c r="I54" s="40"/>
      <c r="J54" s="33"/>
      <c r="K54" s="40"/>
      <c r="L54" s="33"/>
      <c r="M54" s="33"/>
    </row>
    <row r="55" spans="1:13" s="37" customFormat="1" ht="15" customHeight="1">
      <c r="A55" s="44"/>
      <c r="B55" s="50"/>
      <c r="C55" s="30" t="s">
        <v>31</v>
      </c>
      <c r="D55" s="31"/>
      <c r="E55" s="31"/>
      <c r="F55" s="42"/>
      <c r="G55" s="34"/>
      <c r="H55" s="33"/>
      <c r="I55" s="40"/>
      <c r="J55" s="33"/>
      <c r="K55" s="40"/>
      <c r="L55" s="33"/>
      <c r="M55" s="33"/>
    </row>
    <row r="56" spans="1:13" s="37" customFormat="1" ht="15" customHeight="1">
      <c r="A56" s="44"/>
      <c r="B56" s="50"/>
      <c r="C56" s="39" t="s">
        <v>250</v>
      </c>
      <c r="D56" s="31" t="s">
        <v>28</v>
      </c>
      <c r="E56" s="31">
        <v>1</v>
      </c>
      <c r="F56" s="42">
        <f>F52*E56</f>
        <v>4</v>
      </c>
      <c r="G56" s="43"/>
      <c r="H56" s="33"/>
      <c r="I56" s="40"/>
      <c r="J56" s="33"/>
      <c r="K56" s="40"/>
      <c r="L56" s="33"/>
      <c r="M56" s="33"/>
    </row>
    <row r="57" spans="1:13" s="37" customFormat="1" ht="16.5" customHeight="1">
      <c r="A57" s="44"/>
      <c r="B57" s="50"/>
      <c r="C57" s="30" t="s">
        <v>12</v>
      </c>
      <c r="D57" s="31" t="s">
        <v>8</v>
      </c>
      <c r="E57" s="31">
        <v>1.62</v>
      </c>
      <c r="F57" s="42">
        <f>F52*E57</f>
        <v>6.48</v>
      </c>
      <c r="G57" s="40"/>
      <c r="H57" s="33"/>
      <c r="I57" s="40"/>
      <c r="J57" s="33"/>
      <c r="K57" s="40"/>
      <c r="L57" s="33"/>
      <c r="M57" s="33"/>
    </row>
    <row r="58" spans="1:13" s="37" customFormat="1" ht="27">
      <c r="A58" s="31">
        <v>9</v>
      </c>
      <c r="B58" s="38" t="s">
        <v>27</v>
      </c>
      <c r="C58" s="39" t="s">
        <v>251</v>
      </c>
      <c r="D58" s="51" t="s">
        <v>28</v>
      </c>
      <c r="E58" s="34"/>
      <c r="F58" s="40">
        <v>29</v>
      </c>
      <c r="G58" s="40"/>
      <c r="H58" s="33"/>
      <c r="I58" s="34"/>
      <c r="J58" s="33"/>
      <c r="K58" s="40"/>
      <c r="L58" s="33"/>
      <c r="M58" s="33"/>
    </row>
    <row r="59" spans="1:13" s="37" customFormat="1" ht="15.75" customHeight="1">
      <c r="A59" s="31"/>
      <c r="B59" s="32"/>
      <c r="C59" s="30" t="s">
        <v>19</v>
      </c>
      <c r="D59" s="31" t="s">
        <v>29</v>
      </c>
      <c r="E59" s="31">
        <v>0.34</v>
      </c>
      <c r="F59" s="42">
        <f>F58*E59</f>
        <v>9.860000000000001</v>
      </c>
      <c r="G59" s="40"/>
      <c r="H59" s="33"/>
      <c r="I59" s="92"/>
      <c r="J59" s="33"/>
      <c r="K59" s="40"/>
      <c r="L59" s="33"/>
      <c r="M59" s="33"/>
    </row>
    <row r="60" spans="1:13" s="37" customFormat="1" ht="13.5">
      <c r="A60" s="31"/>
      <c r="B60" s="44"/>
      <c r="C60" s="30" t="s">
        <v>30</v>
      </c>
      <c r="D60" s="31" t="s">
        <v>8</v>
      </c>
      <c r="E60" s="34">
        <v>0.013</v>
      </c>
      <c r="F60" s="34">
        <f>F58*E60</f>
        <v>0.377</v>
      </c>
      <c r="G60" s="40"/>
      <c r="H60" s="33"/>
      <c r="I60" s="40"/>
      <c r="J60" s="33"/>
      <c r="K60" s="40"/>
      <c r="L60" s="33"/>
      <c r="M60" s="33"/>
    </row>
    <row r="61" spans="1:13" s="37" customFormat="1" ht="13.5">
      <c r="A61" s="31"/>
      <c r="B61" s="32"/>
      <c r="C61" s="30" t="s">
        <v>31</v>
      </c>
      <c r="D61" s="31"/>
      <c r="E61" s="31"/>
      <c r="F61" s="42"/>
      <c r="G61" s="40"/>
      <c r="H61" s="33"/>
      <c r="I61" s="34"/>
      <c r="J61" s="33"/>
      <c r="K61" s="40"/>
      <c r="L61" s="33"/>
      <c r="M61" s="33"/>
    </row>
    <row r="62" spans="1:13" s="37" customFormat="1" ht="27">
      <c r="A62" s="31"/>
      <c r="B62" s="32"/>
      <c r="C62" s="39" t="s">
        <v>251</v>
      </c>
      <c r="D62" s="51" t="s">
        <v>28</v>
      </c>
      <c r="E62" s="31">
        <v>1</v>
      </c>
      <c r="F62" s="34">
        <f>F58*E62</f>
        <v>29</v>
      </c>
      <c r="G62" s="40"/>
      <c r="H62" s="33"/>
      <c r="I62" s="34"/>
      <c r="J62" s="33"/>
      <c r="K62" s="40"/>
      <c r="L62" s="33"/>
      <c r="M62" s="33"/>
    </row>
    <row r="63" spans="1:13" s="37" customFormat="1" ht="13.5">
      <c r="A63" s="31"/>
      <c r="B63" s="32"/>
      <c r="C63" s="30" t="s">
        <v>12</v>
      </c>
      <c r="D63" s="31" t="s">
        <v>8</v>
      </c>
      <c r="E63" s="31">
        <v>0.094</v>
      </c>
      <c r="F63" s="119">
        <f>F58*E63</f>
        <v>2.726</v>
      </c>
      <c r="G63" s="40"/>
      <c r="H63" s="33"/>
      <c r="I63" s="34"/>
      <c r="J63" s="33"/>
      <c r="K63" s="40"/>
      <c r="L63" s="33"/>
      <c r="M63" s="33"/>
    </row>
    <row r="64" spans="1:13" s="37" customFormat="1" ht="27">
      <c r="A64" s="31">
        <v>10</v>
      </c>
      <c r="B64" s="38" t="s">
        <v>27</v>
      </c>
      <c r="C64" s="39" t="s">
        <v>252</v>
      </c>
      <c r="D64" s="51" t="s">
        <v>28</v>
      </c>
      <c r="E64" s="34"/>
      <c r="F64" s="40">
        <v>7</v>
      </c>
      <c r="G64" s="40"/>
      <c r="H64" s="33"/>
      <c r="I64" s="34"/>
      <c r="J64" s="33"/>
      <c r="K64" s="40"/>
      <c r="L64" s="33"/>
      <c r="M64" s="33"/>
    </row>
    <row r="65" spans="1:13" s="37" customFormat="1" ht="27">
      <c r="A65" s="31"/>
      <c r="B65" s="32"/>
      <c r="C65" s="30" t="s">
        <v>19</v>
      </c>
      <c r="D65" s="31" t="s">
        <v>29</v>
      </c>
      <c r="E65" s="31">
        <v>0.34</v>
      </c>
      <c r="F65" s="42">
        <f>F64*E65</f>
        <v>2.3800000000000003</v>
      </c>
      <c r="G65" s="40"/>
      <c r="H65" s="33"/>
      <c r="I65" s="92"/>
      <c r="J65" s="33"/>
      <c r="K65" s="40"/>
      <c r="L65" s="33"/>
      <c r="M65" s="33"/>
    </row>
    <row r="66" spans="1:13" s="37" customFormat="1" ht="13.5">
      <c r="A66" s="31"/>
      <c r="B66" s="44"/>
      <c r="C66" s="30" t="s">
        <v>30</v>
      </c>
      <c r="D66" s="31" t="s">
        <v>8</v>
      </c>
      <c r="E66" s="34">
        <v>0.013</v>
      </c>
      <c r="F66" s="34">
        <f>F64*E66</f>
        <v>0.091</v>
      </c>
      <c r="G66" s="40"/>
      <c r="H66" s="33"/>
      <c r="I66" s="40"/>
      <c r="J66" s="33"/>
      <c r="K66" s="40"/>
      <c r="L66" s="33"/>
      <c r="M66" s="33"/>
    </row>
    <row r="67" spans="1:13" s="37" customFormat="1" ht="13.5">
      <c r="A67" s="31"/>
      <c r="B67" s="32"/>
      <c r="C67" s="30" t="s">
        <v>31</v>
      </c>
      <c r="D67" s="31"/>
      <c r="E67" s="31"/>
      <c r="F67" s="42"/>
      <c r="G67" s="40"/>
      <c r="H67" s="33"/>
      <c r="I67" s="34"/>
      <c r="J67" s="33"/>
      <c r="K67" s="40"/>
      <c r="L67" s="33"/>
      <c r="M67" s="33"/>
    </row>
    <row r="68" spans="1:13" s="37" customFormat="1" ht="27">
      <c r="A68" s="31"/>
      <c r="B68" s="32"/>
      <c r="C68" s="39" t="s">
        <v>252</v>
      </c>
      <c r="D68" s="51" t="s">
        <v>28</v>
      </c>
      <c r="E68" s="31">
        <v>1</v>
      </c>
      <c r="F68" s="34">
        <f>F64*E68</f>
        <v>7</v>
      </c>
      <c r="G68" s="40"/>
      <c r="H68" s="33"/>
      <c r="I68" s="34"/>
      <c r="J68" s="33"/>
      <c r="K68" s="40"/>
      <c r="L68" s="33"/>
      <c r="M68" s="33"/>
    </row>
    <row r="69" spans="1:13" s="37" customFormat="1" ht="13.5">
      <c r="A69" s="31"/>
      <c r="B69" s="32"/>
      <c r="C69" s="30" t="s">
        <v>12</v>
      </c>
      <c r="D69" s="31" t="s">
        <v>8</v>
      </c>
      <c r="E69" s="31">
        <v>0.094</v>
      </c>
      <c r="F69" s="119">
        <f>F64*E69</f>
        <v>0.658</v>
      </c>
      <c r="G69" s="40"/>
      <c r="H69" s="33"/>
      <c r="I69" s="34"/>
      <c r="J69" s="33"/>
      <c r="K69" s="40"/>
      <c r="L69" s="33"/>
      <c r="M69" s="33"/>
    </row>
    <row r="70" spans="1:13" s="58" customFormat="1" ht="45.75" customHeight="1">
      <c r="A70" s="31">
        <v>11</v>
      </c>
      <c r="B70" s="31" t="s">
        <v>51</v>
      </c>
      <c r="C70" s="118" t="s">
        <v>65</v>
      </c>
      <c r="D70" s="51" t="s">
        <v>28</v>
      </c>
      <c r="E70" s="91"/>
      <c r="F70" s="35">
        <v>25</v>
      </c>
      <c r="G70" s="40"/>
      <c r="H70" s="33"/>
      <c r="I70" s="34"/>
      <c r="J70" s="33"/>
      <c r="K70" s="40"/>
      <c r="L70" s="33"/>
      <c r="M70" s="33"/>
    </row>
    <row r="71" spans="1:61" ht="15" customHeight="1">
      <c r="A71" s="31"/>
      <c r="B71" s="31"/>
      <c r="C71" s="30" t="s">
        <v>11</v>
      </c>
      <c r="D71" s="31" t="s">
        <v>29</v>
      </c>
      <c r="E71" s="31">
        <v>0.97</v>
      </c>
      <c r="F71" s="42">
        <f>F70*E71</f>
        <v>24.25</v>
      </c>
      <c r="G71" s="40"/>
      <c r="H71" s="33"/>
      <c r="I71" s="92"/>
      <c r="J71" s="33"/>
      <c r="K71" s="40"/>
      <c r="L71" s="33"/>
      <c r="M71" s="33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</row>
    <row r="72" spans="1:61" s="36" customFormat="1" ht="13.5">
      <c r="A72" s="31"/>
      <c r="B72" s="31"/>
      <c r="C72" s="30" t="s">
        <v>30</v>
      </c>
      <c r="D72" s="31" t="s">
        <v>8</v>
      </c>
      <c r="E72" s="34">
        <v>0.349</v>
      </c>
      <c r="F72" s="34">
        <f>F70*E72</f>
        <v>8.725</v>
      </c>
      <c r="G72" s="40"/>
      <c r="H72" s="33"/>
      <c r="I72" s="34"/>
      <c r="J72" s="33"/>
      <c r="K72" s="40"/>
      <c r="L72" s="33"/>
      <c r="M72" s="33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</row>
    <row r="73" spans="1:61" s="37" customFormat="1" ht="13.5">
      <c r="A73" s="31"/>
      <c r="B73" s="31"/>
      <c r="C73" s="30" t="s">
        <v>31</v>
      </c>
      <c r="D73" s="31"/>
      <c r="E73" s="31"/>
      <c r="F73" s="42"/>
      <c r="G73" s="40"/>
      <c r="H73" s="33"/>
      <c r="I73" s="34"/>
      <c r="J73" s="33"/>
      <c r="K73" s="40"/>
      <c r="L73" s="33"/>
      <c r="M73" s="33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</row>
    <row r="74" spans="1:61" s="37" customFormat="1" ht="40.5">
      <c r="A74" s="31"/>
      <c r="B74" s="31"/>
      <c r="C74" s="118" t="s">
        <v>53</v>
      </c>
      <c r="D74" s="51" t="s">
        <v>28</v>
      </c>
      <c r="E74" s="31">
        <v>1</v>
      </c>
      <c r="F74" s="34">
        <f>F70*E74</f>
        <v>25</v>
      </c>
      <c r="G74" s="43"/>
      <c r="H74" s="33"/>
      <c r="I74" s="34"/>
      <c r="J74" s="33"/>
      <c r="K74" s="40"/>
      <c r="L74" s="33"/>
      <c r="M74" s="33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</row>
    <row r="75" spans="1:61" s="37" customFormat="1" ht="13.5">
      <c r="A75" s="31"/>
      <c r="B75" s="31"/>
      <c r="C75" s="30" t="s">
        <v>12</v>
      </c>
      <c r="D75" s="31" t="s">
        <v>8</v>
      </c>
      <c r="E75" s="31">
        <v>0.382</v>
      </c>
      <c r="F75" s="119">
        <f>F70*E75</f>
        <v>9.55</v>
      </c>
      <c r="G75" s="40"/>
      <c r="H75" s="33"/>
      <c r="I75" s="34"/>
      <c r="J75" s="33"/>
      <c r="K75" s="40"/>
      <c r="L75" s="33"/>
      <c r="M75" s="33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</row>
    <row r="76" spans="1:13" s="37" customFormat="1" ht="32.25" customHeight="1">
      <c r="A76" s="31">
        <v>12</v>
      </c>
      <c r="B76" s="31" t="s">
        <v>54</v>
      </c>
      <c r="C76" s="39" t="s">
        <v>253</v>
      </c>
      <c r="D76" s="51" t="s">
        <v>13</v>
      </c>
      <c r="E76" s="34"/>
      <c r="F76" s="35">
        <v>23</v>
      </c>
      <c r="G76" s="40"/>
      <c r="H76" s="33"/>
      <c r="I76" s="34"/>
      <c r="J76" s="33"/>
      <c r="K76" s="40"/>
      <c r="L76" s="33"/>
      <c r="M76" s="33"/>
    </row>
    <row r="77" spans="1:13" s="37" customFormat="1" ht="18" customHeight="1">
      <c r="A77" s="31"/>
      <c r="B77" s="50"/>
      <c r="C77" s="30" t="s">
        <v>19</v>
      </c>
      <c r="D77" s="31" t="s">
        <v>29</v>
      </c>
      <c r="E77" s="31">
        <v>0.68</v>
      </c>
      <c r="F77" s="42">
        <f>F76*E77</f>
        <v>15.64</v>
      </c>
      <c r="G77" s="40"/>
      <c r="H77" s="33"/>
      <c r="I77" s="92"/>
      <c r="J77" s="33"/>
      <c r="K77" s="40"/>
      <c r="L77" s="33"/>
      <c r="M77" s="33"/>
    </row>
    <row r="78" spans="1:13" s="37" customFormat="1" ht="18" customHeight="1">
      <c r="A78" s="31"/>
      <c r="B78" s="31"/>
      <c r="C78" s="30" t="s">
        <v>30</v>
      </c>
      <c r="D78" s="31" t="s">
        <v>8</v>
      </c>
      <c r="E78" s="34">
        <v>0.011</v>
      </c>
      <c r="F78" s="34">
        <f>F76*E78</f>
        <v>0.253</v>
      </c>
      <c r="G78" s="40"/>
      <c r="H78" s="33"/>
      <c r="I78" s="40"/>
      <c r="J78" s="33"/>
      <c r="K78" s="40"/>
      <c r="L78" s="33"/>
      <c r="M78" s="33"/>
    </row>
    <row r="79" spans="1:13" s="37" customFormat="1" ht="18" customHeight="1">
      <c r="A79" s="31"/>
      <c r="B79" s="50"/>
      <c r="C79" s="30" t="s">
        <v>31</v>
      </c>
      <c r="D79" s="31"/>
      <c r="E79" s="31"/>
      <c r="F79" s="42"/>
      <c r="G79" s="40"/>
      <c r="H79" s="33"/>
      <c r="I79" s="34"/>
      <c r="J79" s="33"/>
      <c r="K79" s="40"/>
      <c r="L79" s="33"/>
      <c r="M79" s="33"/>
    </row>
    <row r="80" spans="1:13" s="37" customFormat="1" ht="29.25" customHeight="1">
      <c r="A80" s="31"/>
      <c r="B80" s="50"/>
      <c r="C80" s="39" t="s">
        <v>253</v>
      </c>
      <c r="D80" s="51" t="s">
        <v>13</v>
      </c>
      <c r="E80" s="31">
        <v>1</v>
      </c>
      <c r="F80" s="34">
        <f>F76*E80</f>
        <v>23</v>
      </c>
      <c r="G80" s="40"/>
      <c r="H80" s="33"/>
      <c r="I80" s="34"/>
      <c r="J80" s="33"/>
      <c r="K80" s="40"/>
      <c r="L80" s="33"/>
      <c r="M80" s="33"/>
    </row>
    <row r="81" spans="1:13" s="37" customFormat="1" ht="18" customHeight="1">
      <c r="A81" s="31"/>
      <c r="B81" s="50"/>
      <c r="C81" s="30" t="s">
        <v>12</v>
      </c>
      <c r="D81" s="31" t="s">
        <v>8</v>
      </c>
      <c r="E81" s="31">
        <v>0.103</v>
      </c>
      <c r="F81" s="119">
        <f>F76*E81</f>
        <v>2.3689999999999998</v>
      </c>
      <c r="G81" s="40"/>
      <c r="H81" s="33"/>
      <c r="I81" s="34"/>
      <c r="J81" s="33"/>
      <c r="K81" s="40"/>
      <c r="L81" s="33"/>
      <c r="M81" s="33"/>
    </row>
    <row r="82" spans="1:13" s="37" customFormat="1" ht="27">
      <c r="A82" s="31">
        <v>13</v>
      </c>
      <c r="B82" s="31" t="s">
        <v>54</v>
      </c>
      <c r="C82" s="39" t="s">
        <v>254</v>
      </c>
      <c r="D82" s="51" t="s">
        <v>13</v>
      </c>
      <c r="E82" s="34"/>
      <c r="F82" s="35">
        <v>48</v>
      </c>
      <c r="G82" s="40"/>
      <c r="H82" s="33"/>
      <c r="I82" s="34"/>
      <c r="J82" s="33"/>
      <c r="K82" s="40"/>
      <c r="L82" s="33"/>
      <c r="M82" s="33"/>
    </row>
    <row r="83" spans="1:13" s="37" customFormat="1" ht="17.25" customHeight="1">
      <c r="A83" s="31"/>
      <c r="B83" s="50"/>
      <c r="C83" s="30" t="s">
        <v>19</v>
      </c>
      <c r="D83" s="31" t="s">
        <v>29</v>
      </c>
      <c r="E83" s="31">
        <v>0.68</v>
      </c>
      <c r="F83" s="42">
        <f>F82*E83</f>
        <v>32.64</v>
      </c>
      <c r="G83" s="40"/>
      <c r="H83" s="33"/>
      <c r="I83" s="92"/>
      <c r="J83" s="33"/>
      <c r="K83" s="40"/>
      <c r="L83" s="33"/>
      <c r="M83" s="33"/>
    </row>
    <row r="84" spans="1:13" s="37" customFormat="1" ht="13.5">
      <c r="A84" s="31"/>
      <c r="B84" s="31"/>
      <c r="C84" s="30" t="s">
        <v>30</v>
      </c>
      <c r="D84" s="31" t="s">
        <v>8</v>
      </c>
      <c r="E84" s="34">
        <v>0.011</v>
      </c>
      <c r="F84" s="34">
        <f>F82*E84</f>
        <v>0.528</v>
      </c>
      <c r="G84" s="40"/>
      <c r="H84" s="33"/>
      <c r="I84" s="40"/>
      <c r="J84" s="33"/>
      <c r="K84" s="40"/>
      <c r="L84" s="33"/>
      <c r="M84" s="33"/>
    </row>
    <row r="85" spans="1:13" s="37" customFormat="1" ht="13.5">
      <c r="A85" s="31"/>
      <c r="B85" s="50"/>
      <c r="C85" s="30" t="s">
        <v>31</v>
      </c>
      <c r="D85" s="31"/>
      <c r="E85" s="31"/>
      <c r="F85" s="42"/>
      <c r="G85" s="40"/>
      <c r="H85" s="33"/>
      <c r="I85" s="34"/>
      <c r="J85" s="33"/>
      <c r="K85" s="40"/>
      <c r="L85" s="33"/>
      <c r="M85" s="33"/>
    </row>
    <row r="86" spans="1:13" s="37" customFormat="1" ht="27">
      <c r="A86" s="31"/>
      <c r="B86" s="50"/>
      <c r="C86" s="39" t="s">
        <v>254</v>
      </c>
      <c r="D86" s="51" t="s">
        <v>13</v>
      </c>
      <c r="E86" s="31">
        <v>1</v>
      </c>
      <c r="F86" s="34">
        <f>F82*E86</f>
        <v>48</v>
      </c>
      <c r="G86" s="40"/>
      <c r="H86" s="33"/>
      <c r="I86" s="34"/>
      <c r="J86" s="33"/>
      <c r="K86" s="40"/>
      <c r="L86" s="33"/>
      <c r="M86" s="33"/>
    </row>
    <row r="87" spans="1:13" s="37" customFormat="1" ht="16.5" customHeight="1">
      <c r="A87" s="31"/>
      <c r="B87" s="50"/>
      <c r="C87" s="30" t="s">
        <v>12</v>
      </c>
      <c r="D87" s="31" t="s">
        <v>8</v>
      </c>
      <c r="E87" s="31">
        <v>0.103</v>
      </c>
      <c r="F87" s="119">
        <f>F82*E87</f>
        <v>4.944</v>
      </c>
      <c r="G87" s="40"/>
      <c r="H87" s="33"/>
      <c r="I87" s="34"/>
      <c r="J87" s="33"/>
      <c r="K87" s="40"/>
      <c r="L87" s="33"/>
      <c r="M87" s="33"/>
    </row>
    <row r="88" spans="1:13" s="37" customFormat="1" ht="15.75" customHeight="1">
      <c r="A88" s="31">
        <v>14</v>
      </c>
      <c r="B88" s="50"/>
      <c r="C88" s="30" t="s">
        <v>55</v>
      </c>
      <c r="D88" s="51" t="s">
        <v>13</v>
      </c>
      <c r="E88" s="31"/>
      <c r="F88" s="35">
        <v>20</v>
      </c>
      <c r="G88" s="40"/>
      <c r="H88" s="33"/>
      <c r="I88" s="34"/>
      <c r="J88" s="33"/>
      <c r="K88" s="40"/>
      <c r="L88" s="33"/>
      <c r="M88" s="33"/>
    </row>
    <row r="89" spans="1:13" s="37" customFormat="1" ht="26.25" customHeight="1">
      <c r="A89" s="31">
        <v>15</v>
      </c>
      <c r="B89" s="31" t="s">
        <v>255</v>
      </c>
      <c r="C89" s="39" t="s">
        <v>256</v>
      </c>
      <c r="D89" s="31" t="s">
        <v>88</v>
      </c>
      <c r="E89" s="34"/>
      <c r="F89" s="43">
        <f>SUM(F93:F94)</f>
        <v>1000</v>
      </c>
      <c r="G89" s="40"/>
      <c r="H89" s="33"/>
      <c r="I89" s="34"/>
      <c r="J89" s="33"/>
      <c r="K89" s="40"/>
      <c r="L89" s="33"/>
      <c r="M89" s="33"/>
    </row>
    <row r="90" spans="1:13" s="37" customFormat="1" ht="21" customHeight="1">
      <c r="A90" s="31"/>
      <c r="B90" s="50"/>
      <c r="C90" s="30" t="s">
        <v>11</v>
      </c>
      <c r="D90" s="31" t="s">
        <v>29</v>
      </c>
      <c r="E90" s="31">
        <v>0.11</v>
      </c>
      <c r="F90" s="42">
        <f>F89*E90</f>
        <v>110</v>
      </c>
      <c r="G90" s="40"/>
      <c r="H90" s="33"/>
      <c r="I90" s="40"/>
      <c r="J90" s="33"/>
      <c r="K90" s="40"/>
      <c r="L90" s="33"/>
      <c r="M90" s="33"/>
    </row>
    <row r="91" spans="1:13" s="37" customFormat="1" ht="21" customHeight="1">
      <c r="A91" s="31"/>
      <c r="B91" s="31"/>
      <c r="C91" s="30" t="s">
        <v>30</v>
      </c>
      <c r="D91" s="31" t="s">
        <v>8</v>
      </c>
      <c r="E91" s="31">
        <v>0.0027</v>
      </c>
      <c r="F91" s="34">
        <f>F89*E91</f>
        <v>2.7</v>
      </c>
      <c r="G91" s="40"/>
      <c r="H91" s="33"/>
      <c r="I91" s="40"/>
      <c r="J91" s="33"/>
      <c r="K91" s="40"/>
      <c r="L91" s="33"/>
      <c r="M91" s="33"/>
    </row>
    <row r="92" spans="1:13" s="37" customFormat="1" ht="21" customHeight="1">
      <c r="A92" s="31"/>
      <c r="B92" s="50"/>
      <c r="C92" s="30" t="s">
        <v>31</v>
      </c>
      <c r="D92" s="31"/>
      <c r="E92" s="31"/>
      <c r="F92" s="34"/>
      <c r="G92" s="40"/>
      <c r="H92" s="33"/>
      <c r="I92" s="34"/>
      <c r="J92" s="33"/>
      <c r="K92" s="40"/>
      <c r="L92" s="33"/>
      <c r="M92" s="33"/>
    </row>
    <row r="93" spans="1:13" s="37" customFormat="1" ht="32.25" customHeight="1">
      <c r="A93" s="31"/>
      <c r="B93" s="31"/>
      <c r="C93" s="39" t="s">
        <v>61</v>
      </c>
      <c r="D93" s="31" t="s">
        <v>88</v>
      </c>
      <c r="E93" s="31"/>
      <c r="F93" s="34">
        <v>640</v>
      </c>
      <c r="G93" s="33"/>
      <c r="H93" s="33"/>
      <c r="I93" s="34"/>
      <c r="J93" s="33"/>
      <c r="K93" s="40"/>
      <c r="L93" s="33"/>
      <c r="M93" s="33"/>
    </row>
    <row r="94" spans="1:13" s="37" customFormat="1" ht="29.25" customHeight="1">
      <c r="A94" s="31"/>
      <c r="B94" s="202"/>
      <c r="C94" s="39" t="s">
        <v>257</v>
      </c>
      <c r="D94" s="31" t="s">
        <v>88</v>
      </c>
      <c r="E94" s="31"/>
      <c r="F94" s="43">
        <v>360</v>
      </c>
      <c r="G94" s="40"/>
      <c r="H94" s="33"/>
      <c r="I94" s="34"/>
      <c r="J94" s="33"/>
      <c r="K94" s="40"/>
      <c r="L94" s="33"/>
      <c r="M94" s="33"/>
    </row>
    <row r="95" spans="1:13" s="37" customFormat="1" ht="18" customHeight="1">
      <c r="A95" s="31"/>
      <c r="B95" s="50"/>
      <c r="C95" s="30" t="s">
        <v>12</v>
      </c>
      <c r="D95" s="31" t="s">
        <v>8</v>
      </c>
      <c r="E95" s="31">
        <v>0.0349</v>
      </c>
      <c r="F95" s="33">
        <f>F89*E95</f>
        <v>34.9</v>
      </c>
      <c r="G95" s="40"/>
      <c r="H95" s="33"/>
      <c r="I95" s="34"/>
      <c r="J95" s="33"/>
      <c r="K95" s="40"/>
      <c r="L95" s="33"/>
      <c r="M95" s="33"/>
    </row>
    <row r="96" spans="1:13" ht="16.5" customHeight="1">
      <c r="A96" s="31">
        <v>16</v>
      </c>
      <c r="B96" s="31" t="s">
        <v>258</v>
      </c>
      <c r="C96" s="39" t="s">
        <v>259</v>
      </c>
      <c r="D96" s="31" t="s">
        <v>88</v>
      </c>
      <c r="E96" s="34"/>
      <c r="F96" s="43">
        <v>1000</v>
      </c>
      <c r="G96" s="34"/>
      <c r="H96" s="33"/>
      <c r="I96" s="40"/>
      <c r="J96" s="33"/>
      <c r="K96" s="40"/>
      <c r="L96" s="33"/>
      <c r="M96" s="33"/>
    </row>
    <row r="97" spans="1:13" ht="19.5" customHeight="1">
      <c r="A97" s="31"/>
      <c r="B97" s="50"/>
      <c r="C97" s="30" t="s">
        <v>11</v>
      </c>
      <c r="D97" s="31" t="s">
        <v>29</v>
      </c>
      <c r="E97" s="31">
        <v>0.16</v>
      </c>
      <c r="F97" s="33">
        <f>F96*E97</f>
        <v>160</v>
      </c>
      <c r="G97" s="34"/>
      <c r="H97" s="33"/>
      <c r="I97" s="40"/>
      <c r="J97" s="33"/>
      <c r="K97" s="40"/>
      <c r="L97" s="33"/>
      <c r="M97" s="33"/>
    </row>
    <row r="98" spans="1:13" s="36" customFormat="1" ht="17.25" customHeight="1">
      <c r="A98" s="31"/>
      <c r="B98" s="31"/>
      <c r="C98" s="30" t="s">
        <v>42</v>
      </c>
      <c r="D98" s="31" t="s">
        <v>8</v>
      </c>
      <c r="E98" s="34">
        <v>0.0022</v>
      </c>
      <c r="F98" s="33">
        <f>F96*E98</f>
        <v>2.2</v>
      </c>
      <c r="G98" s="34"/>
      <c r="H98" s="33"/>
      <c r="I98" s="40"/>
      <c r="J98" s="33"/>
      <c r="K98" s="40"/>
      <c r="L98" s="33"/>
      <c r="M98" s="33"/>
    </row>
    <row r="99" spans="1:13" s="37" customFormat="1" ht="18" customHeight="1">
      <c r="A99" s="31"/>
      <c r="B99" s="50"/>
      <c r="C99" s="30" t="s">
        <v>31</v>
      </c>
      <c r="D99" s="31"/>
      <c r="E99" s="31"/>
      <c r="F99" s="33"/>
      <c r="G99" s="34"/>
      <c r="H99" s="33"/>
      <c r="I99" s="40"/>
      <c r="J99" s="33"/>
      <c r="K99" s="40"/>
      <c r="L99" s="33"/>
      <c r="M99" s="33"/>
    </row>
    <row r="100" spans="1:13" s="37" customFormat="1" ht="16.5" customHeight="1">
      <c r="A100" s="31"/>
      <c r="B100" s="202"/>
      <c r="C100" s="39" t="s">
        <v>259</v>
      </c>
      <c r="D100" s="31" t="s">
        <v>88</v>
      </c>
      <c r="E100" s="31">
        <v>1</v>
      </c>
      <c r="F100" s="33">
        <f>F96*E100</f>
        <v>1000</v>
      </c>
      <c r="G100" s="34"/>
      <c r="H100" s="33"/>
      <c r="I100" s="40"/>
      <c r="J100" s="33"/>
      <c r="K100" s="40"/>
      <c r="L100" s="33"/>
      <c r="M100" s="33"/>
    </row>
    <row r="101" spans="1:13" s="37" customFormat="1" ht="13.5" customHeight="1">
      <c r="A101" s="31"/>
      <c r="B101" s="32"/>
      <c r="C101" s="30" t="s">
        <v>12</v>
      </c>
      <c r="D101" s="31" t="s">
        <v>8</v>
      </c>
      <c r="E101" s="31">
        <v>0.0191</v>
      </c>
      <c r="F101" s="33">
        <f>F96*E101</f>
        <v>19.099999999999998</v>
      </c>
      <c r="G101" s="34"/>
      <c r="H101" s="33"/>
      <c r="I101" s="40"/>
      <c r="J101" s="33"/>
      <c r="K101" s="40"/>
      <c r="L101" s="33"/>
      <c r="M101" s="33"/>
    </row>
    <row r="102" spans="1:13" s="18" customFormat="1" ht="29.25" customHeight="1">
      <c r="A102" s="12">
        <v>17</v>
      </c>
      <c r="B102" s="11" t="s">
        <v>260</v>
      </c>
      <c r="C102" s="6" t="s">
        <v>262</v>
      </c>
      <c r="D102" s="5" t="s">
        <v>261</v>
      </c>
      <c r="E102" s="5"/>
      <c r="F102" s="235">
        <v>1000</v>
      </c>
      <c r="G102" s="27"/>
      <c r="H102" s="27"/>
      <c r="I102" s="26"/>
      <c r="J102" s="26"/>
      <c r="K102" s="26"/>
      <c r="L102" s="26"/>
      <c r="M102" s="26"/>
    </row>
    <row r="103" spans="1:13" s="18" customFormat="1" ht="15.75" customHeight="1">
      <c r="A103" s="12"/>
      <c r="B103" s="12"/>
      <c r="C103" s="3" t="s">
        <v>11</v>
      </c>
      <c r="D103" s="12" t="s">
        <v>10</v>
      </c>
      <c r="E103" s="8">
        <v>0.17</v>
      </c>
      <c r="F103" s="27">
        <f>F102*E103</f>
        <v>170</v>
      </c>
      <c r="G103" s="27"/>
      <c r="H103" s="27"/>
      <c r="I103" s="26"/>
      <c r="J103" s="26"/>
      <c r="K103" s="26"/>
      <c r="L103" s="26"/>
      <c r="M103" s="26"/>
    </row>
    <row r="104" spans="1:13" s="18" customFormat="1" ht="15.75" customHeight="1">
      <c r="A104" s="12"/>
      <c r="B104" s="12"/>
      <c r="C104" s="3" t="s">
        <v>9</v>
      </c>
      <c r="D104" s="12" t="s">
        <v>8</v>
      </c>
      <c r="E104" s="4">
        <v>0.0053</v>
      </c>
      <c r="F104" s="8">
        <f>F102*E104</f>
        <v>5.3</v>
      </c>
      <c r="G104" s="27"/>
      <c r="H104" s="27"/>
      <c r="I104" s="26"/>
      <c r="J104" s="26"/>
      <c r="K104" s="26"/>
      <c r="L104" s="26"/>
      <c r="M104" s="26"/>
    </row>
    <row r="105" spans="1:13" s="18" customFormat="1" ht="15.75" customHeight="1">
      <c r="A105" s="12"/>
      <c r="B105" s="12"/>
      <c r="C105" s="3" t="s">
        <v>4</v>
      </c>
      <c r="D105" s="12"/>
      <c r="E105" s="4"/>
      <c r="F105" s="27"/>
      <c r="G105" s="27"/>
      <c r="H105" s="27"/>
      <c r="I105" s="26"/>
      <c r="J105" s="26"/>
      <c r="K105" s="26"/>
      <c r="L105" s="26"/>
      <c r="M105" s="26"/>
    </row>
    <row r="106" spans="1:13" s="18" customFormat="1" ht="18.75" customHeight="1">
      <c r="A106" s="12"/>
      <c r="B106" s="39"/>
      <c r="C106" s="6" t="s">
        <v>262</v>
      </c>
      <c r="D106" s="5" t="s">
        <v>261</v>
      </c>
      <c r="E106" s="28">
        <v>1.02</v>
      </c>
      <c r="F106" s="29">
        <f>F102*E106</f>
        <v>1020</v>
      </c>
      <c r="G106" s="27"/>
      <c r="H106" s="27"/>
      <c r="I106" s="26"/>
      <c r="J106" s="26"/>
      <c r="K106" s="26"/>
      <c r="L106" s="26"/>
      <c r="M106" s="26"/>
    </row>
    <row r="107" spans="1:13" s="18" customFormat="1" ht="15.75" customHeight="1">
      <c r="A107" s="12"/>
      <c r="B107" s="12"/>
      <c r="C107" s="3" t="s">
        <v>12</v>
      </c>
      <c r="D107" s="12" t="s">
        <v>8</v>
      </c>
      <c r="E107" s="4">
        <v>0.0379</v>
      </c>
      <c r="F107" s="27">
        <f>F102*E107</f>
        <v>37.900000000000006</v>
      </c>
      <c r="G107" s="27"/>
      <c r="H107" s="27"/>
      <c r="I107" s="26"/>
      <c r="J107" s="26"/>
      <c r="K107" s="26"/>
      <c r="L107" s="26"/>
      <c r="M107" s="26"/>
    </row>
    <row r="108" spans="1:13" s="37" customFormat="1" ht="18.75" customHeight="1">
      <c r="A108" s="31">
        <v>18</v>
      </c>
      <c r="B108" s="31" t="s">
        <v>57</v>
      </c>
      <c r="C108" s="39" t="s">
        <v>62</v>
      </c>
      <c r="D108" s="31" t="s">
        <v>88</v>
      </c>
      <c r="E108" s="34"/>
      <c r="F108" s="43">
        <v>12.5</v>
      </c>
      <c r="G108" s="40"/>
      <c r="H108" s="33"/>
      <c r="I108" s="34"/>
      <c r="J108" s="33"/>
      <c r="K108" s="40"/>
      <c r="L108" s="33"/>
      <c r="M108" s="33"/>
    </row>
    <row r="109" spans="1:13" s="37" customFormat="1" ht="21" customHeight="1">
      <c r="A109" s="31"/>
      <c r="B109" s="32"/>
      <c r="C109" s="30" t="s">
        <v>11</v>
      </c>
      <c r="D109" s="31" t="s">
        <v>29</v>
      </c>
      <c r="E109" s="31">
        <v>0.39</v>
      </c>
      <c r="F109" s="42">
        <f>F108*E109</f>
        <v>4.875</v>
      </c>
      <c r="G109" s="40"/>
      <c r="H109" s="33"/>
      <c r="I109" s="92"/>
      <c r="J109" s="33"/>
      <c r="K109" s="40"/>
      <c r="L109" s="33"/>
      <c r="M109" s="33"/>
    </row>
    <row r="110" spans="1:13" ht="21" customHeight="1">
      <c r="A110" s="31"/>
      <c r="B110" s="44"/>
      <c r="C110" s="30" t="s">
        <v>30</v>
      </c>
      <c r="D110" s="31" t="s">
        <v>8</v>
      </c>
      <c r="E110" s="34">
        <v>0.022</v>
      </c>
      <c r="F110" s="34">
        <f>F108*E110</f>
        <v>0.27499999999999997</v>
      </c>
      <c r="G110" s="40"/>
      <c r="H110" s="33"/>
      <c r="I110" s="34"/>
      <c r="J110" s="33"/>
      <c r="K110" s="40"/>
      <c r="L110" s="33"/>
      <c r="M110" s="33"/>
    </row>
    <row r="111" spans="1:13" ht="14.25" customHeight="1">
      <c r="A111" s="31"/>
      <c r="B111" s="32"/>
      <c r="C111" s="30" t="s">
        <v>31</v>
      </c>
      <c r="D111" s="31"/>
      <c r="E111" s="31"/>
      <c r="F111" s="34"/>
      <c r="G111" s="40"/>
      <c r="H111" s="33"/>
      <c r="I111" s="34"/>
      <c r="J111" s="33"/>
      <c r="K111" s="40"/>
      <c r="L111" s="33"/>
      <c r="M111" s="33"/>
    </row>
    <row r="112" spans="1:13" s="36" customFormat="1" ht="15.75" customHeight="1">
      <c r="A112" s="31"/>
      <c r="B112" s="202"/>
      <c r="C112" s="39" t="s">
        <v>62</v>
      </c>
      <c r="D112" s="31" t="s">
        <v>88</v>
      </c>
      <c r="E112" s="31">
        <v>1</v>
      </c>
      <c r="F112" s="34">
        <f>F108*E112</f>
        <v>12.5</v>
      </c>
      <c r="G112" s="40"/>
      <c r="H112" s="33"/>
      <c r="I112" s="34"/>
      <c r="J112" s="33"/>
      <c r="K112" s="40"/>
      <c r="L112" s="33"/>
      <c r="M112" s="33"/>
    </row>
    <row r="113" spans="1:13" s="37" customFormat="1" ht="18.75" customHeight="1">
      <c r="A113" s="31"/>
      <c r="B113" s="32"/>
      <c r="C113" s="30" t="s">
        <v>12</v>
      </c>
      <c r="D113" s="31" t="s">
        <v>8</v>
      </c>
      <c r="E113" s="31">
        <v>0.159</v>
      </c>
      <c r="F113" s="119">
        <f>F108*E113</f>
        <v>1.9875</v>
      </c>
      <c r="G113" s="40"/>
      <c r="H113" s="33"/>
      <c r="I113" s="34"/>
      <c r="J113" s="33"/>
      <c r="K113" s="40"/>
      <c r="L113" s="33"/>
      <c r="M113" s="33"/>
    </row>
    <row r="114" spans="1:13" s="37" customFormat="1" ht="17.25" customHeight="1">
      <c r="A114" s="31">
        <v>19</v>
      </c>
      <c r="B114" s="31" t="s">
        <v>56</v>
      </c>
      <c r="C114" s="39" t="s">
        <v>63</v>
      </c>
      <c r="D114" s="51" t="s">
        <v>28</v>
      </c>
      <c r="E114" s="34"/>
      <c r="F114" s="43">
        <v>3</v>
      </c>
      <c r="G114" s="40"/>
      <c r="H114" s="33"/>
      <c r="I114" s="34"/>
      <c r="J114" s="33"/>
      <c r="K114" s="40"/>
      <c r="L114" s="33"/>
      <c r="M114" s="33"/>
    </row>
    <row r="115" spans="1:13" s="37" customFormat="1" ht="17.25" customHeight="1">
      <c r="A115" s="31"/>
      <c r="B115" s="50"/>
      <c r="C115" s="30" t="s">
        <v>11</v>
      </c>
      <c r="D115" s="31" t="s">
        <v>29</v>
      </c>
      <c r="E115" s="31">
        <v>1.04</v>
      </c>
      <c r="F115" s="42">
        <f>F114*E115</f>
        <v>3.12</v>
      </c>
      <c r="G115" s="40"/>
      <c r="H115" s="33"/>
      <c r="I115" s="92"/>
      <c r="J115" s="33"/>
      <c r="K115" s="40"/>
      <c r="L115" s="33"/>
      <c r="M115" s="33"/>
    </row>
    <row r="116" spans="1:13" s="58" customFormat="1" ht="17.25" customHeight="1">
      <c r="A116" s="31"/>
      <c r="B116" s="31"/>
      <c r="C116" s="30" t="s">
        <v>30</v>
      </c>
      <c r="D116" s="31" t="s">
        <v>8</v>
      </c>
      <c r="E116" s="34">
        <v>0.09</v>
      </c>
      <c r="F116" s="34">
        <f>F114*E116</f>
        <v>0.27</v>
      </c>
      <c r="G116" s="40"/>
      <c r="H116" s="33"/>
      <c r="I116" s="34"/>
      <c r="J116" s="33"/>
      <c r="K116" s="40"/>
      <c r="L116" s="33"/>
      <c r="M116" s="33"/>
    </row>
    <row r="117" spans="1:13" ht="18" customHeight="1">
      <c r="A117" s="31"/>
      <c r="B117" s="50"/>
      <c r="C117" s="30" t="s">
        <v>31</v>
      </c>
      <c r="D117" s="31"/>
      <c r="E117" s="31"/>
      <c r="F117" s="34"/>
      <c r="G117" s="40"/>
      <c r="H117" s="33"/>
      <c r="I117" s="34"/>
      <c r="J117" s="33"/>
      <c r="K117" s="40"/>
      <c r="L117" s="33"/>
      <c r="M117" s="33"/>
    </row>
    <row r="118" spans="1:13" s="36" customFormat="1" ht="19.5" customHeight="1">
      <c r="A118" s="31"/>
      <c r="B118" s="202"/>
      <c r="C118" s="30" t="s">
        <v>64</v>
      </c>
      <c r="D118" s="31" t="s">
        <v>88</v>
      </c>
      <c r="E118" s="31"/>
      <c r="F118" s="43">
        <v>7.5</v>
      </c>
      <c r="G118" s="40"/>
      <c r="H118" s="33"/>
      <c r="I118" s="34"/>
      <c r="J118" s="33"/>
      <c r="K118" s="40"/>
      <c r="L118" s="33"/>
      <c r="M118" s="33"/>
    </row>
    <row r="119" spans="1:13" s="37" customFormat="1" ht="18" customHeight="1">
      <c r="A119" s="31"/>
      <c r="B119" s="50"/>
      <c r="C119" s="30" t="s">
        <v>12</v>
      </c>
      <c r="D119" s="31" t="s">
        <v>8</v>
      </c>
      <c r="E119" s="31">
        <v>1.4</v>
      </c>
      <c r="F119" s="119">
        <f>F114*E119</f>
        <v>4.199999999999999</v>
      </c>
      <c r="G119" s="40"/>
      <c r="H119" s="33"/>
      <c r="I119" s="34"/>
      <c r="J119" s="33"/>
      <c r="K119" s="40"/>
      <c r="L119" s="33"/>
      <c r="M119" s="33"/>
    </row>
    <row r="120" spans="1:13" s="37" customFormat="1" ht="13.5">
      <c r="A120" s="849" t="s">
        <v>40</v>
      </c>
      <c r="B120" s="850"/>
      <c r="C120" s="851"/>
      <c r="D120" s="95"/>
      <c r="E120" s="95"/>
      <c r="F120" s="99"/>
      <c r="G120" s="100"/>
      <c r="H120" s="100"/>
      <c r="I120" s="101"/>
      <c r="J120" s="100"/>
      <c r="K120" s="100"/>
      <c r="L120" s="100"/>
      <c r="M120" s="100"/>
    </row>
    <row r="121" spans="1:13" s="37" customFormat="1" ht="13.5">
      <c r="A121" s="836" t="s">
        <v>23</v>
      </c>
      <c r="B121" s="837"/>
      <c r="C121" s="838"/>
      <c r="D121" s="31"/>
      <c r="E121" s="31"/>
      <c r="F121" s="33"/>
      <c r="G121" s="40"/>
      <c r="H121" s="33"/>
      <c r="I121" s="34"/>
      <c r="J121" s="33"/>
      <c r="K121" s="40"/>
      <c r="L121" s="33"/>
      <c r="M121" s="35"/>
    </row>
    <row r="122" spans="1:13" s="23" customFormat="1" ht="15.75">
      <c r="A122" s="839" t="s">
        <v>49</v>
      </c>
      <c r="B122" s="840"/>
      <c r="C122" s="841"/>
      <c r="D122" s="21"/>
      <c r="E122" s="22"/>
      <c r="F122" s="102"/>
      <c r="G122" s="103"/>
      <c r="H122" s="103"/>
      <c r="I122" s="103"/>
      <c r="J122" s="103"/>
      <c r="K122" s="103"/>
      <c r="L122" s="104"/>
      <c r="M122" s="105"/>
    </row>
    <row r="123" spans="1:13" s="23" customFormat="1" ht="15.75">
      <c r="A123" s="839" t="s">
        <v>5</v>
      </c>
      <c r="B123" s="840"/>
      <c r="C123" s="841"/>
      <c r="D123" s="21"/>
      <c r="E123" s="22"/>
      <c r="F123" s="102"/>
      <c r="G123" s="103"/>
      <c r="H123" s="103"/>
      <c r="I123" s="103"/>
      <c r="J123" s="103"/>
      <c r="K123" s="103"/>
      <c r="L123" s="104"/>
      <c r="M123" s="105"/>
    </row>
    <row r="124" spans="1:61" ht="13.5">
      <c r="A124" s="836" t="s">
        <v>24</v>
      </c>
      <c r="B124" s="837"/>
      <c r="C124" s="838"/>
      <c r="D124" s="106"/>
      <c r="E124" s="106"/>
      <c r="F124" s="33"/>
      <c r="G124" s="40"/>
      <c r="H124" s="35"/>
      <c r="I124" s="35"/>
      <c r="J124" s="35"/>
      <c r="K124" s="35"/>
      <c r="L124" s="35"/>
      <c r="M124" s="3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</row>
    <row r="125" spans="1:61" ht="13.5">
      <c r="A125" s="836" t="s">
        <v>40</v>
      </c>
      <c r="B125" s="837"/>
      <c r="C125" s="838"/>
      <c r="D125" s="31"/>
      <c r="E125" s="31"/>
      <c r="F125" s="33"/>
      <c r="G125" s="40"/>
      <c r="H125" s="35"/>
      <c r="I125" s="35"/>
      <c r="J125" s="35"/>
      <c r="K125" s="35"/>
      <c r="L125" s="35"/>
      <c r="M125" s="3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</row>
    <row r="126" spans="1:61" s="36" customFormat="1" ht="13.5">
      <c r="A126" s="818" t="s">
        <v>50</v>
      </c>
      <c r="B126" s="819"/>
      <c r="C126" s="820"/>
      <c r="D126" s="49"/>
      <c r="E126" s="49"/>
      <c r="F126" s="97"/>
      <c r="G126" s="40"/>
      <c r="H126" s="35"/>
      <c r="I126" s="35"/>
      <c r="J126" s="35"/>
      <c r="K126" s="35"/>
      <c r="L126" s="35"/>
      <c r="M126" s="35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</row>
    <row r="127" spans="1:61" s="37" customFormat="1" ht="13.5">
      <c r="A127" s="818" t="s">
        <v>5</v>
      </c>
      <c r="B127" s="819"/>
      <c r="C127" s="820"/>
      <c r="D127" s="34"/>
      <c r="E127" s="42"/>
      <c r="F127" s="97"/>
      <c r="G127" s="40"/>
      <c r="H127" s="35"/>
      <c r="I127" s="35"/>
      <c r="J127" s="35"/>
      <c r="K127" s="35"/>
      <c r="L127" s="35"/>
      <c r="M127" s="35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</row>
    <row r="128" spans="1:13" s="110" customFormat="1" ht="13.5">
      <c r="A128" s="852" t="s">
        <v>23</v>
      </c>
      <c r="B128" s="853"/>
      <c r="C128" s="854"/>
      <c r="D128" s="107"/>
      <c r="E128" s="107"/>
      <c r="F128" s="108"/>
      <c r="G128" s="107"/>
      <c r="H128" s="109"/>
      <c r="I128" s="109"/>
      <c r="J128" s="109"/>
      <c r="K128" s="109"/>
      <c r="L128" s="109"/>
      <c r="M128" s="109"/>
    </row>
    <row r="129" spans="1:57" s="1" customFormat="1" ht="13.5">
      <c r="A129" s="818" t="s">
        <v>39</v>
      </c>
      <c r="B129" s="819"/>
      <c r="C129" s="820"/>
      <c r="D129" s="34"/>
      <c r="E129" s="49">
        <v>0.02</v>
      </c>
      <c r="F129" s="40"/>
      <c r="G129" s="34"/>
      <c r="H129" s="35"/>
      <c r="I129" s="35"/>
      <c r="J129" s="35"/>
      <c r="K129" s="35"/>
      <c r="L129" s="35"/>
      <c r="M129" s="35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</row>
    <row r="130" spans="1:57" s="1" customFormat="1" ht="13.5">
      <c r="A130" s="818" t="s">
        <v>40</v>
      </c>
      <c r="B130" s="819"/>
      <c r="C130" s="820"/>
      <c r="D130" s="34"/>
      <c r="E130" s="34"/>
      <c r="F130" s="40"/>
      <c r="G130" s="34"/>
      <c r="H130" s="35"/>
      <c r="I130" s="35"/>
      <c r="J130" s="35"/>
      <c r="K130" s="35"/>
      <c r="L130" s="35"/>
      <c r="M130" s="35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</row>
    <row r="131" spans="1:13" ht="13.5">
      <c r="A131" s="62"/>
      <c r="B131" s="116"/>
      <c r="C131" s="63"/>
      <c r="D131" s="62"/>
      <c r="E131" s="62"/>
      <c r="F131" s="66"/>
      <c r="G131" s="69"/>
      <c r="H131" s="69"/>
      <c r="I131" s="68"/>
      <c r="J131" s="69"/>
      <c r="K131" s="69"/>
      <c r="L131" s="69"/>
      <c r="M131" s="69"/>
    </row>
    <row r="132" spans="1:13" ht="32.25" customHeight="1">
      <c r="A132" s="62"/>
      <c r="B132" s="116"/>
      <c r="C132" s="63"/>
      <c r="D132" s="62"/>
      <c r="E132" s="62"/>
      <c r="F132" s="66"/>
      <c r="G132" s="69"/>
      <c r="H132" s="69"/>
      <c r="I132" s="68"/>
      <c r="J132" s="69"/>
      <c r="K132" s="69"/>
      <c r="L132" s="69"/>
      <c r="M132" s="69"/>
    </row>
    <row r="133" spans="2:10" s="86" customFormat="1" ht="17.25" customHeight="1">
      <c r="B133" s="789"/>
      <c r="C133" s="790"/>
      <c r="E133" s="789"/>
      <c r="F133" s="789"/>
      <c r="G133" s="789"/>
      <c r="H133" s="789"/>
      <c r="I133" s="789"/>
      <c r="J133" s="790"/>
    </row>
    <row r="134" ht="18" customHeight="1"/>
    <row r="135" ht="18" customHeight="1"/>
    <row r="136" ht="32.25" customHeight="1"/>
    <row r="137" ht="18" customHeight="1"/>
    <row r="138" ht="19.5" customHeight="1"/>
    <row r="139" ht="16.5" customHeight="1"/>
    <row r="140" ht="16.5" customHeight="1"/>
    <row r="141" ht="16.5" customHeight="1"/>
    <row r="142" ht="17.25" customHeight="1"/>
    <row r="143" ht="16.5" customHeight="1"/>
    <row r="144" ht="50.25" customHeight="1"/>
    <row r="145" ht="15.75" customHeight="1"/>
    <row r="146" ht="15.75" customHeight="1"/>
    <row r="147" ht="28.5" customHeight="1"/>
    <row r="148" ht="15" customHeight="1"/>
    <row r="149" ht="14.25" customHeight="1"/>
    <row r="150" ht="17.25" customHeight="1"/>
    <row r="151" ht="21.75" customHeight="1"/>
    <row r="152" ht="18" customHeight="1"/>
    <row r="153" ht="14.25" customHeight="1"/>
    <row r="154" ht="16.5" customHeight="1"/>
    <row r="155" ht="16.5" customHeight="1"/>
    <row r="156" ht="28.5" customHeight="1"/>
    <row r="157" ht="17.25" customHeight="1"/>
    <row r="158" ht="16.5" customHeight="1"/>
    <row r="160" ht="31.5" customHeight="1"/>
    <row r="161" ht="24.75" customHeight="1"/>
    <row r="163" ht="17.25" customHeight="1"/>
  </sheetData>
  <sheetProtection/>
  <mergeCells count="29">
    <mergeCell ref="B133:C133"/>
    <mergeCell ref="E133:J133"/>
    <mergeCell ref="A1:M1"/>
    <mergeCell ref="A2:M2"/>
    <mergeCell ref="A3:M3"/>
    <mergeCell ref="D4:J4"/>
    <mergeCell ref="A5:M5"/>
    <mergeCell ref="I6:J6"/>
    <mergeCell ref="L6:M6"/>
    <mergeCell ref="I7:J7"/>
    <mergeCell ref="A130:C130"/>
    <mergeCell ref="A125:C125"/>
    <mergeCell ref="K7:L7"/>
    <mergeCell ref="M7:M8"/>
    <mergeCell ref="A7:A8"/>
    <mergeCell ref="B7:B8"/>
    <mergeCell ref="C7:C8"/>
    <mergeCell ref="D7:D8"/>
    <mergeCell ref="E7:F7"/>
    <mergeCell ref="G7:H7"/>
    <mergeCell ref="A124:C124"/>
    <mergeCell ref="A123:C123"/>
    <mergeCell ref="A122:C122"/>
    <mergeCell ref="A121:C121"/>
    <mergeCell ref="A120:C120"/>
    <mergeCell ref="A129:C129"/>
    <mergeCell ref="A128:C128"/>
    <mergeCell ref="A127:C127"/>
    <mergeCell ref="A126:C12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ARCHSTUDIA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Mariam Zakaidze</cp:lastModifiedBy>
  <cp:lastPrinted>2019-12-24T15:01:24Z</cp:lastPrinted>
  <dcterms:created xsi:type="dcterms:W3CDTF">2005-10-26T10:27:32Z</dcterms:created>
  <dcterms:modified xsi:type="dcterms:W3CDTF">2020-05-19T07:18:11Z</dcterms:modified>
  <cp:category/>
  <cp:version/>
  <cp:contentType/>
  <cp:contentStatus/>
</cp:coreProperties>
</file>