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დანართი N1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D34" i="1"/>
  <c r="G34" i="1" s="1"/>
  <c r="G33" i="1"/>
  <c r="G32" i="1"/>
  <c r="G31" i="1"/>
  <c r="G30" i="1"/>
  <c r="G23" i="1"/>
  <c r="G22" i="1"/>
  <c r="G21" i="1"/>
  <c r="D20" i="1"/>
  <c r="G20" i="1" s="1"/>
  <c r="G19" i="1"/>
  <c r="D18" i="1"/>
  <c r="G18" i="1" s="1"/>
  <c r="D17" i="1"/>
  <c r="G17" i="1" s="1"/>
  <c r="D16" i="1"/>
  <c r="G16" i="1" s="1"/>
  <c r="G15" i="1"/>
  <c r="G9" i="1"/>
  <c r="G8" i="1"/>
  <c r="G7" i="1"/>
  <c r="G6" i="1"/>
  <c r="G39" i="1" l="1"/>
  <c r="G40" i="1" s="1"/>
  <c r="G41" i="1" s="1"/>
  <c r="G42" i="1" s="1"/>
  <c r="G43" i="1" s="1"/>
  <c r="G10" i="1"/>
  <c r="G11" i="1"/>
  <c r="G45" i="1"/>
  <c r="G24" i="1"/>
  <c r="G25" i="1" s="1"/>
  <c r="G26" i="1" s="1"/>
  <c r="G27" i="1" s="1"/>
  <c r="G28" i="1" s="1"/>
  <c r="G12" i="1" l="1"/>
  <c r="G13" i="1" s="1"/>
  <c r="G44" i="1" s="1"/>
  <c r="G46" i="1" s="1"/>
  <c r="G47" i="1" s="1"/>
  <c r="G48" i="1" s="1"/>
  <c r="G49" i="1" l="1"/>
  <c r="G50" i="1" s="1"/>
</calcChain>
</file>

<file path=xl/sharedStrings.xml><?xml version="1.0" encoding="utf-8"?>
<sst xmlns="http://schemas.openxmlformats.org/spreadsheetml/2006/main" count="78" uniqueCount="43">
  <si>
    <t>jami</t>
  </si>
  <si>
    <t>#</t>
  </si>
  <si>
    <t>ganz.</t>
  </si>
  <si>
    <t>sul</t>
  </si>
  <si>
    <t>zRvruli fasi</t>
  </si>
  <si>
    <t>fasi</t>
  </si>
  <si>
    <t>1'</t>
  </si>
  <si>
    <t>plastmasis rezervuaris mowyoba 3 toniani folgiani minabambbis  izolaciiT</t>
  </si>
  <si>
    <t>cali</t>
  </si>
  <si>
    <t>masalis xarji</t>
  </si>
  <si>
    <t xml:space="preserve">საცირკულაციო ტუმბო </t>
  </si>
  <si>
    <t xml:space="preserve"> jami</t>
  </si>
  <si>
    <t>mowyobilobebis Rirebuleba</t>
  </si>
  <si>
    <t>gegmiuri mogeba</t>
  </si>
  <si>
    <t>I Tavis jami</t>
  </si>
  <si>
    <t>gare samuSaoebi</t>
  </si>
  <si>
    <t xml:space="preserve">tranSeis  გათხრა xeliT III kat. gruntSi d=25mm wylis  milis Casadebad </t>
  </si>
  <si>
    <t>kub.m.</t>
  </si>
  <si>
    <t xml:space="preserve">III kat. gruntis ukan Cayra xeliT </t>
  </si>
  <si>
    <t>gruntis transportireba 7km_ze</t>
  </si>
  <si>
    <t>tona</t>
  </si>
  <si>
    <t>qviSa-xresovani narevis mowyoba milebs qveS da Tavze</t>
  </si>
  <si>
    <t xml:space="preserve">თხრილში ქვიშის საფუძვლის მოწყობა მილების </t>
  </si>
  <si>
    <t>grZ.m.</t>
  </si>
  <si>
    <t>zednadebi xarjebi</t>
  </si>
  <si>
    <t>Sida samuSaoebi</t>
  </si>
  <si>
    <t>polipropilenis milebis mowy. d=25mm</t>
  </si>
  <si>
    <t>polipropilenis milebis mowy. d=20mm</t>
  </si>
  <si>
    <t>plastmasis fasonuri nawilebis mowyoba</t>
  </si>
  <si>
    <t>fasonuri nawilebi</t>
  </si>
  <si>
    <t>ventili "arko" d-1/2"</t>
  </si>
  <si>
    <t>I, II da III Tavis jami</t>
  </si>
  <si>
    <t>masalis transportireba</t>
  </si>
  <si>
    <t>ბორითის სკოლა (ხარჯთაღრიცხვა)</t>
  </si>
  <si>
    <t>დანართი N1-2</t>
  </si>
  <si>
    <t>სამუშაოს დასახელება</t>
  </si>
  <si>
    <t>gegmuri mogeba</t>
  </si>
  <si>
    <t xml:space="preserve"> d.R.g.</t>
  </si>
  <si>
    <t>შენიშვნა:
1.პრეტენდენტის მიერ წარმოდგენილი ერთეულის ფასები არ უნდა აღემატებოდეს დანართი N1-2-ში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N1–2-ის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</si>
  <si>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gauTvaliswinebeli xarji</t>
  </si>
  <si>
    <t>II თავის jami</t>
  </si>
  <si>
    <t>UIII თავის jami</t>
  </si>
  <si>
    <t>პოლიეთილენის plastmasis milebis mowy. d=50mm-mde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</si>
</sst>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_-* #,##0.00_р_._-;\-* #,##0.00_р_._-;_-* &quot;-&quot;??_р_._-;_-@_-"/>
    <numFmt numFmtId="168" formatCode="_-* #,##0.000_р_._-;\-* #,##0.0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cadNusx"/>
    </font>
    <font>
      <sz val="12"/>
      <name val="AcadNusx"/>
    </font>
    <font>
      <sz val="10"/>
      <name val="Arial"/>
      <family val="2"/>
    </font>
    <font>
      <sz val="10"/>
      <name val="AcadNusx"/>
    </font>
    <font>
      <sz val="11"/>
      <name val="AcadNusx"/>
    </font>
    <font>
      <b/>
      <sz val="11"/>
      <name val="AcadNusx"/>
    </font>
    <font>
      <b/>
      <sz val="10"/>
      <name val="AcadNusx"/>
    </font>
    <font>
      <b/>
      <sz val="11"/>
      <color theme="1"/>
      <name val="AcadNusx"/>
    </font>
    <font>
      <b/>
      <sz val="11"/>
      <name val="Arachveulebrivi Thin"/>
      <family val="2"/>
    </font>
    <font>
      <b/>
      <sz val="11"/>
      <color indexed="8"/>
      <name val="AcadNusx"/>
    </font>
    <font>
      <sz val="11"/>
      <color indexed="8"/>
      <name val="AcadNusx"/>
    </font>
    <font>
      <sz val="11"/>
      <name val="Arachveulebrivi Thin"/>
      <family val="2"/>
    </font>
    <font>
      <sz val="11"/>
      <color theme="1"/>
      <name val="AcadNusx"/>
    </font>
    <font>
      <sz val="11"/>
      <color indexed="8"/>
      <name val="Calibri"/>
      <family val="2"/>
    </font>
    <font>
      <b/>
      <sz val="11"/>
      <color rgb="FFC00000"/>
      <name val="Arial"/>
      <family val="2"/>
      <charset val="204"/>
    </font>
    <font>
      <b/>
      <sz val="12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167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5">
    <xf numFmtId="0" fontId="0" fillId="0" borderId="0" xfId="0"/>
    <xf numFmtId="0" fontId="6" fillId="2" borderId="11" xfId="2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166" fontId="7" fillId="2" borderId="11" xfId="1" applyNumberFormat="1" applyFont="1" applyFill="1" applyBorder="1" applyAlignment="1">
      <alignment horizontal="center"/>
    </xf>
    <xf numFmtId="2" fontId="9" fillId="2" borderId="14" xfId="1" applyNumberFormat="1" applyFont="1" applyFill="1" applyBorder="1" applyAlignment="1">
      <alignment horizontal="center"/>
    </xf>
    <xf numFmtId="2" fontId="9" fillId="2" borderId="11" xfId="1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2" fontId="9" fillId="2" borderId="15" xfId="1" applyNumberFormat="1" applyFont="1" applyFill="1" applyBorder="1" applyAlignment="1">
      <alignment horizontal="center"/>
    </xf>
    <xf numFmtId="9" fontId="8" fillId="2" borderId="9" xfId="1" applyNumberFormat="1" applyFont="1" applyFill="1" applyBorder="1" applyAlignment="1">
      <alignment horizontal="center"/>
    </xf>
    <xf numFmtId="165" fontId="7" fillId="2" borderId="11" xfId="1" applyNumberFormat="1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/>
    </xf>
    <xf numFmtId="0" fontId="15" fillId="3" borderId="10" xfId="3" applyFont="1" applyFill="1" applyBorder="1" applyAlignment="1">
      <alignment horizontal="center"/>
    </xf>
    <xf numFmtId="2" fontId="15" fillId="3" borderId="3" xfId="3" applyNumberFormat="1" applyFont="1" applyFill="1" applyBorder="1" applyAlignment="1">
      <alignment horizontal="center"/>
    </xf>
    <xf numFmtId="2" fontId="15" fillId="3" borderId="11" xfId="3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/>
    </xf>
    <xf numFmtId="9" fontId="8" fillId="2" borderId="11" xfId="1" applyNumberFormat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2" fontId="8" fillId="2" borderId="11" xfId="1" applyNumberFormat="1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/>
    </xf>
    <xf numFmtId="0" fontId="8" fillId="2" borderId="11" xfId="4" applyFont="1" applyFill="1" applyBorder="1" applyAlignment="1">
      <alignment horizontal="center"/>
    </xf>
    <xf numFmtId="9" fontId="8" fillId="2" borderId="11" xfId="5" applyNumberFormat="1" applyFont="1" applyFill="1" applyBorder="1" applyAlignment="1">
      <alignment horizontal="center" vertical="center"/>
    </xf>
    <xf numFmtId="168" fontId="6" fillId="2" borderId="11" xfId="5" applyNumberFormat="1" applyFont="1" applyFill="1" applyBorder="1" applyAlignment="1">
      <alignment horizontal="center"/>
    </xf>
    <xf numFmtId="2" fontId="9" fillId="2" borderId="11" xfId="5" applyNumberFormat="1" applyFont="1" applyFill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9" fillId="0" borderId="11" xfId="4" applyFont="1" applyBorder="1" applyAlignment="1">
      <alignment horizontal="center"/>
    </xf>
    <xf numFmtId="9" fontId="8" fillId="2" borderId="11" xfId="4" applyNumberFormat="1" applyFont="1" applyFill="1" applyBorder="1" applyAlignment="1">
      <alignment horizontal="center" vertical="center"/>
    </xf>
    <xf numFmtId="165" fontId="6" fillId="2" borderId="11" xfId="4" applyNumberFormat="1" applyFont="1" applyFill="1" applyBorder="1" applyAlignment="1">
      <alignment horizontal="center"/>
    </xf>
    <xf numFmtId="2" fontId="9" fillId="2" borderId="11" xfId="4" applyNumberFormat="1" applyFont="1" applyFill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9" fontId="9" fillId="2" borderId="8" xfId="6" applyFont="1" applyFill="1" applyBorder="1" applyAlignment="1">
      <alignment horizontal="center"/>
    </xf>
    <xf numFmtId="9" fontId="8" fillId="0" borderId="0" xfId="7" applyNumberFormat="1" applyFont="1" applyAlignment="1">
      <alignment horizontal="center" vertical="center"/>
    </xf>
    <xf numFmtId="168" fontId="6" fillId="0" borderId="8" xfId="7" applyNumberFormat="1" applyFont="1" applyBorder="1"/>
    <xf numFmtId="168" fontId="6" fillId="0" borderId="11" xfId="7" applyNumberFormat="1" applyFont="1" applyBorder="1"/>
    <xf numFmtId="2" fontId="9" fillId="0" borderId="8" xfId="7" applyNumberFormat="1" applyFont="1" applyBorder="1" applyAlignment="1">
      <alignment horizontal="center"/>
    </xf>
    <xf numFmtId="9" fontId="6" fillId="0" borderId="11" xfId="7" applyNumberFormat="1" applyFont="1" applyBorder="1" applyAlignment="1">
      <alignment horizontal="center"/>
    </xf>
    <xf numFmtId="168" fontId="6" fillId="0" borderId="11" xfId="7" applyNumberFormat="1" applyFont="1" applyBorder="1" applyAlignment="1">
      <alignment horizontal="center"/>
    </xf>
    <xf numFmtId="2" fontId="9" fillId="0" borderId="11" xfId="7" applyNumberFormat="1" applyFont="1" applyBorder="1" applyAlignment="1">
      <alignment horizontal="center"/>
    </xf>
    <xf numFmtId="9" fontId="9" fillId="0" borderId="11" xfId="7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2" fontId="18" fillId="2" borderId="11" xfId="1" applyNumberFormat="1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2" fontId="9" fillId="2" borderId="14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2" fontId="9" fillId="2" borderId="15" xfId="1" applyNumberFormat="1" applyFont="1" applyFill="1" applyBorder="1" applyAlignment="1">
      <alignment horizontal="center" vertical="center"/>
    </xf>
    <xf numFmtId="9" fontId="8" fillId="2" borderId="9" xfId="1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 wrapText="1"/>
    </xf>
    <xf numFmtId="2" fontId="7" fillId="2" borderId="11" xfId="2" applyNumberFormat="1" applyFont="1" applyFill="1" applyBorder="1" applyAlignment="1">
      <alignment horizontal="center" vertical="center"/>
    </xf>
    <xf numFmtId="2" fontId="7" fillId="2" borderId="5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/>
    </xf>
    <xf numFmtId="2" fontId="6" fillId="3" borderId="10" xfId="2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2" borderId="11" xfId="2" applyNumberFormat="1" applyFont="1" applyFill="1" applyBorder="1" applyAlignment="1">
      <alignment horizontal="center"/>
    </xf>
    <xf numFmtId="2" fontId="6" fillId="2" borderId="11" xfId="5" applyNumberFormat="1" applyFont="1" applyFill="1" applyBorder="1" applyAlignment="1">
      <alignment horizontal="center"/>
    </xf>
    <xf numFmtId="2" fontId="6" fillId="2" borderId="11" xfId="4" applyNumberFormat="1" applyFont="1" applyFill="1" applyBorder="1" applyAlignment="1">
      <alignment horizontal="center"/>
    </xf>
    <xf numFmtId="2" fontId="6" fillId="0" borderId="0" xfId="7" applyNumberFormat="1" applyFont="1"/>
    <xf numFmtId="2" fontId="6" fillId="0" borderId="11" xfId="7" applyNumberFormat="1" applyFont="1" applyBorder="1" applyAlignment="1">
      <alignment horizontal="center"/>
    </xf>
    <xf numFmtId="2" fontId="6" fillId="0" borderId="11" xfId="7" applyNumberFormat="1" applyFont="1" applyBorder="1"/>
    <xf numFmtId="2" fontId="0" fillId="0" borderId="0" xfId="0" applyNumberFormat="1"/>
    <xf numFmtId="1" fontId="6" fillId="2" borderId="11" xfId="2" applyNumberFormat="1" applyFont="1" applyFill="1" applyBorder="1" applyAlignment="1">
      <alignment horizontal="center"/>
    </xf>
    <xf numFmtId="2" fontId="8" fillId="2" borderId="11" xfId="2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7" fillId="0" borderId="4" xfId="3" applyNumberFormat="1" applyFont="1" applyFill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6" fillId="3" borderId="11" xfId="2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/>
    </xf>
    <xf numFmtId="2" fontId="4" fillId="2" borderId="11" xfId="1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</cellXfs>
  <cellStyles count="8">
    <cellStyle name="Comma 18" xfId="7"/>
    <cellStyle name="Normal" xfId="0" builtinId="0"/>
    <cellStyle name="Normal 11 2" xfId="3"/>
    <cellStyle name="Normal 3" xfId="4"/>
    <cellStyle name="Normal_gare wyalsadfenigagarini 2 2" xfId="2"/>
    <cellStyle name="Percent 2" xfId="6"/>
    <cellStyle name="Обычный 4 2" xfId="1"/>
    <cellStyle name="Финансовый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29718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29718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29718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29718</xdr:rowOff>
    </xdr:to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123825</xdr:colOff>
      <xdr:row>52</xdr:row>
      <xdr:rowOff>28575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28575</xdr:rowOff>
    </xdr:to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35814</xdr:rowOff>
    </xdr:to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1302067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zoomScaleNormal="100" zoomScaleSheetLayoutView="100" workbookViewId="0">
      <selection activeCell="D46" sqref="D46"/>
    </sheetView>
  </sheetViews>
  <sheetFormatPr defaultRowHeight="15" x14ac:dyDescent="0.25"/>
  <cols>
    <col min="1" max="1" width="3.85546875" customWidth="1"/>
    <col min="2" max="2" width="60.140625" customWidth="1"/>
    <col min="3" max="3" width="7.7109375" customWidth="1"/>
    <col min="4" max="4" width="9.7109375" customWidth="1"/>
    <col min="5" max="5" width="9.140625" style="151" customWidth="1"/>
    <col min="6" max="6" width="10.140625" customWidth="1"/>
    <col min="7" max="7" width="12.28515625" customWidth="1"/>
  </cols>
  <sheetData>
    <row r="1" spans="1:7" ht="15" customHeight="1" x14ac:dyDescent="0.25">
      <c r="A1" s="105" t="s">
        <v>33</v>
      </c>
      <c r="B1" s="105"/>
      <c r="C1" s="105"/>
      <c r="D1" s="105"/>
      <c r="E1" s="105"/>
      <c r="F1" s="106" t="s">
        <v>34</v>
      </c>
      <c r="G1" s="106"/>
    </row>
    <row r="2" spans="1:7" ht="16.5" customHeight="1" x14ac:dyDescent="0.25">
      <c r="A2" s="105"/>
      <c r="B2" s="105"/>
      <c r="C2" s="105"/>
      <c r="D2" s="105"/>
      <c r="E2" s="105"/>
      <c r="F2" s="106"/>
      <c r="G2" s="106"/>
    </row>
    <row r="3" spans="1:7" ht="16.5" customHeight="1" x14ac:dyDescent="0.25">
      <c r="A3" s="107" t="s">
        <v>1</v>
      </c>
      <c r="B3" s="108" t="s">
        <v>35</v>
      </c>
      <c r="C3" s="107" t="s">
        <v>2</v>
      </c>
      <c r="D3" s="107" t="s">
        <v>3</v>
      </c>
      <c r="E3" s="133" t="s">
        <v>4</v>
      </c>
      <c r="F3" s="107" t="s">
        <v>5</v>
      </c>
      <c r="G3" s="107" t="s">
        <v>0</v>
      </c>
    </row>
    <row r="4" spans="1:7" x14ac:dyDescent="0.25">
      <c r="A4" s="107"/>
      <c r="B4" s="108"/>
      <c r="C4" s="107"/>
      <c r="D4" s="107"/>
      <c r="E4" s="133"/>
      <c r="F4" s="107"/>
      <c r="G4" s="107"/>
    </row>
    <row r="5" spans="1:7" x14ac:dyDescent="0.25">
      <c r="A5" s="1" t="s">
        <v>6</v>
      </c>
      <c r="B5" s="1">
        <v>2</v>
      </c>
      <c r="C5" s="1">
        <v>3</v>
      </c>
      <c r="D5" s="1">
        <v>4</v>
      </c>
      <c r="E5" s="152">
        <v>5</v>
      </c>
      <c r="F5" s="1">
        <v>6</v>
      </c>
      <c r="G5" s="1">
        <v>7</v>
      </c>
    </row>
    <row r="6" spans="1:7" ht="31.5" x14ac:dyDescent="0.25">
      <c r="A6" s="101">
        <v>1</v>
      </c>
      <c r="B6" s="122" t="s">
        <v>7</v>
      </c>
      <c r="C6" s="123" t="s">
        <v>8</v>
      </c>
      <c r="D6" s="153">
        <v>1</v>
      </c>
      <c r="E6" s="134">
        <v>75</v>
      </c>
      <c r="F6" s="124">
        <v>0</v>
      </c>
      <c r="G6" s="124">
        <f>F6*D6</f>
        <v>0</v>
      </c>
    </row>
    <row r="7" spans="1:7" ht="15.75" x14ac:dyDescent="0.25">
      <c r="A7" s="102"/>
      <c r="B7" s="125" t="s">
        <v>9</v>
      </c>
      <c r="C7" s="124" t="s">
        <v>8</v>
      </c>
      <c r="D7" s="134">
        <v>1</v>
      </c>
      <c r="E7" s="134">
        <v>584.4</v>
      </c>
      <c r="F7" s="124">
        <v>0</v>
      </c>
      <c r="G7" s="124">
        <f t="shared" ref="G7:G9" si="0">F7*D7</f>
        <v>0</v>
      </c>
    </row>
    <row r="8" spans="1:7" ht="15.75" x14ac:dyDescent="0.25">
      <c r="A8" s="103">
        <v>2</v>
      </c>
      <c r="B8" s="2" t="s">
        <v>10</v>
      </c>
      <c r="C8" s="3" t="s">
        <v>8</v>
      </c>
      <c r="D8" s="154">
        <v>1</v>
      </c>
      <c r="E8" s="135">
        <v>81.05</v>
      </c>
      <c r="F8" s="109">
        <v>0</v>
      </c>
      <c r="G8" s="109">
        <f t="shared" si="0"/>
        <v>0</v>
      </c>
    </row>
    <row r="9" spans="1:7" ht="15.75" x14ac:dyDescent="0.25">
      <c r="A9" s="104"/>
      <c r="B9" s="111" t="s">
        <v>9</v>
      </c>
      <c r="C9" s="112" t="s">
        <v>8</v>
      </c>
      <c r="D9" s="155">
        <v>1</v>
      </c>
      <c r="E9" s="136">
        <v>687.26</v>
      </c>
      <c r="F9" s="110">
        <v>0</v>
      </c>
      <c r="G9" s="109">
        <f t="shared" si="0"/>
        <v>0</v>
      </c>
    </row>
    <row r="10" spans="1:7" ht="15.75" x14ac:dyDescent="0.25">
      <c r="A10" s="113"/>
      <c r="B10" s="114" t="s">
        <v>11</v>
      </c>
      <c r="C10" s="115"/>
      <c r="D10" s="156"/>
      <c r="E10" s="116"/>
      <c r="F10" s="117"/>
      <c r="G10" s="117">
        <f>SUM(G6:G9)</f>
        <v>0</v>
      </c>
    </row>
    <row r="11" spans="1:7" ht="16.5" x14ac:dyDescent="0.25">
      <c r="A11" s="118"/>
      <c r="B11" s="114" t="s">
        <v>12</v>
      </c>
      <c r="C11" s="119"/>
      <c r="D11" s="157"/>
      <c r="E11" s="120"/>
      <c r="F11" s="120"/>
      <c r="G11" s="117">
        <f>G9+G7</f>
        <v>0</v>
      </c>
    </row>
    <row r="12" spans="1:7" ht="15.75" x14ac:dyDescent="0.25">
      <c r="A12" s="113"/>
      <c r="B12" s="114" t="s">
        <v>36</v>
      </c>
      <c r="C12" s="121"/>
      <c r="D12" s="156"/>
      <c r="E12" s="120"/>
      <c r="F12" s="120"/>
      <c r="G12" s="117">
        <f>(G10-G11)*C12</f>
        <v>0</v>
      </c>
    </row>
    <row r="13" spans="1:7" ht="16.5" x14ac:dyDescent="0.25">
      <c r="A13" s="118"/>
      <c r="B13" s="114" t="s">
        <v>14</v>
      </c>
      <c r="C13" s="119"/>
      <c r="D13" s="157"/>
      <c r="E13" s="120"/>
      <c r="F13" s="120"/>
      <c r="G13" s="117">
        <f>G10+G12</f>
        <v>0</v>
      </c>
    </row>
    <row r="14" spans="1:7" x14ac:dyDescent="0.25">
      <c r="A14" s="15"/>
      <c r="B14" s="16" t="s">
        <v>15</v>
      </c>
      <c r="C14" s="17"/>
      <c r="D14" s="158"/>
      <c r="E14" s="137"/>
      <c r="F14" s="17"/>
      <c r="G14" s="18"/>
    </row>
    <row r="15" spans="1:7" ht="31.5" x14ac:dyDescent="0.25">
      <c r="A15" s="19">
        <v>1</v>
      </c>
      <c r="B15" s="19" t="s">
        <v>16</v>
      </c>
      <c r="C15" s="20" t="s">
        <v>17</v>
      </c>
      <c r="D15" s="159">
        <v>9.6</v>
      </c>
      <c r="E15" s="138">
        <v>16.68</v>
      </c>
      <c r="F15" s="21">
        <v>0</v>
      </c>
      <c r="G15" s="22">
        <f>F15*D15</f>
        <v>0</v>
      </c>
    </row>
    <row r="16" spans="1:7" ht="15.75" x14ac:dyDescent="0.25">
      <c r="A16" s="23">
        <v>2</v>
      </c>
      <c r="B16" s="24" t="s">
        <v>18</v>
      </c>
      <c r="C16" s="25" t="s">
        <v>17</v>
      </c>
      <c r="D16" s="160">
        <f>0.4*0.3*30</f>
        <v>3.5999999999999996</v>
      </c>
      <c r="E16" s="138">
        <v>7.26</v>
      </c>
      <c r="F16" s="21">
        <v>0</v>
      </c>
      <c r="G16" s="22">
        <f t="shared" ref="G16:G23" si="1">F16*D16</f>
        <v>0</v>
      </c>
    </row>
    <row r="17" spans="1:7" ht="15.75" x14ac:dyDescent="0.25">
      <c r="A17" s="132">
        <v>3</v>
      </c>
      <c r="B17" s="26" t="s">
        <v>19</v>
      </c>
      <c r="C17" s="126" t="s">
        <v>20</v>
      </c>
      <c r="D17" s="161">
        <f>6*1.75</f>
        <v>10.5</v>
      </c>
      <c r="E17" s="139">
        <v>4.41</v>
      </c>
      <c r="F17" s="21">
        <v>0</v>
      </c>
      <c r="G17" s="22">
        <f t="shared" si="1"/>
        <v>0</v>
      </c>
    </row>
    <row r="18" spans="1:7" ht="31.5" x14ac:dyDescent="0.25">
      <c r="A18" s="97">
        <v>4</v>
      </c>
      <c r="B18" s="63" t="s">
        <v>21</v>
      </c>
      <c r="C18" s="27" t="s">
        <v>17</v>
      </c>
      <c r="D18" s="162">
        <f>30*0.4*0.3</f>
        <v>3.5999999999999996</v>
      </c>
      <c r="E18" s="140">
        <v>8.42</v>
      </c>
      <c r="F18" s="28">
        <v>0</v>
      </c>
      <c r="G18" s="22">
        <f t="shared" si="1"/>
        <v>0</v>
      </c>
    </row>
    <row r="19" spans="1:7" ht="15.75" x14ac:dyDescent="0.25">
      <c r="A19" s="97"/>
      <c r="B19" s="127" t="s">
        <v>9</v>
      </c>
      <c r="C19" s="128" t="s">
        <v>17</v>
      </c>
      <c r="D19" s="163">
        <v>3.6</v>
      </c>
      <c r="E19" s="141">
        <v>12.73</v>
      </c>
      <c r="F19" s="28">
        <v>0</v>
      </c>
      <c r="G19" s="22">
        <f t="shared" si="1"/>
        <v>0</v>
      </c>
    </row>
    <row r="20" spans="1:7" ht="15.75" x14ac:dyDescent="0.25">
      <c r="A20" s="92">
        <v>5</v>
      </c>
      <c r="B20" s="31" t="s">
        <v>22</v>
      </c>
      <c r="C20" s="32" t="s">
        <v>17</v>
      </c>
      <c r="D20" s="33">
        <f>0.2*0.4*30</f>
        <v>2.4000000000000004</v>
      </c>
      <c r="E20" s="140">
        <v>10.799999999999999</v>
      </c>
      <c r="F20" s="34">
        <v>0</v>
      </c>
      <c r="G20" s="22">
        <f t="shared" si="1"/>
        <v>0</v>
      </c>
    </row>
    <row r="21" spans="1:7" ht="15.75" x14ac:dyDescent="0.25">
      <c r="A21" s="92"/>
      <c r="B21" s="35" t="s">
        <v>9</v>
      </c>
      <c r="C21" s="36" t="s">
        <v>17</v>
      </c>
      <c r="D21" s="164">
        <v>2.4</v>
      </c>
      <c r="E21" s="141">
        <v>30.8</v>
      </c>
      <c r="F21" s="37">
        <v>0</v>
      </c>
      <c r="G21" s="22">
        <f t="shared" si="1"/>
        <v>0</v>
      </c>
    </row>
    <row r="22" spans="1:7" ht="31.5" x14ac:dyDescent="0.25">
      <c r="A22" s="93">
        <v>6</v>
      </c>
      <c r="B22" s="54" t="s">
        <v>42</v>
      </c>
      <c r="C22" s="129" t="s">
        <v>23</v>
      </c>
      <c r="D22" s="165">
        <v>30</v>
      </c>
      <c r="E22" s="140">
        <v>2.81</v>
      </c>
      <c r="F22" s="34">
        <v>0</v>
      </c>
      <c r="G22" s="22">
        <f t="shared" si="1"/>
        <v>0</v>
      </c>
    </row>
    <row r="23" spans="1:7" ht="15.75" x14ac:dyDescent="0.25">
      <c r="A23" s="94"/>
      <c r="B23" s="130" t="s">
        <v>9</v>
      </c>
      <c r="C23" s="131" t="s">
        <v>23</v>
      </c>
      <c r="D23" s="166">
        <v>30</v>
      </c>
      <c r="E23" s="141">
        <v>3.96</v>
      </c>
      <c r="F23" s="30">
        <v>0</v>
      </c>
      <c r="G23" s="22">
        <f t="shared" si="1"/>
        <v>0</v>
      </c>
    </row>
    <row r="24" spans="1:7" ht="15.75" x14ac:dyDescent="0.3">
      <c r="A24" s="4"/>
      <c r="B24" s="5" t="s">
        <v>11</v>
      </c>
      <c r="C24" s="6"/>
      <c r="D24" s="167"/>
      <c r="E24" s="8"/>
      <c r="F24" s="8"/>
      <c r="G24" s="9">
        <f>SUM(G15:G23)</f>
        <v>0</v>
      </c>
    </row>
    <row r="25" spans="1:7" ht="15.75" x14ac:dyDescent="0.3">
      <c r="A25" s="4"/>
      <c r="B25" s="5" t="s">
        <v>24</v>
      </c>
      <c r="C25" s="13"/>
      <c r="D25" s="167"/>
      <c r="E25" s="12"/>
      <c r="F25" s="12"/>
      <c r="G25" s="9">
        <f>G24*C25</f>
        <v>0</v>
      </c>
    </row>
    <row r="26" spans="1:7" ht="16.5" x14ac:dyDescent="0.3">
      <c r="A26" s="10"/>
      <c r="B26" s="5" t="s">
        <v>0</v>
      </c>
      <c r="C26" s="11"/>
      <c r="D26" s="168"/>
      <c r="E26" s="12"/>
      <c r="F26" s="12"/>
      <c r="G26" s="9">
        <f>G25+G24</f>
        <v>0</v>
      </c>
    </row>
    <row r="27" spans="1:7" ht="15.75" x14ac:dyDescent="0.3">
      <c r="A27" s="4"/>
      <c r="B27" s="5" t="s">
        <v>36</v>
      </c>
      <c r="C27" s="13"/>
      <c r="D27" s="167"/>
      <c r="E27" s="12"/>
      <c r="F27" s="12"/>
      <c r="G27" s="9">
        <f>G26*C27</f>
        <v>0</v>
      </c>
    </row>
    <row r="28" spans="1:7" ht="16.5" x14ac:dyDescent="0.3">
      <c r="A28" s="10"/>
      <c r="B28" s="5" t="s">
        <v>40</v>
      </c>
      <c r="C28" s="11"/>
      <c r="D28" s="168"/>
      <c r="E28" s="12"/>
      <c r="F28" s="12"/>
      <c r="G28" s="9">
        <f>G27+G26</f>
        <v>0</v>
      </c>
    </row>
    <row r="29" spans="1:7" ht="15.75" x14ac:dyDescent="0.3">
      <c r="A29" s="38"/>
      <c r="B29" s="39" t="s">
        <v>25</v>
      </c>
      <c r="C29" s="40"/>
      <c r="D29" s="42"/>
      <c r="E29" s="41"/>
      <c r="F29" s="41"/>
      <c r="G29" s="42"/>
    </row>
    <row r="30" spans="1:7" ht="15.75" x14ac:dyDescent="0.3">
      <c r="A30" s="95">
        <v>1</v>
      </c>
      <c r="B30" s="43" t="s">
        <v>26</v>
      </c>
      <c r="C30" s="44" t="s">
        <v>23</v>
      </c>
      <c r="D30" s="169">
        <v>45</v>
      </c>
      <c r="E30" s="142">
        <v>5.45</v>
      </c>
      <c r="F30" s="45">
        <v>0</v>
      </c>
      <c r="G30" s="46">
        <f>F30*D30</f>
        <v>0</v>
      </c>
    </row>
    <row r="31" spans="1:7" ht="15.75" x14ac:dyDescent="0.3">
      <c r="A31" s="96"/>
      <c r="B31" s="47" t="s">
        <v>9</v>
      </c>
      <c r="C31" s="48" t="s">
        <v>23</v>
      </c>
      <c r="D31" s="170">
        <v>45</v>
      </c>
      <c r="E31" s="143">
        <v>2.44</v>
      </c>
      <c r="F31" s="49">
        <v>0</v>
      </c>
      <c r="G31" s="46">
        <f t="shared" ref="G31:G38" si="2">F31*D31</f>
        <v>0</v>
      </c>
    </row>
    <row r="32" spans="1:7" ht="15.75" x14ac:dyDescent="0.3">
      <c r="A32" s="97">
        <v>2</v>
      </c>
      <c r="B32" s="50" t="s">
        <v>27</v>
      </c>
      <c r="C32" s="51" t="s">
        <v>23</v>
      </c>
      <c r="D32" s="171">
        <v>28</v>
      </c>
      <c r="E32" s="142">
        <v>6.68</v>
      </c>
      <c r="F32" s="52">
        <v>0</v>
      </c>
      <c r="G32" s="46">
        <f t="shared" si="2"/>
        <v>0</v>
      </c>
    </row>
    <row r="33" spans="1:7" ht="15.75" x14ac:dyDescent="0.3">
      <c r="A33" s="97"/>
      <c r="B33" s="29" t="s">
        <v>9</v>
      </c>
      <c r="C33" s="53" t="s">
        <v>23</v>
      </c>
      <c r="D33" s="172">
        <v>28</v>
      </c>
      <c r="E33" s="143">
        <v>1.73</v>
      </c>
      <c r="F33" s="52">
        <v>0</v>
      </c>
      <c r="G33" s="46">
        <f t="shared" si="2"/>
        <v>0</v>
      </c>
    </row>
    <row r="34" spans="1:7" ht="15.75" x14ac:dyDescent="0.3">
      <c r="A34" s="98">
        <v>3</v>
      </c>
      <c r="B34" s="55" t="s">
        <v>28</v>
      </c>
      <c r="C34" s="56" t="s">
        <v>8</v>
      </c>
      <c r="D34" s="173">
        <f>D36</f>
        <v>67</v>
      </c>
      <c r="E34" s="142">
        <v>5.94</v>
      </c>
      <c r="F34" s="45">
        <v>0</v>
      </c>
      <c r="G34" s="46">
        <f t="shared" si="2"/>
        <v>0</v>
      </c>
    </row>
    <row r="35" spans="1:7" ht="15.75" x14ac:dyDescent="0.3">
      <c r="A35" s="99"/>
      <c r="B35" s="29" t="s">
        <v>9</v>
      </c>
      <c r="C35" s="57" t="s">
        <v>8</v>
      </c>
      <c r="D35" s="172">
        <v>67</v>
      </c>
      <c r="E35" s="143">
        <v>0.28000000000000003</v>
      </c>
      <c r="F35" s="52">
        <v>0</v>
      </c>
      <c r="G35" s="46">
        <f t="shared" si="2"/>
        <v>0</v>
      </c>
    </row>
    <row r="36" spans="1:7" ht="15.75" x14ac:dyDescent="0.3">
      <c r="A36" s="58">
        <v>4</v>
      </c>
      <c r="B36" s="59" t="s">
        <v>29</v>
      </c>
      <c r="C36" s="60" t="s">
        <v>8</v>
      </c>
      <c r="D36" s="61">
        <v>67</v>
      </c>
      <c r="E36" s="144">
        <v>0.68</v>
      </c>
      <c r="F36" s="62">
        <v>0</v>
      </c>
      <c r="G36" s="46">
        <f t="shared" si="2"/>
        <v>0</v>
      </c>
    </row>
    <row r="37" spans="1:7" ht="15.75" x14ac:dyDescent="0.3">
      <c r="A37" s="100">
        <v>5</v>
      </c>
      <c r="B37" s="63" t="s">
        <v>30</v>
      </c>
      <c r="C37" s="64" t="s">
        <v>8</v>
      </c>
      <c r="D37" s="174">
        <v>14</v>
      </c>
      <c r="E37" s="142">
        <v>9.52</v>
      </c>
      <c r="F37" s="52">
        <v>0</v>
      </c>
      <c r="G37" s="46">
        <f t="shared" si="2"/>
        <v>0</v>
      </c>
    </row>
    <row r="38" spans="1:7" ht="15.75" x14ac:dyDescent="0.3">
      <c r="A38" s="100"/>
      <c r="B38" s="29" t="s">
        <v>9</v>
      </c>
      <c r="C38" s="53" t="s">
        <v>8</v>
      </c>
      <c r="D38" s="170">
        <v>14</v>
      </c>
      <c r="E38" s="143">
        <v>15.58</v>
      </c>
      <c r="F38" s="52">
        <v>0</v>
      </c>
      <c r="G38" s="46">
        <f t="shared" si="2"/>
        <v>0</v>
      </c>
    </row>
    <row r="39" spans="1:7" ht="15.75" x14ac:dyDescent="0.3">
      <c r="A39" s="4"/>
      <c r="B39" s="5" t="s">
        <v>11</v>
      </c>
      <c r="C39" s="4"/>
      <c r="D39" s="7"/>
      <c r="E39" s="65"/>
      <c r="F39" s="9"/>
      <c r="G39" s="9">
        <f>SUM(G30:G38)</f>
        <v>0</v>
      </c>
    </row>
    <row r="40" spans="1:7" ht="15.75" x14ac:dyDescent="0.3">
      <c r="A40" s="4"/>
      <c r="B40" s="5" t="s">
        <v>24</v>
      </c>
      <c r="C40" s="66"/>
      <c r="D40" s="14"/>
      <c r="E40" s="9"/>
      <c r="F40" s="9"/>
      <c r="G40" s="9">
        <f>G39*C40</f>
        <v>0</v>
      </c>
    </row>
    <row r="41" spans="1:7" ht="16.5" x14ac:dyDescent="0.3">
      <c r="A41" s="10"/>
      <c r="B41" s="5" t="s">
        <v>0</v>
      </c>
      <c r="C41" s="67"/>
      <c r="D41" s="10"/>
      <c r="E41" s="9"/>
      <c r="F41" s="9"/>
      <c r="G41" s="9">
        <f>G40+G39</f>
        <v>0</v>
      </c>
    </row>
    <row r="42" spans="1:7" ht="15.75" x14ac:dyDescent="0.3">
      <c r="A42" s="4"/>
      <c r="B42" s="5" t="s">
        <v>13</v>
      </c>
      <c r="C42" s="66"/>
      <c r="D42" s="14"/>
      <c r="E42" s="9"/>
      <c r="F42" s="9"/>
      <c r="G42" s="9">
        <f>G41*C42</f>
        <v>0</v>
      </c>
    </row>
    <row r="43" spans="1:7" ht="16.5" x14ac:dyDescent="0.3">
      <c r="A43" s="10"/>
      <c r="B43" s="5" t="s">
        <v>41</v>
      </c>
      <c r="C43" s="67"/>
      <c r="D43" s="10"/>
      <c r="E43" s="9"/>
      <c r="F43" s="9"/>
      <c r="G43" s="9">
        <f>G42+G41</f>
        <v>0</v>
      </c>
    </row>
    <row r="44" spans="1:7" ht="15.75" x14ac:dyDescent="0.3">
      <c r="A44" s="4"/>
      <c r="B44" s="5" t="s">
        <v>31</v>
      </c>
      <c r="C44" s="4"/>
      <c r="D44" s="14"/>
      <c r="E44" s="145"/>
      <c r="F44" s="68"/>
      <c r="G44" s="69">
        <f>G43+G28+G13</f>
        <v>0</v>
      </c>
    </row>
    <row r="45" spans="1:7" ht="15.75" x14ac:dyDescent="0.3">
      <c r="A45" s="70"/>
      <c r="B45" s="71" t="s">
        <v>32</v>
      </c>
      <c r="C45" s="72"/>
      <c r="D45" s="73"/>
      <c r="E45" s="146"/>
      <c r="F45" s="73"/>
      <c r="G45" s="74">
        <f>(G38+G35+G33+G31+G23+G21+G19+G9+G7+G36)*C45</f>
        <v>0</v>
      </c>
    </row>
    <row r="46" spans="1:7" ht="15.75" x14ac:dyDescent="0.25">
      <c r="A46" s="75"/>
      <c r="B46" s="76" t="s">
        <v>0</v>
      </c>
      <c r="C46" s="77"/>
      <c r="D46" s="78"/>
      <c r="E46" s="147"/>
      <c r="F46" s="78"/>
      <c r="G46" s="79">
        <f>G45+G44</f>
        <v>0</v>
      </c>
    </row>
    <row r="47" spans="1:7" ht="15.75" x14ac:dyDescent="0.25">
      <c r="A47" s="80"/>
      <c r="B47" s="81" t="s">
        <v>39</v>
      </c>
      <c r="C47" s="82">
        <v>0.05</v>
      </c>
      <c r="D47" s="83"/>
      <c r="E47" s="148"/>
      <c r="F47" s="84"/>
      <c r="G47" s="85">
        <f>G46*C47</f>
        <v>0</v>
      </c>
    </row>
    <row r="48" spans="1:7" x14ac:dyDescent="0.25">
      <c r="A48" s="75"/>
      <c r="B48" s="76" t="s">
        <v>0</v>
      </c>
      <c r="C48" s="86"/>
      <c r="D48" s="87"/>
      <c r="E48" s="149"/>
      <c r="F48" s="87"/>
      <c r="G48" s="88">
        <f>G46+G47</f>
        <v>0</v>
      </c>
    </row>
    <row r="49" spans="1:7" x14ac:dyDescent="0.25">
      <c r="A49" s="75"/>
      <c r="B49" s="76" t="s">
        <v>37</v>
      </c>
      <c r="C49" s="89">
        <v>0.18</v>
      </c>
      <c r="D49" s="84"/>
      <c r="E49" s="150"/>
      <c r="F49" s="84"/>
      <c r="G49" s="88">
        <f>G48*C49</f>
        <v>0</v>
      </c>
    </row>
    <row r="50" spans="1:7" x14ac:dyDescent="0.25">
      <c r="A50" s="75"/>
      <c r="B50" s="76" t="s">
        <v>3</v>
      </c>
      <c r="C50" s="87"/>
      <c r="D50" s="87"/>
      <c r="E50" s="149"/>
      <c r="F50" s="87"/>
      <c r="G50" s="88">
        <f>G48+G49</f>
        <v>0</v>
      </c>
    </row>
    <row r="51" spans="1:7" x14ac:dyDescent="0.25">
      <c r="A51" s="90" t="s">
        <v>38</v>
      </c>
      <c r="B51" s="91"/>
      <c r="C51" s="91"/>
      <c r="D51" s="91"/>
      <c r="E51" s="91"/>
      <c r="F51" s="91"/>
      <c r="G51" s="91"/>
    </row>
    <row r="52" spans="1:7" x14ac:dyDescent="0.25">
      <c r="A52" s="91"/>
      <c r="B52" s="91"/>
      <c r="C52" s="91"/>
      <c r="D52" s="91"/>
      <c r="E52" s="91"/>
      <c r="F52" s="91"/>
      <c r="G52" s="91"/>
    </row>
    <row r="53" spans="1:7" x14ac:dyDescent="0.25">
      <c r="A53" s="91"/>
      <c r="B53" s="91"/>
      <c r="C53" s="91"/>
      <c r="D53" s="91"/>
      <c r="E53" s="91"/>
      <c r="F53" s="91"/>
      <c r="G53" s="91"/>
    </row>
    <row r="54" spans="1:7" x14ac:dyDescent="0.25">
      <c r="A54" s="91"/>
      <c r="B54" s="91"/>
      <c r="C54" s="91"/>
      <c r="D54" s="91"/>
      <c r="E54" s="91"/>
      <c r="F54" s="91"/>
      <c r="G54" s="91"/>
    </row>
    <row r="55" spans="1:7" x14ac:dyDescent="0.25">
      <c r="A55" s="91"/>
      <c r="B55" s="91"/>
      <c r="C55" s="91"/>
      <c r="D55" s="91"/>
      <c r="E55" s="91"/>
      <c r="F55" s="91"/>
      <c r="G55" s="91"/>
    </row>
    <row r="56" spans="1:7" x14ac:dyDescent="0.25">
      <c r="A56" s="91"/>
      <c r="B56" s="91"/>
      <c r="C56" s="91"/>
      <c r="D56" s="91"/>
      <c r="E56" s="91"/>
      <c r="F56" s="91"/>
      <c r="G56" s="91"/>
    </row>
    <row r="57" spans="1:7" ht="17.25" customHeight="1" x14ac:dyDescent="0.25">
      <c r="A57" s="91"/>
      <c r="B57" s="91"/>
      <c r="C57" s="91"/>
      <c r="D57" s="91"/>
      <c r="E57" s="91"/>
      <c r="F57" s="91"/>
      <c r="G57" s="91"/>
    </row>
  </sheetData>
  <mergeCells count="19">
    <mergeCell ref="A18:A19"/>
    <mergeCell ref="F1:G2"/>
    <mergeCell ref="A1:E2"/>
    <mergeCell ref="C3:C4"/>
    <mergeCell ref="D3:D4"/>
    <mergeCell ref="G3:G4"/>
    <mergeCell ref="B3:B4"/>
    <mergeCell ref="A3:A4"/>
    <mergeCell ref="E3:E4"/>
    <mergeCell ref="F3:F4"/>
    <mergeCell ref="A6:A7"/>
    <mergeCell ref="A8:A9"/>
    <mergeCell ref="A51:G57"/>
    <mergeCell ref="A20:A21"/>
    <mergeCell ref="A22:A23"/>
    <mergeCell ref="A30:A31"/>
    <mergeCell ref="A32:A33"/>
    <mergeCell ref="A34:A35"/>
    <mergeCell ref="A37:A3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2020-05-14T14:31:39Z</dcterms:modified>
</cp:coreProperties>
</file>