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za.khidasheli\Desktop\natro\"/>
    </mc:Choice>
  </mc:AlternateContent>
  <bookViews>
    <workbookView xWindow="0" yWindow="0" windowWidth="28800" windowHeight="12225" tabRatio="708" firstSheet="3" activeTab="3"/>
  </bookViews>
  <sheets>
    <sheet name="ხე-მცენ. გაწმენ. მოც. უწყისი" sheetId="41" state="hidden" r:id="rId1"/>
    <sheet name="მიერთებების მოც.უწყისი" sheetId="14" state="hidden" r:id="rId2"/>
    <sheet name="ე.შ.მოც.უწყისი" sheetId="30" state="hidden" r:id="rId3"/>
    <sheet name="325568" sheetId="53" r:id="rId4"/>
  </sheets>
  <definedNames>
    <definedName name="_xlnm.Print_Area" localSheetId="3">'325568'!$A$1:$F$81</definedName>
    <definedName name="_xlnm.Print_Area" localSheetId="2">ე.შ.მოც.უწყისი!$A$1:$N$37</definedName>
    <definedName name="_xlnm.Print_Area" localSheetId="1">'მიერთებების მოც.უწყისი'!$A$1:$P$19</definedName>
  </definedNames>
  <calcPr calcId="152511"/>
</workbook>
</file>

<file path=xl/calcChain.xml><?xml version="1.0" encoding="utf-8"?>
<calcChain xmlns="http://schemas.openxmlformats.org/spreadsheetml/2006/main">
  <c r="A73" i="53" l="1"/>
  <c r="A74" i="53" s="1"/>
  <c r="A38" i="53"/>
  <c r="A39" i="53" s="1"/>
  <c r="A40" i="53" s="1"/>
  <c r="A41" i="53" s="1"/>
  <c r="A42" i="53" s="1"/>
  <c r="A34" i="53"/>
  <c r="A17" i="53"/>
  <c r="A18" i="53" s="1"/>
  <c r="A19" i="53" s="1"/>
  <c r="A20" i="53" s="1"/>
  <c r="A11" i="53"/>
  <c r="G9" i="14" l="1"/>
  <c r="H8" i="14" l="1"/>
  <c r="I8" i="41"/>
  <c r="H8" i="41"/>
  <c r="F9" i="41"/>
  <c r="H9" i="41" s="1"/>
  <c r="F8" i="41"/>
  <c r="G10" i="41"/>
  <c r="A9" i="41"/>
  <c r="B7" i="41"/>
  <c r="C7" i="41" s="1"/>
  <c r="D7" i="41" s="1"/>
  <c r="E7" i="41" s="1"/>
  <c r="F7" i="41" s="1"/>
  <c r="G7" i="41" s="1"/>
  <c r="H7" i="41" s="1"/>
  <c r="I7" i="41" s="1"/>
  <c r="I9" i="41" l="1"/>
  <c r="H10" i="41"/>
  <c r="I10" i="41"/>
  <c r="F10" i="41"/>
  <c r="F8" i="14"/>
  <c r="I8" i="14" l="1"/>
  <c r="F9" i="14"/>
  <c r="J8" i="14"/>
  <c r="E28" i="30"/>
  <c r="E9" i="14"/>
  <c r="A9" i="30" l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N8" i="30"/>
  <c r="N28" i="30" s="1"/>
  <c r="M8" i="30"/>
  <c r="M28" i="30" s="1"/>
  <c r="J8" i="30"/>
  <c r="J28" i="30" s="1"/>
  <c r="F8" i="30"/>
  <c r="H8" i="30" s="1"/>
  <c r="H28" i="30" s="1"/>
  <c r="B7" i="30"/>
  <c r="C7" i="30" s="1"/>
  <c r="D7" i="30" s="1"/>
  <c r="E7" i="30" s="1"/>
  <c r="F7" i="30" s="1"/>
  <c r="G7" i="30" s="1"/>
  <c r="H7" i="30" s="1"/>
  <c r="I7" i="30" s="1"/>
  <c r="J7" i="30" s="1"/>
  <c r="K7" i="30" s="1"/>
  <c r="L7" i="30" s="1"/>
  <c r="M7" i="30" s="1"/>
  <c r="N7" i="30" s="1"/>
  <c r="P8" i="14"/>
  <c r="P9" i="14" s="1"/>
  <c r="O8" i="14"/>
  <c r="O9" i="14" s="1"/>
  <c r="L8" i="14"/>
  <c r="B7" i="14"/>
  <c r="C7" i="14" s="1"/>
  <c r="D7" i="14" s="1"/>
  <c r="E7" i="14" s="1"/>
  <c r="F7" i="14" s="1"/>
  <c r="G7" i="14" s="1"/>
  <c r="H7" i="14" s="1"/>
  <c r="I7" i="14" s="1"/>
  <c r="J7" i="14" s="1"/>
  <c r="K7" i="14" s="1"/>
  <c r="L7" i="14" s="1"/>
  <c r="M7" i="14" s="1"/>
  <c r="N7" i="14" s="1"/>
  <c r="O7" i="14" s="1"/>
  <c r="P7" i="14" s="1"/>
  <c r="L9" i="14" l="1"/>
  <c r="M8" i="14"/>
  <c r="K8" i="30"/>
  <c r="K28" i="30" s="1"/>
  <c r="G8" i="30"/>
  <c r="F28" i="30"/>
  <c r="L8" i="30"/>
  <c r="L28" i="30" s="1"/>
  <c r="N8" i="14"/>
  <c r="N9" i="14" s="1"/>
  <c r="M9" i="14"/>
  <c r="J9" i="14"/>
  <c r="I9" i="14"/>
  <c r="I8" i="30" l="1"/>
  <c r="I28" i="30" s="1"/>
  <c r="G28" i="30"/>
  <c r="K8" i="14"/>
  <c r="K9" i="14" s="1"/>
</calcChain>
</file>

<file path=xl/sharedStrings.xml><?xml version="1.0" encoding="utf-8"?>
<sst xmlns="http://schemas.openxmlformats.org/spreadsheetml/2006/main" count="245" uniqueCount="114">
  <si>
    <t>განზ</t>
  </si>
  <si>
    <t>№</t>
  </si>
  <si>
    <t>ტნ</t>
  </si>
  <si>
    <t>იგივეს დამუშავება ხელით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</si>
  <si>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</si>
  <si>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გ.ნატრიაშვილი</t>
  </si>
  <si>
    <t>თავი I.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</si>
  <si>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</si>
  <si>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</si>
  <si>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იგივეს დამუშავება ხელით მიუდგომელ ადგილებში</t>
  </si>
  <si>
    <t>საფუძვლის მოსწორება დაპროფილება</t>
  </si>
  <si>
    <t>საფუძვლის ზედა ფენის მოწყობა ფრაქციული ღორღით 0-40 სისქით 15 სმ. კ=1,26</t>
  </si>
  <si>
    <r>
      <t>თხევადი ბიტუმის მოსხმა 1მ</t>
    </r>
    <r>
      <rPr>
        <vertAlign val="superscript"/>
        <sz val="10"/>
        <rFont val="Arial Cyr"/>
        <charset val="1"/>
      </rPr>
      <t>2</t>
    </r>
    <r>
      <rPr>
        <sz val="10"/>
        <rFont val="Arial Cyr"/>
        <charset val="204"/>
      </rPr>
      <t xml:space="preserve"> 600გრ</t>
    </r>
  </si>
  <si>
    <t>ტ</t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</si>
  <si>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6 სმ.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</si>
  <si>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</si>
  <si>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პკ + </t>
  </si>
  <si>
    <t>მარცხნივ</t>
  </si>
  <si>
    <t>მარჯვნივ</t>
  </si>
  <si>
    <t>სიგრძე</t>
  </si>
  <si>
    <t>მ</t>
  </si>
  <si>
    <r>
      <t>მ</t>
    </r>
    <r>
      <rPr>
        <vertAlign val="superscript"/>
        <sz val="10"/>
        <rFont val="Arial Cyr"/>
        <charset val="204"/>
      </rPr>
      <t>2</t>
    </r>
  </si>
  <si>
    <t>ადგილმდებარეობა</t>
  </si>
  <si>
    <t>1+00</t>
  </si>
  <si>
    <t>III კატეგორიის გრუნტის მოხსნა მექანიზმებით საგზაო სამოსის მოსაწყობად</t>
  </si>
  <si>
    <t>დატვირთვა ა/თვითმცლელებზე და ტრანსპორტირება 3 კმ. მანძილზე</t>
  </si>
  <si>
    <t>მიწის სამუშაოები</t>
  </si>
  <si>
    <t>საგზაო სამოსი</t>
  </si>
  <si>
    <t xml:space="preserve">გვერდულების მოწყობა ფრაქციული ღორღით 0-40 მმ. სიგანით 50 სმ. სისქით 6 სმ. </t>
  </si>
  <si>
    <t>სიგანე (გვერდულების ჩათვლით)</t>
  </si>
  <si>
    <t>ფართობი (გვერდულების ჩათვლით)</t>
  </si>
  <si>
    <t>ჯამი:</t>
  </si>
  <si>
    <t>პკ + დან</t>
  </si>
  <si>
    <t>პკ + მდე</t>
  </si>
  <si>
    <t>ქ. ხონში გურამიშვილის ქუჩის დარჩენილი მონაკვეთის გზის რეაბილიტაცია</t>
  </si>
  <si>
    <t>2+00</t>
  </si>
  <si>
    <t>ჯამი</t>
  </si>
  <si>
    <t>ეზოებში შესასვლელების ადგილმდებარეობის და საგზაო სამოსის მოწყობის სამუშაოთა მოცულობების უწყისი</t>
  </si>
  <si>
    <t>საფუძვლის ზედა ფენის მოწყობა ფრაქციული ღორღით 0-40 მმ. სისქით 15 სმ. კ=1,26</t>
  </si>
  <si>
    <t>გ. ნატრიაშილი</t>
  </si>
  <si>
    <t>3+40</t>
  </si>
  <si>
    <t>მიერთებების ადგილმდებარეობის და საგზაო სამოსის მოწყობის მოცულობების უწყისი</t>
  </si>
  <si>
    <t>III კატეგორიის გრუნტის მოჭრა მექანიზმებით საგზაო სამოსის მოსაწყობად</t>
  </si>
  <si>
    <t>საშ. სიგანე</t>
  </si>
  <si>
    <t>ფართობი</t>
  </si>
  <si>
    <t>4+80</t>
  </si>
  <si>
    <t>4+70</t>
  </si>
  <si>
    <t xml:space="preserve">არსებული ხე–მცენერეების ამოძირკვა, დატვირთვა ა/თვითმცლელზე და გატანა სამშენებლო ტერიტორიიდან </t>
  </si>
  <si>
    <t>ტერიტორიის ხე-მცენარეებისაგან გაწმენდის სამუშაოების მოცულობათა უწყისი</t>
  </si>
  <si>
    <t>ქ. ხონში ჩოლოყაშვილის ქუჩის გზის რეაბილიტაცია</t>
  </si>
  <si>
    <t>დემონტაჟი</t>
  </si>
  <si>
    <t>დატვირთვა ა/თვითმცლელებზე და ტრანსპორტირება 3 კმ</t>
  </si>
  <si>
    <t>სულ</t>
  </si>
  <si>
    <t>გაუთვალისწინებელი ხარჯი</t>
  </si>
  <si>
    <t>დღგ</t>
  </si>
  <si>
    <t>სულ ჯამი</t>
  </si>
  <si>
    <t>არსებული დაზიანებული ა/ბეტონის საფარის დემონტაჟი სანგრევი ჩაქუჩებით საშ.სისქით 6 სმ</t>
  </si>
  <si>
    <t>სამუშაოების, რესურსების დასახელება</t>
  </si>
  <si>
    <t>ერთ. ფასი</t>
  </si>
  <si>
    <t>III კატეგორიის გრუნტის მოჭრა მექანიზმებით საგზაო სამოსის მოსაწყობად  30 მ-ზე გადაადგილებით</t>
  </si>
  <si>
    <t>გრუნტის დამუშავება და დატვირთვა ა/თვითმცლელებზე</t>
  </si>
  <si>
    <t>მიწის ვაკისის მოსწორება დაპროფილება</t>
  </si>
  <si>
    <t>თავი II. მიწის ვაკისის მოწყობა</t>
  </si>
  <si>
    <t>გრუნტის ტრანსპორტირება 10 კმ. მანძილზე</t>
  </si>
  <si>
    <t>საგზაო სამოსის ქვედა ფენის მოწყობა მსხვილმარცვლოვანი ფოროვან ღორღოვანი  ა/ბეტონის ცხელი ნარევით მარკა II სისქით 5 სმ.</t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</si>
  <si>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3 სმ.</t>
  </si>
  <si>
    <t>ტრანსპორტირება 10 კმ მანძილზე</t>
  </si>
  <si>
    <t>თავი III. საგზაო სამოსის მოწყობა</t>
  </si>
  <si>
    <t>საფარის ქვედა ფენის მოწყობა მსხვილმარცვლოვანი ფოროვან ღორღოვანი  ა/ბეტონის ცხელი ნარევით მარკა II სისქით 5 სმ.</t>
  </si>
  <si>
    <t>საფარის ზედა ფენის მოწყობა წვრილმარცვლოვანი მკვრივი ღორღოვანი  ა/ბეტონის ცხელი ნარევით ტიპი "Б" მარკა II სისქით 3 სმ.</t>
  </si>
  <si>
    <t>გრუნტის ტრანსპორტირება 10 კმ მანძილზე</t>
  </si>
  <si>
    <t>ცალი</t>
  </si>
  <si>
    <t>თავი IV. ტროტუარების მოწყობა</t>
  </si>
  <si>
    <t>ჯამი: თავი III</t>
  </si>
  <si>
    <t xml:space="preserve">ქვიშა–ხრეშოვანი ფენის მოწყობა ბორდიურების ბეტონის მომზადების ქვეშ სისქით 10 სმ. </t>
  </si>
  <si>
    <t>საფუძვლის ზედა ფენის მოწყობა ფრაქციული ღორღით 0-40 მმ. სისქით 10 სმ</t>
  </si>
  <si>
    <t>ტროტუარის სავალი ნაწილის მოწყობა ქვიშოვანი ა/ბეტონის ცხელი ნარევით სისქით 3 სმ.</t>
  </si>
  <si>
    <t>თავი V. მიერთებების მოწყობა</t>
  </si>
  <si>
    <t>1. დახურული ტიპის სანიაღვრე არხის მოწყობა</t>
  </si>
  <si>
    <t>ქვიშა-ხრეშოვანი  ფენის მოწყობა ნიაღვარმიღები ჭების ქვეშ სისქით 10 სმ</t>
  </si>
  <si>
    <t>ნიაღვარმიმღები ჭების ძირის მოწყობა მონოლითური ბეტონით B25; F200;W6</t>
  </si>
  <si>
    <t>ნიაღვარმიმღები ჭების კედლების მოწყობა მონოლითური ბეტონით B25; F200;W6</t>
  </si>
  <si>
    <t>ქვიშის საფუძვლის მოწყობა მილების ქვეშ სისქით 10 სმ</t>
  </si>
  <si>
    <t>ნიაღვარმიმღები ჭების და მილების ქვაბულის შევსება ქვიშა–ხრეშოვანი ნარევით</t>
  </si>
  <si>
    <t>III კატეგორიის გრუნტის მოჭრა მექანიზმებით</t>
  </si>
  <si>
    <t>III კატეგორიის გრუნტის დამუშავება ექსკავატორით ნიაღვარმიმღები ჭების და მილების მოსაწყობად</t>
  </si>
  <si>
    <r>
      <t>თხევადი ბიტუმის მოსხმა 1მ</t>
    </r>
    <r>
      <rPr>
        <b/>
        <vertAlign val="superscript"/>
        <sz val="10"/>
        <rFont val="Sylfaen"/>
        <family val="1"/>
      </rPr>
      <t>2</t>
    </r>
    <r>
      <rPr>
        <b/>
        <sz val="10"/>
        <rFont val="Sylfaen"/>
        <family val="1"/>
      </rPr>
      <t xml:space="preserve"> 600გრ</t>
    </r>
  </si>
  <si>
    <r>
      <t>თხევადი ბიტუმის მოსხმა 1მ</t>
    </r>
    <r>
      <rPr>
        <b/>
        <vertAlign val="superscript"/>
        <sz val="10"/>
        <rFont val="Sylfaen"/>
        <family val="1"/>
      </rPr>
      <t>2</t>
    </r>
    <r>
      <rPr>
        <b/>
        <sz val="10"/>
        <rFont val="Sylfaen"/>
        <family val="1"/>
      </rPr>
      <t xml:space="preserve"> 300გრ</t>
    </r>
  </si>
  <si>
    <r>
      <t>შემასწორებელი ფენის მოწყობა ქვიშა-ხრეშოვანი ნარევით სისქით H</t>
    </r>
    <r>
      <rPr>
        <b/>
        <vertAlign val="subscript"/>
        <sz val="10"/>
        <rFont val="Sylfaen"/>
        <family val="1"/>
      </rPr>
      <t>საშ</t>
    </r>
    <r>
      <rPr>
        <b/>
        <sz val="10"/>
        <rFont val="Sylfaen"/>
        <family val="1"/>
      </rPr>
      <t>= 30 სმ</t>
    </r>
  </si>
  <si>
    <t>პლასტმასის გოფრირებული მილების მოწყობა  დ=300მმ</t>
  </si>
  <si>
    <t>ქ. ქუთაისში მამია ასათიანის ქუჩის ს/გზის რეაბილიტაცია</t>
  </si>
  <si>
    <t>საფუძვლის მოწყობა ფრაქციული ღორღით 0-40 სისქით 12 სმ</t>
  </si>
  <si>
    <t>თავი VI. ხელოვნური ნაგებობების მოწყობა</t>
  </si>
  <si>
    <t>არსებული ა/ბეტონის საფარის მოხსნა ფრეზირებით და დატვირთვა ა/თვითმცლელებზე</t>
  </si>
  <si>
    <t>მანქანები ასფალტობეტონის ტრანსპორტირებისთვის 10 კმ</t>
  </si>
  <si>
    <t>საფუძვლის მოწყობა ფრაქციული ღორღით 0-40 მმ. სისქით 10 სმ</t>
  </si>
  <si>
    <t>დატვირთვა ა/თვითმცლელებზე</t>
  </si>
  <si>
    <t>არსებული დაზიანებული ა/ბეტონის საფარის დემონტაჟი</t>
  </si>
  <si>
    <t>მანქანები მოხსნილი ა/ბეტონის ტრანსპორტირებისთვის 10 კმ</t>
  </si>
  <si>
    <t>არსებული დაზიანებული ა/ბეტონის საფარის ჩაჭრა და დემონტაჟი</t>
  </si>
  <si>
    <t>პლასტმასის გოფრირებული მილების მოწყობა  დ=250მმ</t>
  </si>
  <si>
    <t>პლასტმასის გოფრირებული მილების მოწყობა  დ=400მმ</t>
  </si>
  <si>
    <t>პლასტმასის გოფრირებული მილების მოწყობა  დ=500მმ</t>
  </si>
  <si>
    <t>მილების დაფარვა ქვიშით სისქით 10 სმ</t>
  </si>
  <si>
    <t>2. სათვალთვალო ჭების გასწორება</t>
  </si>
  <si>
    <t>სულ ჯამი: თავი I+II+III+IV+V+VI</t>
  </si>
  <si>
    <t>ანაკრები ბეტონის ბორდიურების მოწყობა 30x15სმ. ბეტონის საგებზე</t>
  </si>
  <si>
    <t>ანაკრები რკ/ბეტონის გადახურვის ფილის მოწყობა 1.2x1.2x0.22მ. თუჯის მრგვალი ხუფით დ=73სმ</t>
  </si>
  <si>
    <t>ნიაღვარმიმღები ჭის გადახურვის მოწყობა  თუჯის ცხაურით 70x70x5სმ. თუჯის ჩარჩოთი</t>
  </si>
  <si>
    <t>არსებული ჭის თავის დემონტაჟი, ბეტონის მონგრება სანგრევი ჩაქუჩებით, ჭის თავის დემონტაჟი, დასაწყობება მითითებულ ადგილზე. ანაკრები რკ/ბეტონის გადახურვის ფილის 1.2x1.2x0.22მ მონტაჟი თუჯის მრგვალი ხუფით დ=73სმ. და გასწორება საპროექტო ნიშნულზე მონოლითური B25 კლასის ბეტონით</t>
  </si>
  <si>
    <t>რაოდენობა</t>
  </si>
  <si>
    <t>მ2</t>
  </si>
  <si>
    <t>მ3</t>
  </si>
  <si>
    <t>გრძ.მ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</si>
</sst>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7">
    <font>
      <sz val="10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b/>
      <sz val="10"/>
      <name val="Arial Cyr"/>
    </font>
    <font>
      <sz val="10"/>
      <name val="Arial Cyr"/>
    </font>
    <font>
      <vertAlign val="superscript"/>
      <sz val="10"/>
      <name val="Arial Cyr"/>
      <charset val="1"/>
    </font>
    <font>
      <sz val="10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0"/>
      <name val="Arial Cyr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Sylfaen"/>
      <family val="1"/>
      <charset val="204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b/>
      <vertAlign val="subscript"/>
      <sz val="10"/>
      <name val="Sylfaen"/>
      <family val="1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8" fillId="0" borderId="0"/>
  </cellStyleXfs>
  <cellXfs count="13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justify"/>
    </xf>
    <xf numFmtId="0" fontId="0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ill="1" applyBorder="1" applyAlignment="1">
      <alignment vertical="justify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2" fontId="0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 textRotation="90" wrapText="1"/>
    </xf>
    <xf numFmtId="2" fontId="0" fillId="0" borderId="2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justify"/>
    </xf>
    <xf numFmtId="0" fontId="13" fillId="0" borderId="1" xfId="0" applyFont="1" applyFill="1" applyBorder="1" applyAlignment="1">
      <alignment vertical="justify" wrapText="1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2" fontId="7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justify"/>
    </xf>
    <xf numFmtId="2" fontId="1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165" fontId="12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justify"/>
    </xf>
    <xf numFmtId="0" fontId="13" fillId="0" borderId="1" xfId="0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justify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Обычный 2" xfId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10</xdr:row>
      <xdr:rowOff>152400</xdr:rowOff>
    </xdr:from>
    <xdr:to>
      <xdr:col>6</xdr:col>
      <xdr:colOff>0</xdr:colOff>
      <xdr:row>19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6610350"/>
          <a:ext cx="1752600" cy="1304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9</xdr:row>
      <xdr:rowOff>142875</xdr:rowOff>
    </xdr:from>
    <xdr:to>
      <xdr:col>10</xdr:col>
      <xdr:colOff>76200</xdr:colOff>
      <xdr:row>17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514850"/>
          <a:ext cx="1752600" cy="13049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28</xdr:row>
      <xdr:rowOff>123825</xdr:rowOff>
    </xdr:from>
    <xdr:to>
      <xdr:col>7</xdr:col>
      <xdr:colOff>504825</xdr:colOff>
      <xdr:row>35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7534275"/>
          <a:ext cx="1752600" cy="1304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SheetLayoutView="100" workbookViewId="0">
      <selection activeCell="E5" sqref="E5"/>
    </sheetView>
  </sheetViews>
  <sheetFormatPr defaultColWidth="9.140625" defaultRowHeight="12.75"/>
  <cols>
    <col min="1" max="1" width="5.42578125" style="1" customWidth="1"/>
    <col min="2" max="2" width="8.28515625" style="1" bestFit="1" customWidth="1"/>
    <col min="3" max="3" width="8.42578125" style="1" bestFit="1" customWidth="1"/>
    <col min="4" max="4" width="8.28515625" style="1" bestFit="1" customWidth="1"/>
    <col min="5" max="5" width="9.7109375" style="1" customWidth="1"/>
    <col min="6" max="8" width="9" style="1" customWidth="1"/>
    <col min="9" max="9" width="11.85546875" style="1" customWidth="1"/>
    <col min="10" max="16384" width="9.140625" style="1"/>
  </cols>
  <sheetData>
    <row r="1" spans="1:9" ht="21" customHeight="1">
      <c r="A1" s="117"/>
      <c r="B1" s="117"/>
      <c r="C1" s="117"/>
      <c r="D1" s="117"/>
      <c r="E1" s="117"/>
      <c r="F1" s="117"/>
      <c r="G1" s="117"/>
      <c r="H1" s="117"/>
      <c r="I1" s="117"/>
    </row>
    <row r="2" spans="1:9" ht="36" customHeight="1">
      <c r="A2" s="117" t="s">
        <v>48</v>
      </c>
      <c r="B2" s="117"/>
      <c r="C2" s="117"/>
      <c r="D2" s="117"/>
      <c r="E2" s="117"/>
      <c r="F2" s="117"/>
      <c r="G2" s="117"/>
      <c r="H2" s="117"/>
      <c r="I2" s="117"/>
    </row>
    <row r="3" spans="1:9" ht="15">
      <c r="A3" s="45"/>
      <c r="B3" s="45"/>
      <c r="C3" s="45"/>
      <c r="D3" s="45"/>
      <c r="E3" s="45"/>
      <c r="F3" s="45"/>
      <c r="G3" s="45"/>
      <c r="H3" s="45"/>
      <c r="I3" s="45"/>
    </row>
    <row r="4" spans="1:9" ht="21.75" customHeight="1">
      <c r="A4" s="118" t="s">
        <v>1</v>
      </c>
      <c r="B4" s="119" t="s">
        <v>22</v>
      </c>
      <c r="C4" s="119"/>
      <c r="D4" s="119"/>
      <c r="E4" s="119"/>
      <c r="F4" s="114" t="s">
        <v>19</v>
      </c>
      <c r="G4" s="114" t="s">
        <v>43</v>
      </c>
      <c r="H4" s="114" t="s">
        <v>44</v>
      </c>
      <c r="I4" s="116" t="s">
        <v>47</v>
      </c>
    </row>
    <row r="5" spans="1:9" ht="219" customHeight="1">
      <c r="A5" s="118"/>
      <c r="B5" s="42" t="s">
        <v>32</v>
      </c>
      <c r="C5" s="42" t="s">
        <v>33</v>
      </c>
      <c r="D5" s="42" t="s">
        <v>32</v>
      </c>
      <c r="E5" s="42" t="s">
        <v>33</v>
      </c>
      <c r="F5" s="115"/>
      <c r="G5" s="115"/>
      <c r="H5" s="115"/>
      <c r="I5" s="116"/>
    </row>
    <row r="6" spans="1:9" s="9" customFormat="1" ht="31.5" customHeight="1">
      <c r="A6" s="118"/>
      <c r="B6" s="120" t="s">
        <v>17</v>
      </c>
      <c r="C6" s="121"/>
      <c r="D6" s="110" t="s">
        <v>18</v>
      </c>
      <c r="E6" s="111"/>
      <c r="F6" s="31" t="s">
        <v>20</v>
      </c>
      <c r="G6" s="42" t="s">
        <v>20</v>
      </c>
      <c r="H6" s="49" t="s">
        <v>15</v>
      </c>
      <c r="I6" s="49" t="s">
        <v>15</v>
      </c>
    </row>
    <row r="7" spans="1:9" s="9" customFormat="1">
      <c r="A7" s="46">
        <v>1</v>
      </c>
      <c r="B7" s="27">
        <f>A7+1</f>
        <v>2</v>
      </c>
      <c r="C7" s="27">
        <f t="shared" ref="C7:F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ref="G7" si="1">F7+1</f>
        <v>7</v>
      </c>
      <c r="H7" s="27">
        <f t="shared" ref="H7" si="2">G7+1</f>
        <v>8</v>
      </c>
      <c r="I7" s="27">
        <f t="shared" ref="I7" si="3">H7+1</f>
        <v>9</v>
      </c>
    </row>
    <row r="8" spans="1:9" s="2" customFormat="1" ht="20.25" customHeight="1">
      <c r="A8" s="47">
        <v>1</v>
      </c>
      <c r="B8" s="27"/>
      <c r="C8" s="27"/>
      <c r="D8" s="27" t="s">
        <v>40</v>
      </c>
      <c r="E8" s="48" t="s">
        <v>45</v>
      </c>
      <c r="F8" s="43">
        <f>480-340</f>
        <v>140</v>
      </c>
      <c r="G8" s="43">
        <v>2</v>
      </c>
      <c r="H8" s="43">
        <f>F8*G8</f>
        <v>280</v>
      </c>
      <c r="I8" s="29">
        <f>F8*G8</f>
        <v>280</v>
      </c>
    </row>
    <row r="9" spans="1:9" s="2" customFormat="1">
      <c r="A9" s="47">
        <f>A8+1</f>
        <v>2</v>
      </c>
      <c r="B9" s="22" t="s">
        <v>40</v>
      </c>
      <c r="C9" s="22" t="s">
        <v>46</v>
      </c>
      <c r="D9" s="22"/>
      <c r="E9" s="49"/>
      <c r="F9" s="37">
        <f>470-340</f>
        <v>130</v>
      </c>
      <c r="G9" s="37">
        <v>1.5</v>
      </c>
      <c r="H9" s="43">
        <f>F9*G9</f>
        <v>195</v>
      </c>
      <c r="I9" s="29">
        <f>F9*G9</f>
        <v>195</v>
      </c>
    </row>
    <row r="10" spans="1:9" s="2" customFormat="1">
      <c r="A10" s="112" t="s">
        <v>31</v>
      </c>
      <c r="B10" s="113"/>
      <c r="C10" s="113"/>
      <c r="D10" s="113"/>
      <c r="E10" s="113"/>
      <c r="F10" s="3">
        <f>SUM(F8:F9)</f>
        <v>270</v>
      </c>
      <c r="G10" s="3">
        <f>SUM(G8:G9)</f>
        <v>3.5</v>
      </c>
      <c r="H10" s="3">
        <f>H8+H9</f>
        <v>475</v>
      </c>
      <c r="I10" s="3">
        <f>SUM(I8:I9)</f>
        <v>475</v>
      </c>
    </row>
    <row r="11" spans="1:9" s="2" customFormat="1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>
      <c r="A12" s="1"/>
      <c r="B12" s="1"/>
      <c r="C12" s="1"/>
      <c r="D12" s="1"/>
      <c r="E12" s="1"/>
      <c r="F12" s="1"/>
      <c r="G12" s="1"/>
      <c r="H12" s="1"/>
      <c r="I12" s="1"/>
    </row>
    <row r="13" spans="1:9" s="2" customFormat="1">
      <c r="A13" s="1"/>
      <c r="B13" s="1"/>
      <c r="C13" s="1"/>
      <c r="D13" s="1"/>
      <c r="E13" s="1"/>
      <c r="F13" s="1"/>
      <c r="G13" t="s">
        <v>39</v>
      </c>
      <c r="H13"/>
      <c r="I13" s="1"/>
    </row>
    <row r="18" spans="11:12">
      <c r="K18" s="44"/>
    </row>
    <row r="20" spans="11:12">
      <c r="L20" s="44"/>
    </row>
    <row r="21" spans="11:12">
      <c r="L21" s="44"/>
    </row>
  </sheetData>
  <mergeCells count="11">
    <mergeCell ref="D6:E6"/>
    <mergeCell ref="A10:E10"/>
    <mergeCell ref="H4:H5"/>
    <mergeCell ref="I4:I5"/>
    <mergeCell ref="A1:I1"/>
    <mergeCell ref="A2:I2"/>
    <mergeCell ref="A4:A6"/>
    <mergeCell ref="B4:E4"/>
    <mergeCell ref="F4:F5"/>
    <mergeCell ref="G4:G5"/>
    <mergeCell ref="B6:C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zoomScaleSheetLayoutView="100" workbookViewId="0">
      <selection activeCell="L7" sqref="L7"/>
    </sheetView>
  </sheetViews>
  <sheetFormatPr defaultColWidth="9.140625" defaultRowHeight="12.75"/>
  <cols>
    <col min="1" max="1" width="4.140625" style="1" customWidth="1"/>
    <col min="2" max="3" width="11" style="1" customWidth="1"/>
    <col min="4" max="6" width="5.5703125" style="1" customWidth="1"/>
    <col min="7" max="7" width="7.28515625" style="1" customWidth="1"/>
    <col min="8" max="8" width="8" style="1" customWidth="1"/>
    <col min="9" max="14" width="8.7109375" style="1" customWidth="1"/>
    <col min="15" max="15" width="10.5703125" style="1" customWidth="1"/>
    <col min="16" max="16" width="8.7109375" style="1" customWidth="1"/>
    <col min="17" max="16384" width="9.140625" style="1"/>
  </cols>
  <sheetData>
    <row r="1" spans="1:16" ht="15.75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">
      <c r="A3" s="34"/>
      <c r="B3" s="34"/>
      <c r="C3" s="34"/>
      <c r="D3" s="34"/>
      <c r="E3" s="34"/>
      <c r="F3" s="34"/>
      <c r="G3" s="51"/>
      <c r="H3" s="51"/>
      <c r="I3" s="34"/>
      <c r="J3" s="34"/>
      <c r="K3" s="34"/>
      <c r="L3" s="34"/>
      <c r="M3" s="34"/>
      <c r="N3" s="34"/>
      <c r="O3" s="34"/>
      <c r="P3" s="34"/>
    </row>
    <row r="4" spans="1:16" s="2" customFormat="1" ht="21.75" customHeight="1">
      <c r="A4" s="118" t="s">
        <v>1</v>
      </c>
      <c r="B4" s="119" t="s">
        <v>22</v>
      </c>
      <c r="C4" s="119"/>
      <c r="D4" s="114" t="s">
        <v>29</v>
      </c>
      <c r="E4" s="114" t="s">
        <v>19</v>
      </c>
      <c r="F4" s="114" t="s">
        <v>30</v>
      </c>
      <c r="G4" s="123" t="s">
        <v>50</v>
      </c>
      <c r="H4" s="124"/>
      <c r="I4" s="120" t="s">
        <v>26</v>
      </c>
      <c r="J4" s="122"/>
      <c r="K4" s="122"/>
      <c r="L4" s="121"/>
      <c r="M4" s="120" t="s">
        <v>27</v>
      </c>
      <c r="N4" s="122"/>
      <c r="O4" s="122"/>
      <c r="P4" s="121"/>
    </row>
    <row r="5" spans="1:16" ht="218.25" customHeight="1">
      <c r="A5" s="118"/>
      <c r="B5" s="33" t="s">
        <v>16</v>
      </c>
      <c r="C5" s="13" t="s">
        <v>16</v>
      </c>
      <c r="D5" s="115"/>
      <c r="E5" s="115"/>
      <c r="F5" s="115"/>
      <c r="G5" s="50" t="s">
        <v>56</v>
      </c>
      <c r="H5" s="50" t="s">
        <v>51</v>
      </c>
      <c r="I5" s="26" t="s">
        <v>42</v>
      </c>
      <c r="J5" s="24" t="s">
        <v>3</v>
      </c>
      <c r="K5" s="26" t="s">
        <v>25</v>
      </c>
      <c r="L5" s="25" t="s">
        <v>10</v>
      </c>
      <c r="M5" s="26" t="s">
        <v>11</v>
      </c>
      <c r="N5" s="23" t="s">
        <v>12</v>
      </c>
      <c r="O5" s="35" t="s">
        <v>14</v>
      </c>
      <c r="P5" s="26" t="s">
        <v>28</v>
      </c>
    </row>
    <row r="6" spans="1:16" s="9" customFormat="1" ht="20.25" customHeight="1">
      <c r="A6" s="118"/>
      <c r="B6" s="22" t="s">
        <v>17</v>
      </c>
      <c r="C6" s="12" t="s">
        <v>18</v>
      </c>
      <c r="D6" s="31" t="s">
        <v>20</v>
      </c>
      <c r="E6" s="31" t="s">
        <v>20</v>
      </c>
      <c r="F6" s="31" t="s">
        <v>21</v>
      </c>
      <c r="G6" s="53" t="s">
        <v>15</v>
      </c>
      <c r="H6" s="53" t="s">
        <v>2</v>
      </c>
      <c r="I6" s="18" t="s">
        <v>4</v>
      </c>
      <c r="J6" s="18" t="s">
        <v>4</v>
      </c>
      <c r="K6" s="12" t="s">
        <v>2</v>
      </c>
      <c r="L6" s="12" t="s">
        <v>15</v>
      </c>
      <c r="M6" s="53" t="s">
        <v>15</v>
      </c>
      <c r="N6" s="12" t="s">
        <v>15</v>
      </c>
      <c r="O6" s="18" t="s">
        <v>4</v>
      </c>
      <c r="P6" s="18" t="s">
        <v>4</v>
      </c>
    </row>
    <row r="7" spans="1:16" s="9" customFormat="1">
      <c r="A7" s="13">
        <v>1</v>
      </c>
      <c r="B7" s="27">
        <f>A7+1</f>
        <v>2</v>
      </c>
      <c r="C7" s="27">
        <f t="shared" ref="C7:F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ref="G7" si="1">F7+1</f>
        <v>7</v>
      </c>
      <c r="H7" s="27">
        <f t="shared" ref="H7" si="2">G7+1</f>
        <v>8</v>
      </c>
      <c r="I7" s="27">
        <f t="shared" ref="I7" si="3">H7+1</f>
        <v>9</v>
      </c>
      <c r="J7" s="27">
        <f t="shared" ref="J7" si="4">I7+1</f>
        <v>10</v>
      </c>
      <c r="K7" s="27">
        <f t="shared" ref="K7" si="5">J7+1</f>
        <v>11</v>
      </c>
      <c r="L7" s="27">
        <f t="shared" ref="L7" si="6">K7+1</f>
        <v>12</v>
      </c>
      <c r="M7" s="27">
        <f t="shared" ref="M7" si="7">L7+1</f>
        <v>13</v>
      </c>
      <c r="N7" s="27">
        <f t="shared" ref="N7" si="8">M7+1</f>
        <v>14</v>
      </c>
      <c r="O7" s="27">
        <f t="shared" ref="O7" si="9">N7+1</f>
        <v>15</v>
      </c>
      <c r="P7" s="27">
        <f t="shared" ref="P7" si="10">O7+1</f>
        <v>16</v>
      </c>
    </row>
    <row r="8" spans="1:16" s="2" customFormat="1">
      <c r="A8" s="17">
        <v>1</v>
      </c>
      <c r="B8" s="27"/>
      <c r="C8" s="52" t="s">
        <v>35</v>
      </c>
      <c r="D8" s="36">
        <v>5.5</v>
      </c>
      <c r="E8" s="4">
        <v>10</v>
      </c>
      <c r="F8" s="4">
        <f>E8*D8</f>
        <v>55</v>
      </c>
      <c r="G8" s="4">
        <v>35</v>
      </c>
      <c r="H8" s="4">
        <f>G8*0.06*2.2</f>
        <v>4.620000000000001</v>
      </c>
      <c r="I8" s="29">
        <f>F8*0.15*0.9</f>
        <v>7.4249999999999998</v>
      </c>
      <c r="J8" s="29">
        <f>F8*0.15*0.1</f>
        <v>0.82500000000000007</v>
      </c>
      <c r="K8" s="32">
        <f>(I8+J8)*1.8</f>
        <v>14.85</v>
      </c>
      <c r="L8" s="29">
        <f>F8</f>
        <v>55</v>
      </c>
      <c r="M8" s="32">
        <f>L8</f>
        <v>55</v>
      </c>
      <c r="N8" s="30">
        <f>O8*0.0006</f>
        <v>2.6999999999999996E-2</v>
      </c>
      <c r="O8" s="32">
        <f>(D8-1)*E8</f>
        <v>45</v>
      </c>
      <c r="P8" s="32">
        <f>E8*1*0.06*1.26</f>
        <v>0.75600000000000001</v>
      </c>
    </row>
    <row r="9" spans="1:16" s="2" customFormat="1">
      <c r="A9" s="112" t="s">
        <v>31</v>
      </c>
      <c r="B9" s="112"/>
      <c r="C9" s="112"/>
      <c r="D9" s="38"/>
      <c r="E9" s="3">
        <f>SUM(E8:E8)</f>
        <v>10</v>
      </c>
      <c r="F9" s="3">
        <f>SUM(F8:F8)</f>
        <v>55</v>
      </c>
      <c r="G9" s="3">
        <f>SUM(G8:G8)</f>
        <v>35</v>
      </c>
      <c r="H9" s="3"/>
      <c r="I9" s="3">
        <f t="shared" ref="I9:P9" si="11">SUM(I8:I8)</f>
        <v>7.4249999999999998</v>
      </c>
      <c r="J9" s="3">
        <f t="shared" si="11"/>
        <v>0.82500000000000007</v>
      </c>
      <c r="K9" s="3">
        <f t="shared" si="11"/>
        <v>14.85</v>
      </c>
      <c r="L9" s="3">
        <f t="shared" si="11"/>
        <v>55</v>
      </c>
      <c r="M9" s="3">
        <f t="shared" si="11"/>
        <v>55</v>
      </c>
      <c r="N9" s="54">
        <f t="shared" si="11"/>
        <v>2.6999999999999996E-2</v>
      </c>
      <c r="O9" s="3">
        <f t="shared" si="11"/>
        <v>45</v>
      </c>
      <c r="P9" s="3">
        <f t="shared" si="11"/>
        <v>0.75600000000000001</v>
      </c>
    </row>
    <row r="10" spans="1:16">
      <c r="A10" s="39"/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55"/>
      <c r="O10" s="41"/>
      <c r="P10" s="41"/>
    </row>
    <row r="12" spans="1:16">
      <c r="L12" s="10" t="s">
        <v>5</v>
      </c>
    </row>
  </sheetData>
  <mergeCells count="11">
    <mergeCell ref="A9:C9"/>
    <mergeCell ref="A1:P1"/>
    <mergeCell ref="A2:P2"/>
    <mergeCell ref="A4:A6"/>
    <mergeCell ref="B4:C4"/>
    <mergeCell ref="D4:D5"/>
    <mergeCell ref="E4:E5"/>
    <mergeCell ref="F4:F5"/>
    <mergeCell ref="I4:L4"/>
    <mergeCell ref="M4:P4"/>
    <mergeCell ref="G4:H4"/>
  </mergeCells>
  <pageMargins left="0.7" right="0.7" top="0.75" bottom="0.75" header="0.3" footer="0.3"/>
  <pageSetup paperSize="9" scale="8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SheetLayoutView="100" workbookViewId="0">
      <selection activeCell="H5" sqref="H5"/>
    </sheetView>
  </sheetViews>
  <sheetFormatPr defaultColWidth="9.140625" defaultRowHeight="12.75"/>
  <cols>
    <col min="1" max="1" width="4.140625" style="1" customWidth="1"/>
    <col min="2" max="3" width="11" style="1" customWidth="1"/>
    <col min="4" max="6" width="5.5703125" style="1" customWidth="1"/>
    <col min="7" max="7" width="8.5703125" style="1" customWidth="1"/>
    <col min="8" max="12" width="7.85546875" style="1" customWidth="1"/>
    <col min="13" max="13" width="10.5703125" style="1" bestFit="1" customWidth="1"/>
    <col min="14" max="14" width="7.85546875" style="1" customWidth="1"/>
    <col min="15" max="16384" width="9.140625" style="1"/>
  </cols>
  <sheetData>
    <row r="1" spans="1:14" ht="15.75" customHeight="1">
      <c r="A1" s="117" t="s">
        <v>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30" customHeight="1">
      <c r="A2" s="117" t="s">
        <v>37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.75" customHeight="1">
      <c r="A4" s="118" t="s">
        <v>1</v>
      </c>
      <c r="B4" s="119" t="s">
        <v>22</v>
      </c>
      <c r="C4" s="119"/>
      <c r="D4" s="114" t="s">
        <v>29</v>
      </c>
      <c r="E4" s="114" t="s">
        <v>19</v>
      </c>
      <c r="F4" s="114" t="s">
        <v>30</v>
      </c>
      <c r="G4" s="120" t="s">
        <v>26</v>
      </c>
      <c r="H4" s="122"/>
      <c r="I4" s="122"/>
      <c r="J4" s="121"/>
      <c r="K4" s="120" t="s">
        <v>27</v>
      </c>
      <c r="L4" s="122"/>
      <c r="M4" s="122"/>
      <c r="N4" s="121"/>
    </row>
    <row r="5" spans="1:14" ht="216.75" customHeight="1">
      <c r="A5" s="118"/>
      <c r="B5" s="33" t="s">
        <v>16</v>
      </c>
      <c r="C5" s="13" t="s">
        <v>16</v>
      </c>
      <c r="D5" s="115"/>
      <c r="E5" s="115"/>
      <c r="F5" s="115"/>
      <c r="G5" s="26" t="s">
        <v>24</v>
      </c>
      <c r="H5" s="24" t="s">
        <v>3</v>
      </c>
      <c r="I5" s="26" t="s">
        <v>25</v>
      </c>
      <c r="J5" s="25" t="s">
        <v>10</v>
      </c>
      <c r="K5" s="26" t="s">
        <v>38</v>
      </c>
      <c r="L5" s="23" t="s">
        <v>12</v>
      </c>
      <c r="M5" s="35" t="s">
        <v>14</v>
      </c>
      <c r="N5" s="26" t="s">
        <v>28</v>
      </c>
    </row>
    <row r="6" spans="1:14" s="9" customFormat="1" ht="20.25" customHeight="1">
      <c r="A6" s="118"/>
      <c r="B6" s="22" t="s">
        <v>17</v>
      </c>
      <c r="C6" s="12" t="s">
        <v>18</v>
      </c>
      <c r="D6" s="31" t="s">
        <v>20</v>
      </c>
      <c r="E6" s="31" t="s">
        <v>20</v>
      </c>
      <c r="F6" s="31" t="s">
        <v>21</v>
      </c>
      <c r="G6" s="18" t="s">
        <v>4</v>
      </c>
      <c r="H6" s="18" t="s">
        <v>4</v>
      </c>
      <c r="I6" s="12" t="s">
        <v>2</v>
      </c>
      <c r="J6" s="12" t="s">
        <v>15</v>
      </c>
      <c r="K6" s="18" t="s">
        <v>4</v>
      </c>
      <c r="L6" s="12" t="s">
        <v>15</v>
      </c>
      <c r="M6" s="18" t="s">
        <v>4</v>
      </c>
      <c r="N6" s="18" t="s">
        <v>4</v>
      </c>
    </row>
    <row r="7" spans="1:14" s="9" customFormat="1">
      <c r="A7" s="13">
        <v>1</v>
      </c>
      <c r="B7" s="27">
        <f>A7+1</f>
        <v>2</v>
      </c>
      <c r="C7" s="27">
        <f t="shared" ref="C7:N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si="0"/>
        <v>7</v>
      </c>
      <c r="H7" s="27">
        <f t="shared" si="0"/>
        <v>8</v>
      </c>
      <c r="I7" s="27">
        <f t="shared" si="0"/>
        <v>9</v>
      </c>
      <c r="J7" s="27">
        <f t="shared" si="0"/>
        <v>10</v>
      </c>
      <c r="K7" s="27">
        <f>J7+1</f>
        <v>11</v>
      </c>
      <c r="L7" s="27">
        <f t="shared" si="0"/>
        <v>12</v>
      </c>
      <c r="M7" s="27">
        <f t="shared" si="0"/>
        <v>13</v>
      </c>
      <c r="N7" s="27">
        <f t="shared" si="0"/>
        <v>14</v>
      </c>
    </row>
    <row r="8" spans="1:14" s="2" customFormat="1">
      <c r="A8" s="17">
        <v>1</v>
      </c>
      <c r="B8" s="27"/>
      <c r="C8" s="28" t="s">
        <v>23</v>
      </c>
      <c r="D8" s="36">
        <v>5.5</v>
      </c>
      <c r="E8" s="4">
        <v>10</v>
      </c>
      <c r="F8" s="4">
        <f>E8*D8</f>
        <v>55</v>
      </c>
      <c r="G8" s="29">
        <f>F8*0.15*0.9</f>
        <v>7.4249999999999998</v>
      </c>
      <c r="H8" s="29">
        <f>F8*0.15*0.1</f>
        <v>0.82500000000000007</v>
      </c>
      <c r="I8" s="32">
        <f>(G8+H8)*1.8</f>
        <v>14.85</v>
      </c>
      <c r="J8" s="29">
        <f>F8</f>
        <v>55</v>
      </c>
      <c r="K8" s="32">
        <f>J8*0.15*1.26</f>
        <v>10.395</v>
      </c>
      <c r="L8" s="30">
        <f>M8*0.0006</f>
        <v>2.6999999999999996E-2</v>
      </c>
      <c r="M8" s="32">
        <f>(D8-1)*E8</f>
        <v>45</v>
      </c>
      <c r="N8" s="32">
        <f>E8*1*0.06*1.26</f>
        <v>0.75600000000000001</v>
      </c>
    </row>
    <row r="9" spans="1:14" s="2" customFormat="1">
      <c r="A9" s="17">
        <f>A8+1</f>
        <v>2</v>
      </c>
      <c r="B9" s="8"/>
      <c r="C9" s="12"/>
      <c r="D9" s="12"/>
      <c r="E9" s="4"/>
      <c r="F9" s="4"/>
      <c r="G9" s="29"/>
      <c r="H9" s="29"/>
      <c r="I9" s="32"/>
      <c r="J9" s="29"/>
      <c r="K9" s="32"/>
      <c r="L9" s="32"/>
      <c r="M9" s="32"/>
      <c r="N9" s="32"/>
    </row>
    <row r="10" spans="1:14" s="2" customFormat="1">
      <c r="A10" s="17">
        <f t="shared" ref="A10:A27" si="1">A9+1</f>
        <v>3</v>
      </c>
      <c r="B10" s="8"/>
      <c r="C10" s="12"/>
      <c r="D10" s="12"/>
      <c r="E10" s="16"/>
      <c r="F10" s="16"/>
      <c r="G10" s="32"/>
      <c r="H10" s="32"/>
      <c r="I10" s="32"/>
      <c r="J10" s="32"/>
      <c r="K10" s="32"/>
      <c r="L10" s="32"/>
      <c r="M10" s="32"/>
      <c r="N10" s="32"/>
    </row>
    <row r="11" spans="1:14" s="2" customFormat="1">
      <c r="A11" s="17">
        <f t="shared" si="1"/>
        <v>4</v>
      </c>
      <c r="B11" s="8"/>
      <c r="C11" s="12"/>
      <c r="D11" s="12"/>
      <c r="E11" s="16"/>
      <c r="F11" s="16"/>
      <c r="G11" s="32"/>
      <c r="H11" s="32"/>
      <c r="I11" s="32"/>
      <c r="J11" s="32"/>
      <c r="K11" s="32"/>
      <c r="L11" s="32"/>
      <c r="M11" s="32"/>
      <c r="N11" s="32"/>
    </row>
    <row r="12" spans="1:14" s="2" customFormat="1">
      <c r="A12" s="17">
        <f t="shared" si="1"/>
        <v>5</v>
      </c>
      <c r="B12" s="15"/>
      <c r="C12" s="13"/>
      <c r="D12" s="13"/>
      <c r="E12" s="16"/>
      <c r="F12" s="16"/>
      <c r="G12" s="32"/>
      <c r="H12" s="32"/>
      <c r="I12" s="32"/>
      <c r="J12" s="32"/>
      <c r="K12" s="32"/>
      <c r="L12" s="32"/>
      <c r="M12" s="32"/>
      <c r="N12" s="32"/>
    </row>
    <row r="13" spans="1:14" s="2" customFormat="1">
      <c r="A13" s="17">
        <f t="shared" si="1"/>
        <v>6</v>
      </c>
      <c r="B13" s="15"/>
      <c r="C13" s="13"/>
      <c r="D13" s="13"/>
      <c r="E13" s="16"/>
      <c r="F13" s="16"/>
      <c r="G13" s="32"/>
      <c r="H13" s="32"/>
      <c r="I13" s="32"/>
      <c r="J13" s="32"/>
      <c r="K13" s="32"/>
      <c r="L13" s="32"/>
      <c r="M13" s="32"/>
      <c r="N13" s="32"/>
    </row>
    <row r="14" spans="1:14" s="2" customFormat="1">
      <c r="A14" s="17">
        <f t="shared" si="1"/>
        <v>7</v>
      </c>
      <c r="B14" s="15"/>
      <c r="C14" s="13"/>
      <c r="D14" s="13"/>
      <c r="E14" s="16"/>
      <c r="F14" s="16"/>
      <c r="G14" s="32"/>
      <c r="H14" s="32"/>
      <c r="I14" s="32"/>
      <c r="J14" s="32"/>
      <c r="K14" s="32"/>
      <c r="L14" s="32"/>
      <c r="M14" s="32"/>
      <c r="N14" s="32"/>
    </row>
    <row r="15" spans="1:14" s="2" customFormat="1">
      <c r="A15" s="17">
        <f t="shared" si="1"/>
        <v>8</v>
      </c>
      <c r="B15" s="8"/>
      <c r="C15" s="13"/>
      <c r="D15" s="13"/>
      <c r="E15" s="16"/>
      <c r="F15" s="16"/>
      <c r="G15" s="32"/>
      <c r="H15" s="32"/>
      <c r="I15" s="32"/>
      <c r="J15" s="32"/>
      <c r="K15" s="32"/>
      <c r="L15" s="32"/>
      <c r="M15" s="32"/>
      <c r="N15" s="32"/>
    </row>
    <row r="16" spans="1:14" s="2" customFormat="1">
      <c r="A16" s="17">
        <f t="shared" si="1"/>
        <v>9</v>
      </c>
      <c r="B16" s="15"/>
      <c r="C16" s="13"/>
      <c r="D16" s="13"/>
      <c r="E16" s="16"/>
      <c r="F16" s="16"/>
      <c r="G16" s="19"/>
      <c r="H16" s="19"/>
      <c r="I16" s="19"/>
      <c r="J16" s="19"/>
      <c r="K16" s="19"/>
      <c r="L16" s="19"/>
      <c r="M16" s="19"/>
      <c r="N16" s="19"/>
    </row>
    <row r="17" spans="1:14" s="2" customFormat="1">
      <c r="A17" s="17">
        <f t="shared" si="1"/>
        <v>10</v>
      </c>
      <c r="B17" s="14"/>
      <c r="C17" s="13"/>
      <c r="D17" s="13"/>
      <c r="E17" s="3"/>
      <c r="F17" s="3"/>
      <c r="G17" s="19"/>
      <c r="H17" s="19"/>
      <c r="I17" s="19"/>
      <c r="J17" s="19"/>
      <c r="K17" s="19"/>
      <c r="L17" s="19"/>
      <c r="M17" s="19"/>
      <c r="N17" s="19"/>
    </row>
    <row r="18" spans="1:14">
      <c r="A18" s="17">
        <f t="shared" si="1"/>
        <v>11</v>
      </c>
      <c r="B18" s="8"/>
      <c r="C18" s="18"/>
      <c r="D18" s="18"/>
      <c r="E18" s="4"/>
      <c r="F18" s="4"/>
      <c r="G18" s="20"/>
      <c r="H18" s="20"/>
      <c r="I18" s="20"/>
      <c r="J18" s="20"/>
      <c r="K18" s="20"/>
      <c r="L18" s="20"/>
      <c r="M18" s="20"/>
      <c r="N18" s="20"/>
    </row>
    <row r="19" spans="1:14">
      <c r="A19" s="17">
        <f t="shared" si="1"/>
        <v>12</v>
      </c>
      <c r="B19" s="7"/>
      <c r="C19" s="18"/>
      <c r="D19" s="18"/>
      <c r="E19" s="4"/>
      <c r="F19" s="4"/>
      <c r="G19" s="20"/>
      <c r="H19" s="20"/>
      <c r="I19" s="20"/>
      <c r="J19" s="20"/>
      <c r="K19" s="20"/>
      <c r="L19" s="20"/>
      <c r="M19" s="20"/>
      <c r="N19" s="20"/>
    </row>
    <row r="20" spans="1:14">
      <c r="A20" s="17">
        <f t="shared" si="1"/>
        <v>13</v>
      </c>
      <c r="B20" s="8"/>
      <c r="C20" s="18"/>
      <c r="D20" s="18"/>
      <c r="E20" s="4"/>
      <c r="F20" s="4"/>
      <c r="G20" s="20"/>
      <c r="H20" s="20"/>
      <c r="I20" s="20"/>
      <c r="J20" s="20"/>
      <c r="K20" s="20"/>
      <c r="L20" s="20"/>
      <c r="M20" s="20"/>
      <c r="N20" s="20"/>
    </row>
    <row r="21" spans="1:14">
      <c r="A21" s="17">
        <f t="shared" si="1"/>
        <v>14</v>
      </c>
      <c r="B21" s="11"/>
      <c r="C21" s="18"/>
      <c r="D21" s="18"/>
      <c r="E21" s="4"/>
      <c r="F21" s="4"/>
      <c r="G21" s="21"/>
      <c r="H21" s="20"/>
      <c r="I21" s="20"/>
      <c r="J21" s="20"/>
      <c r="K21" s="20"/>
      <c r="L21" s="20"/>
      <c r="M21" s="20"/>
      <c r="N21" s="20"/>
    </row>
    <row r="22" spans="1:14">
      <c r="A22" s="17">
        <f t="shared" si="1"/>
        <v>15</v>
      </c>
      <c r="B22" s="6"/>
      <c r="C22" s="18"/>
      <c r="D22" s="18"/>
      <c r="E22" s="4"/>
      <c r="F22" s="4"/>
      <c r="G22" s="20"/>
      <c r="H22" s="20"/>
      <c r="I22" s="20"/>
      <c r="J22" s="20"/>
      <c r="K22" s="20"/>
      <c r="L22" s="20"/>
      <c r="M22" s="20"/>
      <c r="N22" s="20"/>
    </row>
    <row r="23" spans="1:14">
      <c r="A23" s="17">
        <f t="shared" si="1"/>
        <v>16</v>
      </c>
      <c r="B23" s="6"/>
      <c r="C23" s="18"/>
      <c r="D23" s="18"/>
      <c r="E23" s="4"/>
      <c r="F23" s="4"/>
      <c r="G23" s="20"/>
      <c r="H23" s="20"/>
      <c r="I23" s="20"/>
      <c r="J23" s="20"/>
      <c r="K23" s="20"/>
      <c r="L23" s="20"/>
      <c r="M23" s="20"/>
      <c r="N23" s="20"/>
    </row>
    <row r="24" spans="1:14">
      <c r="A24" s="17">
        <f t="shared" si="1"/>
        <v>17</v>
      </c>
      <c r="B24" s="6"/>
      <c r="C24" s="12"/>
      <c r="D24" s="12"/>
      <c r="E24" s="4"/>
      <c r="F24" s="4"/>
      <c r="G24" s="20"/>
      <c r="H24" s="20"/>
      <c r="I24" s="20"/>
      <c r="J24" s="20"/>
      <c r="K24" s="20"/>
      <c r="L24" s="20"/>
      <c r="M24" s="20"/>
      <c r="N24" s="20"/>
    </row>
    <row r="25" spans="1:14">
      <c r="A25" s="17">
        <f t="shared" si="1"/>
        <v>18</v>
      </c>
      <c r="B25" s="5"/>
      <c r="C25" s="17"/>
      <c r="D25" s="17"/>
      <c r="E25" s="4"/>
      <c r="F25" s="4"/>
      <c r="G25" s="20"/>
      <c r="H25" s="20"/>
      <c r="I25" s="20"/>
      <c r="J25" s="20"/>
      <c r="K25" s="20"/>
      <c r="L25" s="20"/>
      <c r="M25" s="20"/>
      <c r="N25" s="20"/>
    </row>
    <row r="26" spans="1:14">
      <c r="A26" s="17">
        <f t="shared" si="1"/>
        <v>19</v>
      </c>
      <c r="B26" s="7"/>
      <c r="C26" s="18"/>
      <c r="D26" s="18"/>
      <c r="E26" s="4"/>
      <c r="F26" s="4"/>
      <c r="G26" s="20"/>
      <c r="H26" s="20"/>
      <c r="I26" s="20"/>
      <c r="J26" s="20"/>
      <c r="K26" s="20"/>
      <c r="L26" s="20"/>
      <c r="M26" s="20"/>
      <c r="N26" s="20"/>
    </row>
    <row r="27" spans="1:14">
      <c r="A27" s="17">
        <f t="shared" si="1"/>
        <v>20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A28" s="112" t="s">
        <v>31</v>
      </c>
      <c r="B28" s="112"/>
      <c r="C28" s="112"/>
      <c r="D28" s="38"/>
      <c r="E28" s="3">
        <f t="shared" ref="E28:N28" si="2">SUM(E8:E27)</f>
        <v>10</v>
      </c>
      <c r="F28" s="3">
        <f t="shared" si="2"/>
        <v>55</v>
      </c>
      <c r="G28" s="3">
        <f t="shared" si="2"/>
        <v>7.4249999999999998</v>
      </c>
      <c r="H28" s="3">
        <f t="shared" si="2"/>
        <v>0.82500000000000007</v>
      </c>
      <c r="I28" s="3">
        <f t="shared" si="2"/>
        <v>14.85</v>
      </c>
      <c r="J28" s="3">
        <f t="shared" si="2"/>
        <v>55</v>
      </c>
      <c r="K28" s="3">
        <f t="shared" si="2"/>
        <v>10.395</v>
      </c>
      <c r="L28" s="3">
        <f t="shared" si="2"/>
        <v>2.6999999999999996E-2</v>
      </c>
      <c r="M28" s="3">
        <f t="shared" si="2"/>
        <v>45</v>
      </c>
      <c r="N28" s="3">
        <f t="shared" si="2"/>
        <v>0.75600000000000001</v>
      </c>
    </row>
    <row r="29" spans="1:14">
      <c r="A29" s="39"/>
      <c r="B29" s="39"/>
      <c r="C29" s="39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1" spans="1:14">
      <c r="J31" s="10" t="s">
        <v>5</v>
      </c>
    </row>
    <row r="33" ht="25.5" customHeight="1"/>
  </sheetData>
  <mergeCells count="10">
    <mergeCell ref="A28:C28"/>
    <mergeCell ref="K4:N4"/>
    <mergeCell ref="A1:N1"/>
    <mergeCell ref="A2:N2"/>
    <mergeCell ref="A4:A6"/>
    <mergeCell ref="B4:C4"/>
    <mergeCell ref="D4:D5"/>
    <mergeCell ref="E4:E5"/>
    <mergeCell ref="F4:F5"/>
    <mergeCell ref="G4:J4"/>
  </mergeCells>
  <pageMargins left="0.7" right="0.7" top="0.75" bottom="0.75" header="0.3" footer="0.3"/>
  <pageSetup paperSize="9" scale="80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tabSelected="1" view="pageBreakPreview" topLeftCell="A64" zoomScaleNormal="100" zoomScaleSheetLayoutView="100" workbookViewId="0">
      <selection activeCell="D76" sqref="D76"/>
    </sheetView>
  </sheetViews>
  <sheetFormatPr defaultColWidth="9.140625" defaultRowHeight="12.75"/>
  <cols>
    <col min="1" max="1" width="4.140625" style="59" customWidth="1"/>
    <col min="2" max="2" width="56.140625" style="59" customWidth="1"/>
    <col min="3" max="3" width="8.42578125" style="59" customWidth="1"/>
    <col min="4" max="4" width="11.140625" style="59" bestFit="1" customWidth="1"/>
    <col min="5" max="5" width="8.140625" style="59" customWidth="1"/>
    <col min="6" max="6" width="10.7109375" style="59" bestFit="1" customWidth="1"/>
    <col min="7" max="16384" width="9.140625" style="59"/>
  </cols>
  <sheetData>
    <row r="1" spans="1:6" s="56" customFormat="1" ht="20.45" customHeight="1">
      <c r="A1" s="129" t="s">
        <v>90</v>
      </c>
      <c r="B1" s="129"/>
      <c r="C1" s="129"/>
      <c r="D1" s="129"/>
      <c r="E1" s="129"/>
      <c r="F1" s="129"/>
    </row>
    <row r="2" spans="1:6" ht="32.25" customHeight="1">
      <c r="A2" s="130" t="s">
        <v>1</v>
      </c>
      <c r="B2" s="130" t="s">
        <v>57</v>
      </c>
      <c r="C2" s="130" t="s">
        <v>0</v>
      </c>
      <c r="D2" s="125" t="s">
        <v>110</v>
      </c>
      <c r="E2" s="127" t="s">
        <v>58</v>
      </c>
      <c r="F2" s="125" t="s">
        <v>52</v>
      </c>
    </row>
    <row r="3" spans="1:6" s="57" customFormat="1">
      <c r="A3" s="130"/>
      <c r="B3" s="130"/>
      <c r="C3" s="130"/>
      <c r="D3" s="126"/>
      <c r="E3" s="128"/>
      <c r="F3" s="126"/>
    </row>
    <row r="4" spans="1:6" s="57" customFormat="1">
      <c r="A4" s="108">
        <v>1</v>
      </c>
      <c r="B4" s="108">
        <v>2</v>
      </c>
      <c r="C4" s="108">
        <v>3</v>
      </c>
      <c r="D4" s="108">
        <v>4</v>
      </c>
      <c r="E4" s="108">
        <v>5</v>
      </c>
      <c r="F4" s="108">
        <v>6</v>
      </c>
    </row>
    <row r="5" spans="1:6" s="57" customFormat="1" ht="15">
      <c r="A5" s="98"/>
      <c r="B5" s="83" t="s">
        <v>6</v>
      </c>
      <c r="C5" s="83"/>
      <c r="D5" s="83"/>
      <c r="E5" s="84"/>
      <c r="F5" s="85"/>
    </row>
    <row r="6" spans="1:6" s="57" customFormat="1" ht="35.450000000000003" customHeight="1">
      <c r="A6" s="108">
        <v>1</v>
      </c>
      <c r="B6" s="65" t="s">
        <v>7</v>
      </c>
      <c r="C6" s="77" t="s">
        <v>8</v>
      </c>
      <c r="D6" s="66">
        <v>0.46</v>
      </c>
      <c r="E6" s="63"/>
      <c r="F6" s="64"/>
    </row>
    <row r="7" spans="1:6" s="57" customFormat="1" ht="15">
      <c r="A7" s="98"/>
      <c r="B7" s="86" t="s">
        <v>62</v>
      </c>
      <c r="C7" s="83"/>
      <c r="D7" s="83"/>
      <c r="E7" s="84"/>
      <c r="F7" s="85"/>
    </row>
    <row r="8" spans="1:6" s="57" customFormat="1" ht="30">
      <c r="A8" s="108">
        <v>1</v>
      </c>
      <c r="B8" s="67" t="s">
        <v>93</v>
      </c>
      <c r="C8" s="77" t="s">
        <v>111</v>
      </c>
      <c r="D8" s="75">
        <v>1920</v>
      </c>
      <c r="E8" s="63"/>
      <c r="F8" s="64"/>
    </row>
    <row r="9" spans="1:6" s="57" customFormat="1" ht="15">
      <c r="A9" s="108">
        <v>2</v>
      </c>
      <c r="B9" s="99" t="s">
        <v>66</v>
      </c>
      <c r="C9" s="77" t="s">
        <v>13</v>
      </c>
      <c r="D9" s="75">
        <v>406.08</v>
      </c>
      <c r="E9" s="63"/>
      <c r="F9" s="75"/>
    </row>
    <row r="10" spans="1:6" ht="45">
      <c r="A10" s="108">
        <v>3</v>
      </c>
      <c r="B10" s="70" t="s">
        <v>59</v>
      </c>
      <c r="C10" s="77" t="s">
        <v>112</v>
      </c>
      <c r="D10" s="75">
        <v>801</v>
      </c>
      <c r="E10" s="64"/>
      <c r="F10" s="64"/>
    </row>
    <row r="11" spans="1:6" ht="15">
      <c r="A11" s="108">
        <f>A10+1</f>
        <v>4</v>
      </c>
      <c r="B11" s="72" t="s">
        <v>9</v>
      </c>
      <c r="C11" s="77" t="s">
        <v>112</v>
      </c>
      <c r="D11" s="75">
        <v>89</v>
      </c>
      <c r="E11" s="64"/>
      <c r="F11" s="64"/>
    </row>
    <row r="12" spans="1:6" s="58" customFormat="1" ht="30">
      <c r="A12" s="73">
        <v>5</v>
      </c>
      <c r="B12" s="67" t="s">
        <v>60</v>
      </c>
      <c r="C12" s="77" t="s">
        <v>112</v>
      </c>
      <c r="D12" s="75">
        <v>890</v>
      </c>
      <c r="E12" s="64"/>
      <c r="F12" s="64"/>
    </row>
    <row r="13" spans="1:6" ht="15">
      <c r="A13" s="108">
        <v>6</v>
      </c>
      <c r="B13" s="70" t="s">
        <v>63</v>
      </c>
      <c r="C13" s="77" t="s">
        <v>13</v>
      </c>
      <c r="D13" s="75">
        <v>1603</v>
      </c>
      <c r="E13" s="64"/>
      <c r="F13" s="64"/>
    </row>
    <row r="14" spans="1:6" ht="15">
      <c r="A14" s="108">
        <v>7</v>
      </c>
      <c r="B14" s="72" t="s">
        <v>61</v>
      </c>
      <c r="C14" s="77" t="s">
        <v>111</v>
      </c>
      <c r="D14" s="75">
        <v>3685</v>
      </c>
      <c r="E14" s="64"/>
      <c r="F14" s="64"/>
    </row>
    <row r="15" spans="1:6" ht="15">
      <c r="A15" s="88"/>
      <c r="B15" s="86" t="s">
        <v>67</v>
      </c>
      <c r="C15" s="84"/>
      <c r="D15" s="89"/>
      <c r="E15" s="85"/>
      <c r="F15" s="85"/>
    </row>
    <row r="16" spans="1:6" ht="30">
      <c r="A16" s="108">
        <v>1</v>
      </c>
      <c r="B16" s="67" t="s">
        <v>91</v>
      </c>
      <c r="C16" s="77" t="s">
        <v>111</v>
      </c>
      <c r="D16" s="75">
        <v>2692.6</v>
      </c>
      <c r="E16" s="64"/>
      <c r="F16" s="64"/>
    </row>
    <row r="17" spans="1:6" ht="15.75">
      <c r="A17" s="108">
        <f>A16+1</f>
        <v>2</v>
      </c>
      <c r="B17" s="74" t="s">
        <v>86</v>
      </c>
      <c r="C17" s="77" t="s">
        <v>13</v>
      </c>
      <c r="D17" s="66">
        <v>1.6160000000000001</v>
      </c>
      <c r="E17" s="64"/>
      <c r="F17" s="64"/>
    </row>
    <row r="18" spans="1:6" ht="45">
      <c r="A18" s="108">
        <f>A17+1</f>
        <v>3</v>
      </c>
      <c r="B18" s="67" t="s">
        <v>64</v>
      </c>
      <c r="C18" s="77" t="s">
        <v>111</v>
      </c>
      <c r="D18" s="75">
        <v>2692.6</v>
      </c>
      <c r="E18" s="64"/>
      <c r="F18" s="64"/>
    </row>
    <row r="19" spans="1:6" ht="15.75">
      <c r="A19" s="108">
        <f>A18+1</f>
        <v>4</v>
      </c>
      <c r="B19" s="74" t="s">
        <v>87</v>
      </c>
      <c r="C19" s="77" t="s">
        <v>13</v>
      </c>
      <c r="D19" s="66">
        <v>0.80800000000000005</v>
      </c>
      <c r="E19" s="64"/>
      <c r="F19" s="64"/>
    </row>
    <row r="20" spans="1:6" ht="45">
      <c r="A20" s="108">
        <f>A19+1</f>
        <v>5</v>
      </c>
      <c r="B20" s="67" t="s">
        <v>65</v>
      </c>
      <c r="C20" s="77" t="s">
        <v>111</v>
      </c>
      <c r="D20" s="75">
        <v>2692.6</v>
      </c>
      <c r="E20" s="64"/>
      <c r="F20" s="64"/>
    </row>
    <row r="21" spans="1:6" ht="15">
      <c r="A21" s="88"/>
      <c r="B21" s="86" t="s">
        <v>73</v>
      </c>
      <c r="C21" s="84"/>
      <c r="D21" s="89"/>
      <c r="E21" s="85"/>
      <c r="F21" s="87"/>
    </row>
    <row r="22" spans="1:6" s="60" customFormat="1" ht="15">
      <c r="A22" s="98"/>
      <c r="B22" s="86" t="s">
        <v>72</v>
      </c>
      <c r="C22" s="83"/>
      <c r="D22" s="87"/>
      <c r="E22" s="83"/>
      <c r="F22" s="87"/>
    </row>
    <row r="23" spans="1:6" s="60" customFormat="1" ht="30">
      <c r="A23" s="61">
        <v>1</v>
      </c>
      <c r="B23" s="72" t="s">
        <v>74</v>
      </c>
      <c r="C23" s="77" t="s">
        <v>112</v>
      </c>
      <c r="D23" s="75">
        <v>11.8</v>
      </c>
      <c r="E23" s="64"/>
      <c r="F23" s="64"/>
    </row>
    <row r="24" spans="1:6" s="60" customFormat="1" ht="30">
      <c r="A24" s="108">
        <v>2</v>
      </c>
      <c r="B24" s="67" t="s">
        <v>106</v>
      </c>
      <c r="C24" s="77" t="s">
        <v>113</v>
      </c>
      <c r="D24" s="75">
        <v>472</v>
      </c>
      <c r="E24" s="64"/>
      <c r="F24" s="64"/>
    </row>
    <row r="25" spans="1:6" s="60" customFormat="1" ht="30">
      <c r="A25" s="108">
        <v>3</v>
      </c>
      <c r="B25" s="72" t="s">
        <v>88</v>
      </c>
      <c r="C25" s="77" t="s">
        <v>112</v>
      </c>
      <c r="D25" s="66">
        <v>276.5</v>
      </c>
      <c r="E25" s="64"/>
      <c r="F25" s="64"/>
    </row>
    <row r="26" spans="1:6" s="60" customFormat="1" ht="30">
      <c r="A26" s="108">
        <v>4</v>
      </c>
      <c r="B26" s="72" t="s">
        <v>95</v>
      </c>
      <c r="C26" s="77" t="s">
        <v>111</v>
      </c>
      <c r="D26" s="66">
        <v>921.8</v>
      </c>
      <c r="E26" s="64"/>
      <c r="F26" s="64"/>
    </row>
    <row r="27" spans="1:6" s="60" customFormat="1" ht="15.75">
      <c r="A27" s="108">
        <v>5</v>
      </c>
      <c r="B27" s="74" t="s">
        <v>86</v>
      </c>
      <c r="C27" s="77" t="s">
        <v>13</v>
      </c>
      <c r="D27" s="66">
        <v>0.55300000000000005</v>
      </c>
      <c r="E27" s="64"/>
      <c r="F27" s="64"/>
    </row>
    <row r="28" spans="1:6" s="60" customFormat="1" ht="33.6" customHeight="1">
      <c r="A28" s="108">
        <v>6</v>
      </c>
      <c r="B28" s="67" t="s">
        <v>76</v>
      </c>
      <c r="C28" s="77" t="s">
        <v>111</v>
      </c>
      <c r="D28" s="66">
        <v>921.8</v>
      </c>
      <c r="E28" s="64"/>
      <c r="F28" s="64"/>
    </row>
    <row r="29" spans="1:6" s="60" customFormat="1" ht="15">
      <c r="A29" s="88"/>
      <c r="B29" s="86" t="s">
        <v>77</v>
      </c>
      <c r="C29" s="84"/>
      <c r="D29" s="89"/>
      <c r="E29" s="85"/>
      <c r="F29" s="85"/>
    </row>
    <row r="30" spans="1:6" s="60" customFormat="1" ht="25.5">
      <c r="A30" s="73">
        <v>1</v>
      </c>
      <c r="B30" s="103" t="s">
        <v>97</v>
      </c>
      <c r="C30" s="100" t="s">
        <v>111</v>
      </c>
      <c r="D30" s="101">
        <v>90</v>
      </c>
      <c r="E30" s="63"/>
      <c r="F30" s="64"/>
    </row>
    <row r="31" spans="1:6" s="60" customFormat="1" ht="15">
      <c r="A31" s="73">
        <v>2</v>
      </c>
      <c r="B31" s="104" t="s">
        <v>96</v>
      </c>
      <c r="C31" s="100" t="s">
        <v>13</v>
      </c>
      <c r="D31" s="94">
        <v>19.035</v>
      </c>
      <c r="E31" s="63"/>
      <c r="F31" s="64"/>
    </row>
    <row r="32" spans="1:6" s="60" customFormat="1" ht="30">
      <c r="A32" s="102">
        <v>3</v>
      </c>
      <c r="B32" s="72" t="s">
        <v>98</v>
      </c>
      <c r="C32" s="77" t="s">
        <v>13</v>
      </c>
      <c r="D32" s="75">
        <v>19.035</v>
      </c>
      <c r="E32" s="64"/>
      <c r="F32" s="64"/>
    </row>
    <row r="33" spans="1:6" s="60" customFormat="1" ht="15">
      <c r="A33" s="108">
        <v>4</v>
      </c>
      <c r="B33" s="70" t="s">
        <v>84</v>
      </c>
      <c r="C33" s="77" t="s">
        <v>112</v>
      </c>
      <c r="D33" s="71">
        <v>56</v>
      </c>
      <c r="E33" s="64"/>
      <c r="F33" s="64"/>
    </row>
    <row r="34" spans="1:6" s="60" customFormat="1" ht="15">
      <c r="A34" s="108">
        <f>A33+1</f>
        <v>5</v>
      </c>
      <c r="B34" s="72" t="s">
        <v>3</v>
      </c>
      <c r="C34" s="63" t="s">
        <v>112</v>
      </c>
      <c r="D34" s="66">
        <v>3</v>
      </c>
      <c r="E34" s="64"/>
      <c r="F34" s="64"/>
    </row>
    <row r="35" spans="1:6" s="60" customFormat="1" ht="30">
      <c r="A35" s="73">
        <v>6</v>
      </c>
      <c r="B35" s="67" t="s">
        <v>60</v>
      </c>
      <c r="C35" s="77" t="s">
        <v>112</v>
      </c>
      <c r="D35" s="71">
        <v>59</v>
      </c>
      <c r="E35" s="64"/>
      <c r="F35" s="64"/>
    </row>
    <row r="36" spans="1:6" s="60" customFormat="1" ht="15">
      <c r="A36" s="108">
        <v>7</v>
      </c>
      <c r="B36" s="70" t="s">
        <v>63</v>
      </c>
      <c r="C36" s="77" t="s">
        <v>13</v>
      </c>
      <c r="D36" s="68">
        <v>106</v>
      </c>
      <c r="E36" s="64"/>
      <c r="F36" s="64"/>
    </row>
    <row r="37" spans="1:6" s="60" customFormat="1" ht="15">
      <c r="A37" s="108">
        <v>8</v>
      </c>
      <c r="B37" s="72" t="s">
        <v>61</v>
      </c>
      <c r="C37" s="77" t="s">
        <v>111</v>
      </c>
      <c r="D37" s="71">
        <v>168</v>
      </c>
      <c r="E37" s="64"/>
      <c r="F37" s="64"/>
    </row>
    <row r="38" spans="1:6" s="60" customFormat="1" ht="30">
      <c r="A38" s="108">
        <f>A37+1</f>
        <v>9</v>
      </c>
      <c r="B38" s="67" t="s">
        <v>91</v>
      </c>
      <c r="C38" s="77" t="s">
        <v>111</v>
      </c>
      <c r="D38" s="71">
        <v>135</v>
      </c>
      <c r="E38" s="64"/>
      <c r="F38" s="64"/>
    </row>
    <row r="39" spans="1:6" s="60" customFormat="1" ht="15.75">
      <c r="A39" s="108">
        <f>A38+1</f>
        <v>10</v>
      </c>
      <c r="B39" s="74" t="s">
        <v>86</v>
      </c>
      <c r="C39" s="63" t="s">
        <v>13</v>
      </c>
      <c r="D39" s="66">
        <v>8.1000000000000003E-2</v>
      </c>
      <c r="E39" s="64"/>
      <c r="F39" s="64"/>
    </row>
    <row r="40" spans="1:6" s="60" customFormat="1" ht="45">
      <c r="A40" s="108">
        <f>A39+1</f>
        <v>11</v>
      </c>
      <c r="B40" s="67" t="s">
        <v>68</v>
      </c>
      <c r="C40" s="77" t="s">
        <v>111</v>
      </c>
      <c r="D40" s="66">
        <v>135</v>
      </c>
      <c r="E40" s="64"/>
      <c r="F40" s="64"/>
    </row>
    <row r="41" spans="1:6" s="60" customFormat="1" ht="15.75">
      <c r="A41" s="108">
        <f>A40+1</f>
        <v>12</v>
      </c>
      <c r="B41" s="74" t="s">
        <v>87</v>
      </c>
      <c r="C41" s="63" t="s">
        <v>13</v>
      </c>
      <c r="D41" s="66">
        <v>4.1000000000000002E-2</v>
      </c>
      <c r="E41" s="64"/>
      <c r="F41" s="64"/>
    </row>
    <row r="42" spans="1:6" s="60" customFormat="1" ht="45">
      <c r="A42" s="108">
        <f>A41+1</f>
        <v>13</v>
      </c>
      <c r="B42" s="67" t="s">
        <v>69</v>
      </c>
      <c r="C42" s="77" t="s">
        <v>111</v>
      </c>
      <c r="D42" s="71">
        <v>135</v>
      </c>
      <c r="E42" s="64"/>
      <c r="F42" s="64"/>
    </row>
    <row r="43" spans="1:6" s="60" customFormat="1" ht="30">
      <c r="A43" s="61">
        <v>14</v>
      </c>
      <c r="B43" s="72" t="s">
        <v>74</v>
      </c>
      <c r="C43" s="77" t="s">
        <v>112</v>
      </c>
      <c r="D43" s="75">
        <v>0.5</v>
      </c>
      <c r="E43" s="64"/>
      <c r="F43" s="64"/>
    </row>
    <row r="44" spans="1:6" s="60" customFormat="1" ht="30">
      <c r="A44" s="108">
        <v>15</v>
      </c>
      <c r="B44" s="67" t="s">
        <v>106</v>
      </c>
      <c r="C44" s="77" t="s">
        <v>113</v>
      </c>
      <c r="D44" s="75">
        <v>20</v>
      </c>
      <c r="E44" s="64"/>
      <c r="F44" s="64"/>
    </row>
    <row r="45" spans="1:6" s="60" customFormat="1" ht="30">
      <c r="A45" s="108">
        <v>16</v>
      </c>
      <c r="B45" s="72" t="s">
        <v>88</v>
      </c>
      <c r="C45" s="77" t="s">
        <v>112</v>
      </c>
      <c r="D45" s="66">
        <v>9</v>
      </c>
      <c r="E45" s="64"/>
      <c r="F45" s="64"/>
    </row>
    <row r="46" spans="1:6" s="60" customFormat="1" ht="30">
      <c r="A46" s="108">
        <v>17</v>
      </c>
      <c r="B46" s="72" t="s">
        <v>75</v>
      </c>
      <c r="C46" s="77" t="s">
        <v>111</v>
      </c>
      <c r="D46" s="66">
        <v>30</v>
      </c>
      <c r="E46" s="64"/>
      <c r="F46" s="64"/>
    </row>
    <row r="47" spans="1:6" s="60" customFormat="1" ht="15.75">
      <c r="A47" s="108">
        <v>18</v>
      </c>
      <c r="B47" s="74" t="s">
        <v>86</v>
      </c>
      <c r="C47" s="63" t="s">
        <v>13</v>
      </c>
      <c r="D47" s="66">
        <v>1.7999999999999999E-2</v>
      </c>
      <c r="E47" s="64"/>
      <c r="F47" s="64"/>
    </row>
    <row r="48" spans="1:6" s="60" customFormat="1" ht="30">
      <c r="A48" s="108">
        <v>19</v>
      </c>
      <c r="B48" s="67" t="s">
        <v>76</v>
      </c>
      <c r="C48" s="77" t="s">
        <v>111</v>
      </c>
      <c r="D48" s="66">
        <v>30</v>
      </c>
      <c r="E48" s="64"/>
      <c r="F48" s="64"/>
    </row>
    <row r="49" spans="1:6" s="60" customFormat="1" ht="30">
      <c r="A49" s="108"/>
      <c r="B49" s="72" t="s">
        <v>94</v>
      </c>
      <c r="C49" s="77" t="s">
        <v>13</v>
      </c>
      <c r="D49" s="75">
        <v>2.1419999999999999</v>
      </c>
      <c r="E49" s="64"/>
      <c r="F49" s="64"/>
    </row>
    <row r="50" spans="1:6" s="60" customFormat="1" ht="15">
      <c r="A50" s="98"/>
      <c r="B50" s="86" t="s">
        <v>92</v>
      </c>
      <c r="C50" s="83"/>
      <c r="D50" s="87"/>
      <c r="E50" s="83"/>
      <c r="F50" s="87"/>
    </row>
    <row r="51" spans="1:6" ht="15">
      <c r="A51" s="90"/>
      <c r="B51" s="83" t="s">
        <v>78</v>
      </c>
      <c r="C51" s="84"/>
      <c r="D51" s="85"/>
      <c r="E51" s="85"/>
      <c r="F51" s="85"/>
    </row>
    <row r="52" spans="1:6" ht="25.5">
      <c r="A52" s="73">
        <v>1</v>
      </c>
      <c r="B52" s="103" t="s">
        <v>99</v>
      </c>
      <c r="C52" s="100" t="s">
        <v>111</v>
      </c>
      <c r="D52" s="97">
        <v>2.4</v>
      </c>
      <c r="E52" s="63"/>
      <c r="F52" s="64"/>
    </row>
    <row r="53" spans="1:6" ht="15">
      <c r="A53" s="73">
        <v>2</v>
      </c>
      <c r="B53" s="104" t="s">
        <v>96</v>
      </c>
      <c r="C53" s="100" t="s">
        <v>13</v>
      </c>
      <c r="D53" s="94">
        <v>0.50759999999999994</v>
      </c>
      <c r="E53" s="63"/>
      <c r="F53" s="64"/>
    </row>
    <row r="54" spans="1:6" ht="30">
      <c r="A54" s="102">
        <v>3</v>
      </c>
      <c r="B54" s="72" t="s">
        <v>98</v>
      </c>
      <c r="C54" s="77" t="s">
        <v>13</v>
      </c>
      <c r="D54" s="75">
        <v>0.50759999999999994</v>
      </c>
      <c r="E54" s="64"/>
      <c r="F54" s="64"/>
    </row>
    <row r="55" spans="1:6" s="96" customFormat="1" ht="30">
      <c r="A55" s="61">
        <v>4</v>
      </c>
      <c r="B55" s="67" t="s">
        <v>85</v>
      </c>
      <c r="C55" s="62" t="s">
        <v>112</v>
      </c>
      <c r="D55" s="66">
        <v>535</v>
      </c>
      <c r="E55" s="94"/>
      <c r="F55" s="94"/>
    </row>
    <row r="56" spans="1:6" ht="15">
      <c r="A56" s="61">
        <v>5</v>
      </c>
      <c r="B56" s="74" t="s">
        <v>3</v>
      </c>
      <c r="C56" s="63" t="s">
        <v>112</v>
      </c>
      <c r="D56" s="75">
        <v>129</v>
      </c>
      <c r="E56" s="64"/>
      <c r="F56" s="64"/>
    </row>
    <row r="57" spans="1:6" s="96" customFormat="1" ht="29.25" customHeight="1">
      <c r="A57" s="61">
        <v>6</v>
      </c>
      <c r="B57" s="67" t="s">
        <v>60</v>
      </c>
      <c r="C57" s="62" t="s">
        <v>112</v>
      </c>
      <c r="D57" s="77">
        <v>664</v>
      </c>
      <c r="E57" s="94"/>
      <c r="F57" s="94"/>
    </row>
    <row r="58" spans="1:6" ht="15">
      <c r="A58" s="76">
        <v>7</v>
      </c>
      <c r="B58" s="78" t="s">
        <v>70</v>
      </c>
      <c r="C58" s="105" t="s">
        <v>13</v>
      </c>
      <c r="D58" s="106">
        <v>1228</v>
      </c>
      <c r="E58" s="79"/>
      <c r="F58" s="79"/>
    </row>
    <row r="59" spans="1:6" s="96" customFormat="1" ht="30">
      <c r="A59" s="61">
        <v>8</v>
      </c>
      <c r="B59" s="72" t="s">
        <v>79</v>
      </c>
      <c r="C59" s="62" t="s">
        <v>112</v>
      </c>
      <c r="D59" s="75">
        <v>3.8</v>
      </c>
      <c r="E59" s="94"/>
      <c r="F59" s="94"/>
    </row>
    <row r="60" spans="1:6" s="95" customFormat="1" ht="30">
      <c r="A60" s="61">
        <v>9</v>
      </c>
      <c r="B60" s="67" t="s">
        <v>80</v>
      </c>
      <c r="C60" s="62" t="s">
        <v>112</v>
      </c>
      <c r="D60" s="66">
        <v>7.6</v>
      </c>
      <c r="E60" s="94"/>
      <c r="F60" s="94"/>
    </row>
    <row r="61" spans="1:6" s="96" customFormat="1" ht="30">
      <c r="A61" s="61">
        <v>10</v>
      </c>
      <c r="B61" s="67" t="s">
        <v>81</v>
      </c>
      <c r="C61" s="62" t="s">
        <v>112</v>
      </c>
      <c r="D61" s="66">
        <v>21.6</v>
      </c>
      <c r="E61" s="94"/>
      <c r="F61" s="94"/>
    </row>
    <row r="62" spans="1:6" ht="30">
      <c r="A62" s="61">
        <v>8</v>
      </c>
      <c r="B62" s="67" t="s">
        <v>107</v>
      </c>
      <c r="C62" s="62" t="s">
        <v>71</v>
      </c>
      <c r="D62" s="66">
        <v>15</v>
      </c>
      <c r="E62" s="94"/>
      <c r="F62" s="94"/>
    </row>
    <row r="63" spans="1:6" s="96" customFormat="1" ht="30">
      <c r="A63" s="61">
        <v>9</v>
      </c>
      <c r="B63" s="67" t="s">
        <v>108</v>
      </c>
      <c r="C63" s="62" t="s">
        <v>71</v>
      </c>
      <c r="D63" s="66">
        <v>32</v>
      </c>
      <c r="E63" s="94"/>
      <c r="F63" s="94"/>
    </row>
    <row r="64" spans="1:6" s="96" customFormat="1" ht="32.25" customHeight="1">
      <c r="A64" s="61">
        <v>10</v>
      </c>
      <c r="B64" s="72" t="s">
        <v>82</v>
      </c>
      <c r="C64" s="62" t="s">
        <v>112</v>
      </c>
      <c r="D64" s="75">
        <v>31.3</v>
      </c>
      <c r="E64" s="94"/>
      <c r="F64" s="94"/>
    </row>
    <row r="65" spans="1:6" ht="30">
      <c r="A65" s="61">
        <v>11</v>
      </c>
      <c r="B65" s="72" t="s">
        <v>100</v>
      </c>
      <c r="C65" s="77" t="s">
        <v>113</v>
      </c>
      <c r="D65" s="66">
        <v>56</v>
      </c>
      <c r="E65" s="64"/>
      <c r="F65" s="64"/>
    </row>
    <row r="66" spans="1:6" ht="30">
      <c r="A66" s="61">
        <v>12</v>
      </c>
      <c r="B66" s="72" t="s">
        <v>89</v>
      </c>
      <c r="C66" s="77" t="s">
        <v>113</v>
      </c>
      <c r="D66" s="66">
        <v>257</v>
      </c>
      <c r="E66" s="64"/>
      <c r="F66" s="64"/>
    </row>
    <row r="67" spans="1:6" ht="30">
      <c r="A67" s="61">
        <v>13</v>
      </c>
      <c r="B67" s="72" t="s">
        <v>101</v>
      </c>
      <c r="C67" s="77" t="s">
        <v>113</v>
      </c>
      <c r="D67" s="66">
        <v>83</v>
      </c>
      <c r="E67" s="64"/>
      <c r="F67" s="64"/>
    </row>
    <row r="68" spans="1:6" ht="30">
      <c r="A68" s="61">
        <v>14</v>
      </c>
      <c r="B68" s="72" t="s">
        <v>102</v>
      </c>
      <c r="C68" s="77" t="s">
        <v>113</v>
      </c>
      <c r="D68" s="66">
        <v>51</v>
      </c>
      <c r="E68" s="64"/>
      <c r="F68" s="64"/>
    </row>
    <row r="69" spans="1:6" ht="15">
      <c r="A69" s="61">
        <v>15</v>
      </c>
      <c r="B69" s="72" t="s">
        <v>103</v>
      </c>
      <c r="C69" s="77" t="s">
        <v>112</v>
      </c>
      <c r="D69" s="75">
        <v>93.8</v>
      </c>
      <c r="E69" s="64"/>
      <c r="F69" s="64"/>
    </row>
    <row r="70" spans="1:6" ht="36" customHeight="1">
      <c r="A70" s="73">
        <v>15</v>
      </c>
      <c r="B70" s="109" t="s">
        <v>83</v>
      </c>
      <c r="C70" s="77" t="s">
        <v>112</v>
      </c>
      <c r="D70" s="66">
        <v>446.6</v>
      </c>
      <c r="E70" s="63"/>
      <c r="F70" s="64"/>
    </row>
    <row r="71" spans="1:6" ht="15.75">
      <c r="A71" s="108">
        <v>16</v>
      </c>
      <c r="B71" s="74" t="s">
        <v>86</v>
      </c>
      <c r="C71" s="77" t="s">
        <v>13</v>
      </c>
      <c r="D71" s="66">
        <v>1E-3</v>
      </c>
      <c r="E71" s="64"/>
      <c r="F71" s="64"/>
    </row>
    <row r="72" spans="1:6" ht="45">
      <c r="A72" s="108">
        <v>17</v>
      </c>
      <c r="B72" s="67" t="s">
        <v>68</v>
      </c>
      <c r="C72" s="77" t="s">
        <v>111</v>
      </c>
      <c r="D72" s="71">
        <v>2.4</v>
      </c>
      <c r="E72" s="64"/>
      <c r="F72" s="64"/>
    </row>
    <row r="73" spans="1:6" ht="15.75">
      <c r="A73" s="108">
        <f>A72+1</f>
        <v>18</v>
      </c>
      <c r="B73" s="74" t="s">
        <v>87</v>
      </c>
      <c r="C73" s="77" t="s">
        <v>13</v>
      </c>
      <c r="D73" s="66">
        <v>1E-3</v>
      </c>
      <c r="E73" s="64"/>
      <c r="F73" s="64"/>
    </row>
    <row r="74" spans="1:6" ht="45">
      <c r="A74" s="108">
        <f>A73+1</f>
        <v>19</v>
      </c>
      <c r="B74" s="67" t="s">
        <v>69</v>
      </c>
      <c r="C74" s="77" t="s">
        <v>111</v>
      </c>
      <c r="D74" s="71">
        <v>2.4</v>
      </c>
      <c r="E74" s="64"/>
      <c r="F74" s="64"/>
    </row>
    <row r="75" spans="1:6" ht="15">
      <c r="A75" s="108"/>
      <c r="B75" s="69" t="s">
        <v>104</v>
      </c>
      <c r="C75" s="63"/>
      <c r="D75" s="64"/>
      <c r="E75" s="64"/>
      <c r="F75" s="64"/>
    </row>
    <row r="76" spans="1:6" ht="89.25">
      <c r="A76" s="61">
        <v>1</v>
      </c>
      <c r="B76" s="80" t="s">
        <v>109</v>
      </c>
      <c r="C76" s="77" t="s">
        <v>71</v>
      </c>
      <c r="D76" s="75">
        <v>23</v>
      </c>
      <c r="E76" s="64"/>
      <c r="F76" s="64"/>
    </row>
    <row r="77" spans="1:6" s="60" customFormat="1" ht="15">
      <c r="A77" s="98"/>
      <c r="B77" s="86" t="s">
        <v>105</v>
      </c>
      <c r="C77" s="83"/>
      <c r="D77" s="91"/>
      <c r="E77" s="87"/>
      <c r="F77" s="87"/>
    </row>
    <row r="78" spans="1:6" ht="15">
      <c r="A78" s="108"/>
      <c r="B78" s="107" t="s">
        <v>53</v>
      </c>
      <c r="C78" s="81">
        <v>0.03</v>
      </c>
      <c r="D78" s="63"/>
      <c r="E78" s="63"/>
      <c r="F78" s="63"/>
    </row>
    <row r="79" spans="1:6" ht="15">
      <c r="A79" s="108"/>
      <c r="B79" s="107" t="s">
        <v>36</v>
      </c>
      <c r="C79" s="81"/>
      <c r="D79" s="63"/>
      <c r="E79" s="63"/>
      <c r="F79" s="63"/>
    </row>
    <row r="80" spans="1:6" ht="15">
      <c r="A80" s="108"/>
      <c r="B80" s="107" t="s">
        <v>54</v>
      </c>
      <c r="C80" s="81">
        <v>0.18</v>
      </c>
      <c r="D80" s="63"/>
      <c r="E80" s="82"/>
      <c r="F80" s="82"/>
    </row>
    <row r="81" spans="1:6" s="60" customFormat="1" ht="15">
      <c r="A81" s="98"/>
      <c r="B81" s="92" t="s">
        <v>55</v>
      </c>
      <c r="C81" s="83"/>
      <c r="D81" s="83"/>
      <c r="E81" s="93"/>
      <c r="F81" s="93"/>
    </row>
  </sheetData>
  <mergeCells count="7">
    <mergeCell ref="D2:D3"/>
    <mergeCell ref="E2:E3"/>
    <mergeCell ref="F2:F3"/>
    <mergeCell ref="A1:F1"/>
    <mergeCell ref="A2:A3"/>
    <mergeCell ref="B2:B3"/>
    <mergeCell ref="C2:C3"/>
  </mergeCells>
  <pageMargins left="0.7" right="0.2578125" top="0.65833333333333333" bottom="0.30833333333333335" header="0.3" footer="0.3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ხე-მცენ. გაწმენ. მოც. უწყისი</vt:lpstr>
      <vt:lpstr>მიერთებების მოც.უწყისი</vt:lpstr>
      <vt:lpstr>ე.შ.მოც.უწყისი</vt:lpstr>
      <vt:lpstr>325568</vt:lpstr>
      <vt:lpstr>'325568'!Print_Area</vt:lpstr>
      <vt:lpstr>ე.შ.მოც.უწყისი!Print_Area</vt:lpstr>
      <vt:lpstr>'მიერთებების მოც.უწყისი'!Print_Area</vt:lpstr>
    </vt:vector>
  </TitlesOfParts>
  <Company>Топоматик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Евсюков</dc:creator>
  <cp:lastModifiedBy>Mirza Khidasheli</cp:lastModifiedBy>
  <cp:lastPrinted>2020-03-19T10:08:20Z</cp:lastPrinted>
  <dcterms:created xsi:type="dcterms:W3CDTF">2004-01-01T02:48:21Z</dcterms:created>
  <dcterms:modified xsi:type="dcterms:W3CDTF">2020-03-23T08:32:22Z</dcterms:modified>
</cp:coreProperties>
</file>