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3" i="1" l="1"/>
  <c r="F14" i="1" s="1"/>
  <c r="H14" i="1" s="1"/>
  <c r="H13" i="1" s="1"/>
  <c r="F12" i="1"/>
  <c r="H12" i="1" s="1"/>
  <c r="H11" i="1" s="1"/>
  <c r="F57" i="1"/>
  <c r="F61" i="1" s="1"/>
  <c r="H61" i="1" s="1"/>
  <c r="F56" i="1"/>
  <c r="H56" i="1" s="1"/>
  <c r="F55" i="1"/>
  <c r="H55" i="1" s="1"/>
  <c r="F54" i="1"/>
  <c r="H54" i="1" s="1"/>
  <c r="F53" i="1"/>
  <c r="H53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0" i="1"/>
  <c r="F42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0" i="1"/>
  <c r="F32" i="1" s="1"/>
  <c r="H32" i="1" s="1"/>
  <c r="F29" i="1"/>
  <c r="H29" i="1" s="1"/>
  <c r="F28" i="1"/>
  <c r="H28" i="1" s="1"/>
  <c r="F27" i="1"/>
  <c r="H27" i="1" s="1"/>
  <c r="F26" i="1"/>
  <c r="H26" i="1" s="1"/>
  <c r="F24" i="1"/>
  <c r="H24" i="1" s="1"/>
  <c r="H23" i="1" s="1"/>
  <c r="F22" i="1"/>
  <c r="H22" i="1" s="1"/>
  <c r="F21" i="1"/>
  <c r="H21" i="1" s="1"/>
  <c r="E20" i="1"/>
  <c r="F20" i="1" s="1"/>
  <c r="H20" i="1" s="1"/>
  <c r="F19" i="1"/>
  <c r="H19" i="1" s="1"/>
  <c r="E18" i="1"/>
  <c r="F18" i="1" s="1"/>
  <c r="H18" i="1" s="1"/>
  <c r="E17" i="1"/>
  <c r="F17" i="1" s="1"/>
  <c r="H17" i="1" s="1"/>
  <c r="F10" i="1"/>
  <c r="H10" i="1" s="1"/>
  <c r="H9" i="1" s="1"/>
  <c r="F41" i="1" l="1"/>
  <c r="H41" i="1" s="1"/>
  <c r="H40" i="1" s="1"/>
  <c r="H52" i="1"/>
  <c r="F31" i="1"/>
  <c r="H31" i="1" s="1"/>
  <c r="H30" i="1" s="1"/>
  <c r="F58" i="1"/>
  <c r="H58" i="1" s="1"/>
  <c r="F60" i="1"/>
  <c r="H60" i="1" s="1"/>
  <c r="H33" i="1"/>
  <c r="F62" i="1"/>
  <c r="H62" i="1" s="1"/>
  <c r="H16" i="1"/>
  <c r="H45" i="1"/>
  <c r="H25" i="1"/>
  <c r="F44" i="1"/>
  <c r="H44" i="1" s="1"/>
  <c r="F43" i="1"/>
  <c r="H43" i="1" s="1"/>
  <c r="F59" i="1"/>
  <c r="H59" i="1" s="1"/>
  <c r="H42" i="1" l="1"/>
  <c r="H57" i="1"/>
  <c r="H63" i="1" s="1"/>
  <c r="H64" i="1" s="1"/>
  <c r="H65" i="1" s="1"/>
  <c r="H66" i="1" l="1"/>
  <c r="H67" i="1" s="1"/>
  <c r="H68" i="1" l="1"/>
  <c r="H69" i="1" s="1"/>
  <c r="H70" i="1" l="1"/>
  <c r="H71" i="1" s="1"/>
</calcChain>
</file>

<file path=xl/sharedStrings.xml><?xml version="1.0" encoding="utf-8"?>
<sst xmlns="http://schemas.openxmlformats.org/spreadsheetml/2006/main" count="193" uniqueCount="113">
  <si>
    <t>skolis Senoba</t>
  </si>
  <si>
    <t>samSeneblo samuSaoebi</t>
  </si>
  <si>
    <t>lari</t>
  </si>
  <si>
    <t>#</t>
  </si>
  <si>
    <t>safuZveli</t>
  </si>
  <si>
    <t>samuSaoTa dasaxeleba</t>
  </si>
  <si>
    <t>ganzomilebis erTeuli</t>
  </si>
  <si>
    <t>raodenoba</t>
  </si>
  <si>
    <t>Rirebuleba (lari)</t>
  </si>
  <si>
    <t>ganz. erTeulze</t>
  </si>
  <si>
    <t>saproeqto monacemze</t>
  </si>
  <si>
    <t>1</t>
  </si>
  <si>
    <t>daSliTi samuSaoebi</t>
  </si>
  <si>
    <t>grZ.m</t>
  </si>
  <si>
    <t>srf</t>
  </si>
  <si>
    <t>kac.sT</t>
  </si>
  <si>
    <t>lokalur-resursuli xarjTaRricxva #1</t>
  </si>
  <si>
    <t>materialuri da SromiTi resursebi</t>
  </si>
  <si>
    <t>Robis mowyoba</t>
  </si>
  <si>
    <t>sn da w  IV-2-82 t-2 cx.15-55-6 teqn.nawili cx. 3-11</t>
  </si>
  <si>
    <t xml:space="preserve"> arsebuli Robis zedapirebis dasaxva qv/cementis xsnariT sabaTqaSe badis gamoyenebiT saSualo sisqiT 4,0 sm</t>
  </si>
  <si>
    <t>kv.m.</t>
  </si>
  <si>
    <t xml:space="preserve"> SromiTi danaxarji 1.16*0,65</t>
  </si>
  <si>
    <t>14 - 190</t>
  </si>
  <si>
    <t>xsnaris tumbo 1 kub.m/sT 1.15*0.041</t>
  </si>
  <si>
    <t>manq.sT</t>
  </si>
  <si>
    <t>sxva manqanebi</t>
  </si>
  <si>
    <t>4.1 - 368</t>
  </si>
  <si>
    <t>duRabi 1.05*0.0408</t>
  </si>
  <si>
    <t>kubm</t>
  </si>
  <si>
    <t>.1,9-11</t>
  </si>
  <si>
    <t>liTonis bade d-1,5 mm bijiT 50*50 mm</t>
  </si>
  <si>
    <t>kv.m</t>
  </si>
  <si>
    <t xml:space="preserve"> sxvadasxva masalebi</t>
  </si>
  <si>
    <t>s.n.da w.   1-80-3</t>
  </si>
  <si>
    <t xml:space="preserve">saZirkvlisa da zeZirkvelis mosawyobad gruntis  damuSaveba xeliT </t>
  </si>
  <si>
    <t>kub.m</t>
  </si>
  <si>
    <t>SromiTi danaxarjebi</t>
  </si>
  <si>
    <t>kac/sT</t>
  </si>
  <si>
    <t>sn da w  IV-2-82 t-2 cx.11-1-6</t>
  </si>
  <si>
    <t>saZirkvlis qveS RorRis safuZvelis mowyoba sisqiT 3,0sm</t>
  </si>
  <si>
    <t xml:space="preserve"> SromiTi danaxarji </t>
  </si>
  <si>
    <t xml:space="preserve"> manqanebi </t>
  </si>
  <si>
    <t>4.1-238</t>
  </si>
  <si>
    <t>RorRi</t>
  </si>
  <si>
    <t>sxvadasxva masalebi</t>
  </si>
  <si>
    <t>sn da w  IV-2-82 t-1 cx.1-118-1</t>
  </si>
  <si>
    <t xml:space="preserve">RorRis datkepna pnevmaturi satkepniT </t>
  </si>
  <si>
    <t>13-339</t>
  </si>
  <si>
    <t xml:space="preserve">pnevmaturi satkepni </t>
  </si>
  <si>
    <t>s.n.da w.     6-1-10 misad</t>
  </si>
  <si>
    <t xml:space="preserve">liTonis RobisaTvis monoliTuri betonis saZirkvlisa da  zeZirkvelis  mowyoba </t>
  </si>
  <si>
    <t>sxvadasxva manqanebi</t>
  </si>
  <si>
    <t>lariı</t>
  </si>
  <si>
    <t>4.1-330</t>
  </si>
  <si>
    <r>
      <t xml:space="preserve">betoni </t>
    </r>
    <r>
      <rPr>
        <sz val="10"/>
        <rFont val="Academiuri Nuskhuri"/>
      </rPr>
      <t xml:space="preserve">B-15 </t>
    </r>
    <r>
      <rPr>
        <sz val="10"/>
        <rFont val="LitNusx"/>
        <family val="2"/>
      </rPr>
      <t>klasi</t>
    </r>
  </si>
  <si>
    <t>kbm</t>
  </si>
  <si>
    <t>5-1139</t>
  </si>
  <si>
    <t>fari xis</t>
  </si>
  <si>
    <t>kvm</t>
  </si>
  <si>
    <t>5-8</t>
  </si>
  <si>
    <t>ficari wiwvovani jiSis δ</t>
  </si>
  <si>
    <t xml:space="preserve">sxva masalebi </t>
  </si>
  <si>
    <t>sn da w  IV-2-82 t-1 cx.1-81-3</t>
  </si>
  <si>
    <t>gruntis ukuCayra xeliT da zedmati gruntis adgilze mosworeba</t>
  </si>
  <si>
    <t xml:space="preserve">ukuCayrili gruntis datkepna pnevmaturi satkepniT </t>
  </si>
  <si>
    <t>s.n.da w.    7-21-11 misad.</t>
  </si>
  <si>
    <t xml:space="preserve">SromiTi danaxarjebi </t>
  </si>
  <si>
    <t xml:space="preserve">sxvadasxva manqanebi </t>
  </si>
  <si>
    <t>.2.6-67</t>
  </si>
  <si>
    <t>liTonis milkvadrati 50*50*3 mm</t>
  </si>
  <si>
    <t>.1.9-24</t>
  </si>
  <si>
    <t xml:space="preserve">moTuTiebuli mavTulbade d-2,5 mm ujrebiT 50*50 mm </t>
  </si>
  <si>
    <t>1.10-24-s misad</t>
  </si>
  <si>
    <t>samontaJo elementi</t>
  </si>
  <si>
    <t>kg</t>
  </si>
  <si>
    <t>sxva masalebi</t>
  </si>
  <si>
    <t>9</t>
  </si>
  <si>
    <t>sn da w  IV-2-82 t-2 cx.13-15-6</t>
  </si>
  <si>
    <t xml:space="preserve">  arsebuli da axlad mowyobili liTonis Robis zedapirebis gawmenda da dagruntva</t>
  </si>
  <si>
    <t>4.2-87</t>
  </si>
  <si>
    <t xml:space="preserve">grunti </t>
  </si>
  <si>
    <t>4.2-110</t>
  </si>
  <si>
    <t>gruntis gamxsneli</t>
  </si>
  <si>
    <t>sn da w  IV-2-82 t-2 cx.15-164-8</t>
  </si>
  <si>
    <t>liTonis zedapirebis SeRebva antikoroziuli saRebaviT 2 jer.</t>
  </si>
  <si>
    <t xml:space="preserve"> SromiTi danaxarji</t>
  </si>
  <si>
    <t>4.2-60</t>
  </si>
  <si>
    <t xml:space="preserve"> saRebavi antikoroziuli gamxsneliT</t>
  </si>
  <si>
    <t>4.2-14</t>
  </si>
  <si>
    <t>alifa</t>
  </si>
  <si>
    <t xml:space="preserve"> zednadebi xarjebi </t>
  </si>
  <si>
    <t xml:space="preserve">j a m i </t>
  </si>
  <si>
    <t>saxarjTaRricxvo mogeba</t>
  </si>
  <si>
    <t>e.n. da g.      $1-22-1</t>
  </si>
  <si>
    <t xml:space="preserve">samSeneblo nagavis avtoTviTmclelze xeliT datvirTva </t>
  </si>
  <si>
    <t>tona</t>
  </si>
  <si>
    <t xml:space="preserve">SromiTi danaxarji </t>
  </si>
  <si>
    <t xml:space="preserve"> srf</t>
  </si>
  <si>
    <t>samSeneblo nagavis gatana 5 km manZilze</t>
  </si>
  <si>
    <t>14.2 - 5</t>
  </si>
  <si>
    <t>satransporto xarjebi</t>
  </si>
  <si>
    <t>kb.m</t>
  </si>
  <si>
    <t>რეზერვი გაუთვალისწინებელ ხარჯზე</t>
  </si>
  <si>
    <t>ლარი</t>
  </si>
  <si>
    <t>ჯამი</t>
  </si>
  <si>
    <t>დღგ</t>
  </si>
  <si>
    <t>12</t>
  </si>
  <si>
    <t>13</t>
  </si>
  <si>
    <t>qobuleTis municipalitetis sofel dagvas sajaro skolis teritoriis keTilmowyoba -  I ეტაპი</t>
  </si>
  <si>
    <t>ezoSi arsebuli sapirfareSos demontaJi da teritoriis mosworeba</t>
  </si>
  <si>
    <t xml:space="preserve">50*50*3 mm kvadratuli milebis liTonis dgarebis mowyoba da moTuTiebuli mavTulbadis (d-2,5 mm, ujrebiT 50*50 mm) akvra </t>
  </si>
  <si>
    <t>ჯამი 
(მაქსიმალური ღირებულება
 13 881 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</si>
</sst>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#,##0.000"/>
    <numFmt numFmtId="168" formatCode="#,##0.0000"/>
  </numFmts>
  <fonts count="21" x14ac:knownFonts="1">
    <font>
      <sz val="11"/>
      <color theme="1"/>
      <name val="Calibri"/>
      <family val="2"/>
      <scheme val="minor"/>
    </font>
    <font>
      <b/>
      <sz val="11"/>
      <name val="LitNusx"/>
      <family val="2"/>
    </font>
    <font>
      <sz val="10"/>
      <name val="LitNusx"/>
      <family val="2"/>
    </font>
    <font>
      <sz val="9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9"/>
      <name val="LitNusx"/>
      <family val="2"/>
    </font>
    <font>
      <b/>
      <sz val="10"/>
      <name val="AcadNusx"/>
    </font>
    <font>
      <b/>
      <sz val="10"/>
      <name val="LitNusx"/>
    </font>
    <font>
      <b/>
      <sz val="9"/>
      <name val="LitNusx"/>
    </font>
    <font>
      <b/>
      <sz val="11"/>
      <name val="LitNusx"/>
    </font>
    <font>
      <b/>
      <sz val="9"/>
      <name val="AcadNusx"/>
    </font>
    <font>
      <sz val="10"/>
      <name val="Arial"/>
      <family val="2"/>
      <charset val="204"/>
    </font>
    <font>
      <sz val="10"/>
      <name val="Arial"/>
      <family val="2"/>
    </font>
    <font>
      <b/>
      <sz val="8"/>
      <name val="LitMtavrPS"/>
    </font>
    <font>
      <sz val="9"/>
      <name val="AcadNusx"/>
    </font>
    <font>
      <sz val="10"/>
      <name val="Academiuri Nuskhuri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3" fillId="0" borderId="0"/>
  </cellStyleXfs>
  <cellXfs count="114">
    <xf numFmtId="0" fontId="0" fillId="0" borderId="0" xfId="0"/>
    <xf numFmtId="49" fontId="5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2" fontId="9" fillId="0" borderId="1" xfId="0" applyNumberFormat="1" applyFont="1" applyBorder="1" applyAlignment="1">
      <alignment horizontal="center" vertical="center" textRotation="90" wrapText="1"/>
    </xf>
    <xf numFmtId="2" fontId="9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6" fontId="2" fillId="2" borderId="1" xfId="2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4" fontId="15" fillId="2" borderId="1" xfId="2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0" borderId="0" xfId="0" applyNumberFormat="1"/>
    <xf numFmtId="4" fontId="0" fillId="0" borderId="0" xfId="0" applyNumberFormat="1"/>
    <xf numFmtId="166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 11" xfId="2"/>
    <cellStyle name="Normal_gare wyalsadfenigagarini 10" xfId="3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selection activeCell="A3" sqref="A3:H3"/>
    </sheetView>
  </sheetViews>
  <sheetFormatPr defaultRowHeight="15" x14ac:dyDescent="0.25"/>
  <cols>
    <col min="1" max="1" width="3.7109375" customWidth="1"/>
    <col min="3" max="3" width="35.7109375" customWidth="1"/>
    <col min="6" max="6" width="9.140625" bestFit="1" customWidth="1"/>
    <col min="8" max="8" width="11.85546875" bestFit="1" customWidth="1"/>
  </cols>
  <sheetData>
    <row r="1" spans="1:10" ht="52.5" customHeight="1" x14ac:dyDescent="0.25">
      <c r="A1" s="102" t="s">
        <v>109</v>
      </c>
      <c r="B1" s="102"/>
      <c r="C1" s="102"/>
      <c r="D1" s="102"/>
      <c r="E1" s="102"/>
      <c r="F1" s="102"/>
      <c r="G1" s="102"/>
      <c r="H1" s="102"/>
    </row>
    <row r="2" spans="1:10" x14ac:dyDescent="0.25">
      <c r="A2" s="103" t="s">
        <v>16</v>
      </c>
      <c r="B2" s="103"/>
      <c r="C2" s="103"/>
      <c r="D2" s="103"/>
      <c r="E2" s="103"/>
      <c r="F2" s="103"/>
      <c r="G2" s="103"/>
      <c r="H2" s="103"/>
    </row>
    <row r="3" spans="1:10" x14ac:dyDescent="0.25">
      <c r="A3" s="104" t="s">
        <v>0</v>
      </c>
      <c r="B3" s="104"/>
      <c r="C3" s="104"/>
      <c r="D3" s="104"/>
      <c r="E3" s="104"/>
      <c r="F3" s="104"/>
      <c r="G3" s="104"/>
      <c r="H3" s="104"/>
    </row>
    <row r="4" spans="1:10" x14ac:dyDescent="0.25">
      <c r="A4" s="103" t="s">
        <v>1</v>
      </c>
      <c r="B4" s="103"/>
      <c r="C4" s="103"/>
      <c r="D4" s="103"/>
      <c r="E4" s="103"/>
      <c r="F4" s="103"/>
      <c r="G4" s="103"/>
      <c r="H4" s="103"/>
    </row>
    <row r="5" spans="1:10" ht="28.9" customHeight="1" x14ac:dyDescent="0.25">
      <c r="A5" s="106" t="s">
        <v>3</v>
      </c>
      <c r="B5" s="107" t="s">
        <v>4</v>
      </c>
      <c r="C5" s="108" t="s">
        <v>5</v>
      </c>
      <c r="D5" s="109" t="s">
        <v>6</v>
      </c>
      <c r="E5" s="110" t="s">
        <v>7</v>
      </c>
      <c r="F5" s="110"/>
      <c r="G5" s="110" t="s">
        <v>8</v>
      </c>
      <c r="H5" s="110"/>
    </row>
    <row r="6" spans="1:10" ht="62.45" customHeight="1" x14ac:dyDescent="0.25">
      <c r="A6" s="106"/>
      <c r="B6" s="107"/>
      <c r="C6" s="108"/>
      <c r="D6" s="109"/>
      <c r="E6" s="21" t="s">
        <v>9</v>
      </c>
      <c r="F6" s="22" t="s">
        <v>10</v>
      </c>
      <c r="G6" s="22" t="s">
        <v>9</v>
      </c>
      <c r="H6" s="23" t="s">
        <v>10</v>
      </c>
    </row>
    <row r="7" spans="1:10" x14ac:dyDescent="0.25">
      <c r="A7" s="1" t="s">
        <v>11</v>
      </c>
      <c r="B7" s="2">
        <v>2</v>
      </c>
      <c r="C7" s="3">
        <v>3</v>
      </c>
      <c r="D7" s="3">
        <v>4</v>
      </c>
      <c r="E7" s="3">
        <v>5</v>
      </c>
      <c r="F7" s="5">
        <v>6</v>
      </c>
      <c r="G7" s="5">
        <v>7</v>
      </c>
      <c r="H7" s="3">
        <v>8</v>
      </c>
    </row>
    <row r="8" spans="1:10" x14ac:dyDescent="0.25">
      <c r="A8" s="1"/>
      <c r="B8" s="6"/>
      <c r="C8" s="7" t="s">
        <v>12</v>
      </c>
      <c r="D8" s="8"/>
      <c r="E8" s="3"/>
      <c r="F8" s="4"/>
      <c r="G8" s="4"/>
      <c r="H8" s="3"/>
    </row>
    <row r="9" spans="1:10" ht="40.5" x14ac:dyDescent="0.25">
      <c r="A9" s="9" t="s">
        <v>11</v>
      </c>
      <c r="B9" s="10"/>
      <c r="C9" s="11" t="s">
        <v>110</v>
      </c>
      <c r="D9" s="11" t="s">
        <v>102</v>
      </c>
      <c r="E9" s="11"/>
      <c r="F9" s="12">
        <v>15</v>
      </c>
      <c r="G9" s="13"/>
      <c r="H9" s="14">
        <f>SUM(H10:H10)</f>
        <v>0</v>
      </c>
      <c r="J9" s="94"/>
    </row>
    <row r="10" spans="1:10" x14ac:dyDescent="0.25">
      <c r="A10" s="15"/>
      <c r="B10" s="16" t="s">
        <v>14</v>
      </c>
      <c r="C10" s="17" t="s">
        <v>17</v>
      </c>
      <c r="D10" s="17" t="s">
        <v>2</v>
      </c>
      <c r="E10" s="17">
        <v>1</v>
      </c>
      <c r="F10" s="18">
        <f>E10*F9</f>
        <v>15</v>
      </c>
      <c r="G10" s="18"/>
      <c r="H10" s="19">
        <f>G10*F10</f>
        <v>0</v>
      </c>
    </row>
    <row r="11" spans="1:10" ht="40.5" x14ac:dyDescent="0.25">
      <c r="A11" s="41">
        <v>2</v>
      </c>
      <c r="B11" s="10" t="s">
        <v>94</v>
      </c>
      <c r="C11" s="43" t="s">
        <v>95</v>
      </c>
      <c r="D11" s="90" t="s">
        <v>96</v>
      </c>
      <c r="E11" s="90"/>
      <c r="F11" s="47">
        <v>35</v>
      </c>
      <c r="G11" s="88"/>
      <c r="H11" s="48">
        <f>SUM(H12:H12)</f>
        <v>0</v>
      </c>
      <c r="J11" s="94"/>
    </row>
    <row r="12" spans="1:10" x14ac:dyDescent="0.25">
      <c r="A12" s="16"/>
      <c r="B12" s="20" t="s">
        <v>14</v>
      </c>
      <c r="C12" s="27" t="s">
        <v>97</v>
      </c>
      <c r="D12" s="77" t="s">
        <v>15</v>
      </c>
      <c r="E12" s="77">
        <v>0.53</v>
      </c>
      <c r="F12" s="50">
        <f>F11*E12</f>
        <v>18.55</v>
      </c>
      <c r="G12" s="34"/>
      <c r="H12" s="50">
        <f>F12*G12</f>
        <v>0</v>
      </c>
    </row>
    <row r="13" spans="1:10" ht="27" x14ac:dyDescent="0.25">
      <c r="A13" s="91">
        <v>3</v>
      </c>
      <c r="B13" s="10" t="s">
        <v>98</v>
      </c>
      <c r="C13" s="43" t="s">
        <v>99</v>
      </c>
      <c r="D13" s="90" t="s">
        <v>96</v>
      </c>
      <c r="E13" s="90"/>
      <c r="F13" s="47">
        <f>F11</f>
        <v>35</v>
      </c>
      <c r="G13" s="88"/>
      <c r="H13" s="48">
        <f>SUM(H14:H14)</f>
        <v>0</v>
      </c>
      <c r="J13" s="94"/>
    </row>
    <row r="14" spans="1:10" x14ac:dyDescent="0.25">
      <c r="A14" s="15"/>
      <c r="B14" s="16" t="s">
        <v>100</v>
      </c>
      <c r="C14" s="17" t="s">
        <v>101</v>
      </c>
      <c r="D14" s="77" t="s">
        <v>96</v>
      </c>
      <c r="E14" s="77">
        <v>1</v>
      </c>
      <c r="F14" s="34">
        <f>F13*E14</f>
        <v>35</v>
      </c>
      <c r="G14" s="34"/>
      <c r="H14" s="50">
        <f>F14*G14</f>
        <v>0</v>
      </c>
    </row>
    <row r="15" spans="1:10" x14ac:dyDescent="0.25">
      <c r="A15" s="105" t="s">
        <v>18</v>
      </c>
      <c r="B15" s="105"/>
      <c r="C15" s="105"/>
      <c r="D15" s="105"/>
      <c r="E15" s="105"/>
      <c r="F15" s="105"/>
      <c r="G15" s="105"/>
      <c r="H15" s="105"/>
    </row>
    <row r="16" spans="1:10" ht="102" x14ac:dyDescent="0.25">
      <c r="A16" s="24">
        <v>4</v>
      </c>
      <c r="B16" s="25" t="s">
        <v>19</v>
      </c>
      <c r="C16" s="24" t="s">
        <v>20</v>
      </c>
      <c r="D16" s="24" t="s">
        <v>21</v>
      </c>
      <c r="E16" s="24"/>
      <c r="F16" s="12">
        <v>20</v>
      </c>
      <c r="G16" s="12"/>
      <c r="H16" s="14">
        <f>H17+H18+H19+H20+H22+H21</f>
        <v>0</v>
      </c>
      <c r="J16" s="94"/>
    </row>
    <row r="17" spans="1:10" x14ac:dyDescent="0.25">
      <c r="A17" s="26"/>
      <c r="B17" s="16" t="s">
        <v>14</v>
      </c>
      <c r="C17" s="27" t="s">
        <v>22</v>
      </c>
      <c r="D17" s="28" t="s">
        <v>15</v>
      </c>
      <c r="E17" s="28">
        <f>1.16*0.65</f>
        <v>0.754</v>
      </c>
      <c r="F17" s="29">
        <f>F16*E17</f>
        <v>15.08</v>
      </c>
      <c r="G17" s="30"/>
      <c r="H17" s="30">
        <f t="shared" ref="H17:H22" si="0">F17*G17</f>
        <v>0</v>
      </c>
    </row>
    <row r="18" spans="1:10" x14ac:dyDescent="0.25">
      <c r="A18" s="26"/>
      <c r="B18" s="27" t="s">
        <v>23</v>
      </c>
      <c r="C18" s="27" t="s">
        <v>24</v>
      </c>
      <c r="D18" s="31" t="s">
        <v>25</v>
      </c>
      <c r="E18" s="32">
        <f>0.041*1.15</f>
        <v>4.7149999999999997E-2</v>
      </c>
      <c r="F18" s="29">
        <f>F16*E18</f>
        <v>0.94299999999999995</v>
      </c>
      <c r="G18" s="33"/>
      <c r="H18" s="30">
        <f t="shared" si="0"/>
        <v>0</v>
      </c>
    </row>
    <row r="19" spans="1:10" x14ac:dyDescent="0.25">
      <c r="A19" s="26"/>
      <c r="B19" s="16" t="s">
        <v>14</v>
      </c>
      <c r="C19" s="27" t="s">
        <v>26</v>
      </c>
      <c r="D19" s="28" t="s">
        <v>2</v>
      </c>
      <c r="E19" s="32">
        <v>2.1000000000000001E-2</v>
      </c>
      <c r="F19" s="29">
        <f>F16*E19</f>
        <v>0.42000000000000004</v>
      </c>
      <c r="G19" s="33"/>
      <c r="H19" s="30">
        <f t="shared" si="0"/>
        <v>0</v>
      </c>
    </row>
    <row r="20" spans="1:10" x14ac:dyDescent="0.25">
      <c r="A20" s="26"/>
      <c r="B20" s="27" t="s">
        <v>27</v>
      </c>
      <c r="C20" s="27" t="s">
        <v>28</v>
      </c>
      <c r="D20" s="28" t="s">
        <v>29</v>
      </c>
      <c r="E20" s="32">
        <f>1.05*0.0408</f>
        <v>4.2840000000000003E-2</v>
      </c>
      <c r="F20" s="29">
        <f>F16*E20</f>
        <v>0.85680000000000001</v>
      </c>
      <c r="G20" s="34"/>
      <c r="H20" s="30">
        <f t="shared" si="0"/>
        <v>0</v>
      </c>
    </row>
    <row r="21" spans="1:10" x14ac:dyDescent="0.25">
      <c r="A21" s="26"/>
      <c r="B21" s="35" t="s">
        <v>30</v>
      </c>
      <c r="C21" s="27" t="s">
        <v>31</v>
      </c>
      <c r="D21" s="28" t="s">
        <v>32</v>
      </c>
      <c r="E21" s="32">
        <v>1.02</v>
      </c>
      <c r="F21" s="29">
        <f>E21*F16</f>
        <v>20.399999999999999</v>
      </c>
      <c r="G21" s="34"/>
      <c r="H21" s="30">
        <f t="shared" si="0"/>
        <v>0</v>
      </c>
    </row>
    <row r="22" spans="1:10" x14ac:dyDescent="0.25">
      <c r="A22" s="26"/>
      <c r="B22" s="16" t="s">
        <v>14</v>
      </c>
      <c r="C22" s="27" t="s">
        <v>33</v>
      </c>
      <c r="D22" s="28" t="s">
        <v>2</v>
      </c>
      <c r="E22" s="36">
        <v>2E-3</v>
      </c>
      <c r="F22" s="29">
        <f>F16*E22</f>
        <v>0.04</v>
      </c>
      <c r="G22" s="33"/>
      <c r="H22" s="30">
        <f t="shared" si="0"/>
        <v>0</v>
      </c>
    </row>
    <row r="23" spans="1:10" ht="40.5" x14ac:dyDescent="0.25">
      <c r="A23" s="11">
        <v>5</v>
      </c>
      <c r="B23" s="37" t="s">
        <v>34</v>
      </c>
      <c r="C23" s="11" t="s">
        <v>35</v>
      </c>
      <c r="D23" s="11" t="s">
        <v>36</v>
      </c>
      <c r="E23" s="38"/>
      <c r="F23" s="13">
        <v>11</v>
      </c>
      <c r="G23" s="17"/>
      <c r="H23" s="14">
        <f>H24</f>
        <v>0</v>
      </c>
      <c r="J23" s="94"/>
    </row>
    <row r="24" spans="1:10" x14ac:dyDescent="0.25">
      <c r="A24" s="39"/>
      <c r="B24" s="17" t="s">
        <v>14</v>
      </c>
      <c r="C24" s="17" t="s">
        <v>37</v>
      </c>
      <c r="D24" s="40" t="s">
        <v>38</v>
      </c>
      <c r="E24" s="40">
        <v>2.06</v>
      </c>
      <c r="F24" s="18">
        <f>F23*E24</f>
        <v>22.66</v>
      </c>
      <c r="G24" s="40"/>
      <c r="H24" s="19">
        <f>F24*G24</f>
        <v>0</v>
      </c>
    </row>
    <row r="25" spans="1:10" ht="42" x14ac:dyDescent="0.25">
      <c r="A25" s="41">
        <v>6</v>
      </c>
      <c r="B25" s="42" t="s">
        <v>39</v>
      </c>
      <c r="C25" s="43" t="s">
        <v>40</v>
      </c>
      <c r="D25" s="44" t="s">
        <v>36</v>
      </c>
      <c r="E25" s="45"/>
      <c r="F25" s="46">
        <v>1.2</v>
      </c>
      <c r="G25" s="47"/>
      <c r="H25" s="48">
        <f>SUM(H26:H29)</f>
        <v>0</v>
      </c>
      <c r="J25" s="94"/>
    </row>
    <row r="26" spans="1:10" x14ac:dyDescent="0.25">
      <c r="A26" s="49"/>
      <c r="B26" s="16" t="s">
        <v>14</v>
      </c>
      <c r="C26" s="28" t="s">
        <v>41</v>
      </c>
      <c r="D26" s="31" t="s">
        <v>15</v>
      </c>
      <c r="E26" s="28">
        <v>3.52</v>
      </c>
      <c r="F26" s="50">
        <f>E26*F25</f>
        <v>4.2240000000000002</v>
      </c>
      <c r="G26" s="50"/>
      <c r="H26" s="50">
        <f>G26*F26</f>
        <v>0</v>
      </c>
    </row>
    <row r="27" spans="1:10" x14ac:dyDescent="0.25">
      <c r="A27" s="51"/>
      <c r="B27" s="16" t="s">
        <v>14</v>
      </c>
      <c r="C27" s="27" t="s">
        <v>42</v>
      </c>
      <c r="D27" s="27" t="s">
        <v>2</v>
      </c>
      <c r="E27" s="27">
        <v>1.06</v>
      </c>
      <c r="F27" s="19">
        <f>E27*F25</f>
        <v>1.272</v>
      </c>
      <c r="G27" s="50"/>
      <c r="H27" s="19">
        <f>G27*F27</f>
        <v>0</v>
      </c>
    </row>
    <row r="28" spans="1:10" x14ac:dyDescent="0.25">
      <c r="A28" s="49"/>
      <c r="B28" s="20" t="s">
        <v>43</v>
      </c>
      <c r="C28" s="28" t="s">
        <v>44</v>
      </c>
      <c r="D28" s="31" t="s">
        <v>36</v>
      </c>
      <c r="E28" s="28">
        <v>1.24</v>
      </c>
      <c r="F28" s="50">
        <f>E28*F25</f>
        <v>1.488</v>
      </c>
      <c r="G28" s="50"/>
      <c r="H28" s="50">
        <f>G28*F28</f>
        <v>0</v>
      </c>
    </row>
    <row r="29" spans="1:10" x14ac:dyDescent="0.25">
      <c r="A29" s="49"/>
      <c r="B29" s="16" t="s">
        <v>14</v>
      </c>
      <c r="C29" s="28" t="s">
        <v>45</v>
      </c>
      <c r="D29" s="31" t="s">
        <v>2</v>
      </c>
      <c r="E29" s="28">
        <v>0.02</v>
      </c>
      <c r="F29" s="50">
        <f>E29*F25</f>
        <v>2.4E-2</v>
      </c>
      <c r="G29" s="50"/>
      <c r="H29" s="50">
        <f>G29*F29</f>
        <v>0</v>
      </c>
    </row>
    <row r="30" spans="1:10" ht="48" x14ac:dyDescent="0.25">
      <c r="A30" s="52">
        <v>7</v>
      </c>
      <c r="B30" s="53" t="s">
        <v>46</v>
      </c>
      <c r="C30" s="54" t="s">
        <v>47</v>
      </c>
      <c r="D30" s="54" t="s">
        <v>36</v>
      </c>
      <c r="E30" s="54"/>
      <c r="F30" s="54">
        <f>F25</f>
        <v>1.2</v>
      </c>
      <c r="G30" s="55"/>
      <c r="H30" s="56">
        <f>H31+H32</f>
        <v>0</v>
      </c>
      <c r="J30" s="95"/>
    </row>
    <row r="31" spans="1:10" x14ac:dyDescent="0.25">
      <c r="A31" s="49"/>
      <c r="B31" s="15" t="s">
        <v>14</v>
      </c>
      <c r="C31" s="27" t="s">
        <v>41</v>
      </c>
      <c r="D31" s="17" t="s">
        <v>15</v>
      </c>
      <c r="E31" s="17">
        <v>0.13400000000000001</v>
      </c>
      <c r="F31" s="18">
        <f>F30*E31</f>
        <v>0.1608</v>
      </c>
      <c r="G31" s="18"/>
      <c r="H31" s="19">
        <f>G31*F31</f>
        <v>0</v>
      </c>
    </row>
    <row r="32" spans="1:10" x14ac:dyDescent="0.25">
      <c r="A32" s="57"/>
      <c r="B32" s="57" t="s">
        <v>48</v>
      </c>
      <c r="C32" s="57" t="s">
        <v>49</v>
      </c>
      <c r="D32" s="57" t="s">
        <v>25</v>
      </c>
      <c r="E32" s="57">
        <v>0.13</v>
      </c>
      <c r="F32" s="57">
        <f>E32*F30</f>
        <v>0.156</v>
      </c>
      <c r="G32" s="58"/>
      <c r="H32" s="57">
        <f>F32*G32</f>
        <v>0</v>
      </c>
    </row>
    <row r="33" spans="1:10" ht="40.5" x14ac:dyDescent="0.25">
      <c r="A33" s="41">
        <v>8</v>
      </c>
      <c r="B33" s="10" t="s">
        <v>50</v>
      </c>
      <c r="C33" s="43" t="s">
        <v>51</v>
      </c>
      <c r="D33" s="43" t="s">
        <v>36</v>
      </c>
      <c r="E33" s="59"/>
      <c r="F33" s="12">
        <v>9.8000000000000007</v>
      </c>
      <c r="G33" s="27"/>
      <c r="H33" s="14">
        <f>H34+H35+H36+H37+H38+H39</f>
        <v>0</v>
      </c>
      <c r="J33" s="94"/>
    </row>
    <row r="34" spans="1:10" x14ac:dyDescent="0.25">
      <c r="A34" s="60"/>
      <c r="B34" s="27" t="s">
        <v>14</v>
      </c>
      <c r="C34" s="27" t="s">
        <v>37</v>
      </c>
      <c r="D34" s="61" t="s">
        <v>38</v>
      </c>
      <c r="E34" s="62">
        <v>3.84</v>
      </c>
      <c r="F34" s="63">
        <f>E34*F33</f>
        <v>37.631999999999998</v>
      </c>
      <c r="G34" s="19"/>
      <c r="H34" s="19">
        <f t="shared" ref="H34:H39" si="1">F34*G34</f>
        <v>0</v>
      </c>
    </row>
    <row r="35" spans="1:10" x14ac:dyDescent="0.25">
      <c r="A35" s="60"/>
      <c r="B35" s="27" t="s">
        <v>14</v>
      </c>
      <c r="C35" s="27" t="s">
        <v>52</v>
      </c>
      <c r="D35" s="61" t="s">
        <v>53</v>
      </c>
      <c r="E35" s="62">
        <v>1.01</v>
      </c>
      <c r="F35" s="63">
        <f>E35*F33</f>
        <v>9.8980000000000015</v>
      </c>
      <c r="G35" s="19"/>
      <c r="H35" s="19">
        <f t="shared" si="1"/>
        <v>0</v>
      </c>
    </row>
    <row r="36" spans="1:10" x14ac:dyDescent="0.25">
      <c r="A36" s="60"/>
      <c r="B36" s="64" t="s">
        <v>54</v>
      </c>
      <c r="C36" s="27" t="s">
        <v>55</v>
      </c>
      <c r="D36" s="61" t="s">
        <v>56</v>
      </c>
      <c r="E36" s="62">
        <v>1.02</v>
      </c>
      <c r="F36" s="63">
        <f>F33*E36</f>
        <v>9.9960000000000004</v>
      </c>
      <c r="G36" s="19"/>
      <c r="H36" s="19">
        <f t="shared" si="1"/>
        <v>0</v>
      </c>
    </row>
    <row r="37" spans="1:10" x14ac:dyDescent="0.25">
      <c r="A37" s="60"/>
      <c r="B37" s="20" t="s">
        <v>57</v>
      </c>
      <c r="C37" s="27" t="s">
        <v>58</v>
      </c>
      <c r="D37" s="27" t="s">
        <v>59</v>
      </c>
      <c r="E37" s="62">
        <v>0.51900000000000002</v>
      </c>
      <c r="F37" s="63">
        <f>E37*F33</f>
        <v>5.0862000000000007</v>
      </c>
      <c r="G37" s="19"/>
      <c r="H37" s="19">
        <f t="shared" si="1"/>
        <v>0</v>
      </c>
    </row>
    <row r="38" spans="1:10" x14ac:dyDescent="0.25">
      <c r="A38" s="60"/>
      <c r="B38" s="16" t="s">
        <v>60</v>
      </c>
      <c r="C38" s="27" t="s">
        <v>61</v>
      </c>
      <c r="D38" s="27" t="s">
        <v>56</v>
      </c>
      <c r="E38" s="65">
        <v>1.61E-2</v>
      </c>
      <c r="F38" s="19">
        <f>F33*E38</f>
        <v>0.15778</v>
      </c>
      <c r="G38" s="19"/>
      <c r="H38" s="19">
        <f t="shared" si="1"/>
        <v>0</v>
      </c>
    </row>
    <row r="39" spans="1:10" x14ac:dyDescent="0.25">
      <c r="A39" s="60"/>
      <c r="B39" s="27" t="s">
        <v>14</v>
      </c>
      <c r="C39" s="27" t="s">
        <v>62</v>
      </c>
      <c r="D39" s="27" t="s">
        <v>53</v>
      </c>
      <c r="E39" s="62">
        <v>0.26</v>
      </c>
      <c r="F39" s="66">
        <f>F33*E39</f>
        <v>2.5480000000000005</v>
      </c>
      <c r="G39" s="19"/>
      <c r="H39" s="19">
        <f t="shared" si="1"/>
        <v>0</v>
      </c>
    </row>
    <row r="40" spans="1:10" ht="48" x14ac:dyDescent="0.25">
      <c r="A40" s="67" t="s">
        <v>77</v>
      </c>
      <c r="B40" s="67" t="s">
        <v>63</v>
      </c>
      <c r="C40" s="68" t="s">
        <v>64</v>
      </c>
      <c r="D40" s="68" t="s">
        <v>36</v>
      </c>
      <c r="E40" s="68"/>
      <c r="F40" s="69">
        <f>F23</f>
        <v>11</v>
      </c>
      <c r="G40" s="68"/>
      <c r="H40" s="14">
        <f>H41</f>
        <v>0</v>
      </c>
      <c r="J40" s="94"/>
    </row>
    <row r="41" spans="1:10" x14ac:dyDescent="0.25">
      <c r="A41" s="15"/>
      <c r="B41" s="70" t="s">
        <v>14</v>
      </c>
      <c r="C41" s="17" t="s">
        <v>41</v>
      </c>
      <c r="D41" s="17" t="s">
        <v>15</v>
      </c>
      <c r="E41" s="71">
        <v>1.21</v>
      </c>
      <c r="F41" s="18">
        <f>F40*E41</f>
        <v>13.309999999999999</v>
      </c>
      <c r="G41" s="40"/>
      <c r="H41" s="19">
        <f>F41*G41</f>
        <v>0</v>
      </c>
    </row>
    <row r="42" spans="1:10" ht="48" x14ac:dyDescent="0.25">
      <c r="A42" s="52">
        <v>10</v>
      </c>
      <c r="B42" s="53" t="s">
        <v>46</v>
      </c>
      <c r="C42" s="54" t="s">
        <v>65</v>
      </c>
      <c r="D42" s="54" t="s">
        <v>36</v>
      </c>
      <c r="E42" s="54"/>
      <c r="F42" s="54">
        <f>F40</f>
        <v>11</v>
      </c>
      <c r="G42" s="54"/>
      <c r="H42" s="56">
        <f>H43+H44</f>
        <v>0</v>
      </c>
      <c r="J42" s="95"/>
    </row>
    <row r="43" spans="1:10" x14ac:dyDescent="0.25">
      <c r="A43" s="49"/>
      <c r="B43" s="15" t="s">
        <v>14</v>
      </c>
      <c r="C43" s="17" t="s">
        <v>41</v>
      </c>
      <c r="D43" s="17" t="s">
        <v>15</v>
      </c>
      <c r="E43" s="17">
        <v>0.13400000000000001</v>
      </c>
      <c r="F43" s="18">
        <f>F42*E43</f>
        <v>1.4740000000000002</v>
      </c>
      <c r="G43" s="18"/>
      <c r="H43" s="19">
        <f>G43*F43</f>
        <v>0</v>
      </c>
    </row>
    <row r="44" spans="1:10" x14ac:dyDescent="0.25">
      <c r="A44" s="57"/>
      <c r="B44" s="57" t="s">
        <v>48</v>
      </c>
      <c r="C44" s="57" t="s">
        <v>49</v>
      </c>
      <c r="D44" s="57" t="s">
        <v>25</v>
      </c>
      <c r="E44" s="57">
        <v>0.13</v>
      </c>
      <c r="F44" s="57">
        <f>E44*F42</f>
        <v>1.4300000000000002</v>
      </c>
      <c r="G44" s="57"/>
      <c r="H44" s="57">
        <f>F44*G44</f>
        <v>0</v>
      </c>
    </row>
    <row r="45" spans="1:10" ht="54" x14ac:dyDescent="0.25">
      <c r="A45" s="41">
        <v>11</v>
      </c>
      <c r="B45" s="10" t="s">
        <v>66</v>
      </c>
      <c r="C45" s="43" t="s">
        <v>111</v>
      </c>
      <c r="D45" s="43" t="s">
        <v>13</v>
      </c>
      <c r="E45" s="59"/>
      <c r="F45" s="12">
        <v>158</v>
      </c>
      <c r="G45" s="27"/>
      <c r="H45" s="14">
        <f>H46+H47+H48+H49+H50+H51</f>
        <v>0</v>
      </c>
      <c r="J45" s="94"/>
    </row>
    <row r="46" spans="1:10" x14ac:dyDescent="0.25">
      <c r="A46" s="60"/>
      <c r="B46" s="27" t="s">
        <v>14</v>
      </c>
      <c r="C46" s="27" t="s">
        <v>67</v>
      </c>
      <c r="D46" s="61" t="s">
        <v>13</v>
      </c>
      <c r="E46" s="19">
        <v>1.66</v>
      </c>
      <c r="F46" s="30">
        <f>E46*F45</f>
        <v>262.27999999999997</v>
      </c>
      <c r="G46" s="61"/>
      <c r="H46" s="19">
        <f t="shared" ref="H46:H51" si="2">F46*G46</f>
        <v>0</v>
      </c>
    </row>
    <row r="47" spans="1:10" x14ac:dyDescent="0.25">
      <c r="A47" s="27"/>
      <c r="B47" s="27" t="s">
        <v>14</v>
      </c>
      <c r="C47" s="27" t="s">
        <v>68</v>
      </c>
      <c r="D47" s="61" t="s">
        <v>53</v>
      </c>
      <c r="E47" s="19">
        <v>0.5</v>
      </c>
      <c r="F47" s="30">
        <f>E47*F45</f>
        <v>79</v>
      </c>
      <c r="G47" s="61"/>
      <c r="H47" s="19">
        <f t="shared" si="2"/>
        <v>0</v>
      </c>
    </row>
    <row r="48" spans="1:10" x14ac:dyDescent="0.25">
      <c r="A48" s="39"/>
      <c r="B48" s="72" t="s">
        <v>69</v>
      </c>
      <c r="C48" s="27" t="s">
        <v>70</v>
      </c>
      <c r="D48" s="61" t="s">
        <v>13</v>
      </c>
      <c r="E48" s="19">
        <v>1.35</v>
      </c>
      <c r="F48" s="73">
        <f>E48*F45</f>
        <v>213.3</v>
      </c>
      <c r="G48" s="61"/>
      <c r="H48" s="19">
        <f t="shared" si="2"/>
        <v>0</v>
      </c>
    </row>
    <row r="49" spans="1:13" ht="27" x14ac:dyDescent="0.25">
      <c r="A49" s="27"/>
      <c r="B49" s="74" t="s">
        <v>71</v>
      </c>
      <c r="C49" s="27" t="s">
        <v>72</v>
      </c>
      <c r="D49" s="61" t="s">
        <v>32</v>
      </c>
      <c r="E49" s="19">
        <v>1.6</v>
      </c>
      <c r="F49" s="30">
        <f>F45*E49</f>
        <v>252.8</v>
      </c>
      <c r="G49" s="61"/>
      <c r="H49" s="19">
        <f t="shared" si="2"/>
        <v>0</v>
      </c>
    </row>
    <row r="50" spans="1:13" ht="25.5" x14ac:dyDescent="0.25">
      <c r="A50" s="27"/>
      <c r="B50" s="74" t="s">
        <v>73</v>
      </c>
      <c r="C50" s="27" t="s">
        <v>74</v>
      </c>
      <c r="D50" s="61" t="s">
        <v>75</v>
      </c>
      <c r="E50" s="19">
        <v>2</v>
      </c>
      <c r="F50" s="30">
        <f>E50*F45</f>
        <v>316</v>
      </c>
      <c r="G50" s="61"/>
      <c r="H50" s="19">
        <f t="shared" si="2"/>
        <v>0</v>
      </c>
    </row>
    <row r="51" spans="1:13" x14ac:dyDescent="0.25">
      <c r="A51" s="27"/>
      <c r="B51" s="20" t="s">
        <v>14</v>
      </c>
      <c r="C51" s="27" t="s">
        <v>76</v>
      </c>
      <c r="D51" s="27" t="s">
        <v>2</v>
      </c>
      <c r="E51" s="19">
        <v>0.06</v>
      </c>
      <c r="F51" s="19">
        <f>E51*F45</f>
        <v>9.48</v>
      </c>
      <c r="G51" s="61"/>
      <c r="H51" s="19">
        <f t="shared" si="2"/>
        <v>0</v>
      </c>
    </row>
    <row r="52" spans="1:13" ht="60" x14ac:dyDescent="0.25">
      <c r="A52" s="53" t="s">
        <v>107</v>
      </c>
      <c r="B52" s="75" t="s">
        <v>78</v>
      </c>
      <c r="C52" s="43" t="s">
        <v>79</v>
      </c>
      <c r="D52" s="45" t="s">
        <v>32</v>
      </c>
      <c r="E52" s="45"/>
      <c r="F52" s="76">
        <v>196</v>
      </c>
      <c r="G52" s="47"/>
      <c r="H52" s="14">
        <f>H53+H54+H55+H56</f>
        <v>0</v>
      </c>
      <c r="J52" s="94"/>
    </row>
    <row r="53" spans="1:13" x14ac:dyDescent="0.25">
      <c r="A53" s="15"/>
      <c r="B53" s="74" t="s">
        <v>14</v>
      </c>
      <c r="C53" s="17" t="s">
        <v>41</v>
      </c>
      <c r="D53" s="77" t="s">
        <v>15</v>
      </c>
      <c r="E53" s="77">
        <v>3.1E-2</v>
      </c>
      <c r="F53" s="18">
        <f>F52*E53</f>
        <v>6.0759999999999996</v>
      </c>
      <c r="G53" s="34"/>
      <c r="H53" s="19">
        <f>F53*G53</f>
        <v>0</v>
      </c>
    </row>
    <row r="54" spans="1:13" x14ac:dyDescent="0.25">
      <c r="A54" s="78"/>
      <c r="B54" s="15" t="s">
        <v>14</v>
      </c>
      <c r="C54" s="17" t="s">
        <v>42</v>
      </c>
      <c r="D54" s="17" t="s">
        <v>2</v>
      </c>
      <c r="E54" s="17">
        <v>2E-3</v>
      </c>
      <c r="F54" s="18">
        <f>F52*E54</f>
        <v>0.39200000000000002</v>
      </c>
      <c r="G54" s="18"/>
      <c r="H54" s="19">
        <f>F54*G54</f>
        <v>0</v>
      </c>
    </row>
    <row r="55" spans="1:13" x14ac:dyDescent="0.25">
      <c r="A55" s="79"/>
      <c r="B55" s="80" t="s">
        <v>80</v>
      </c>
      <c r="C55" s="81" t="s">
        <v>81</v>
      </c>
      <c r="D55" s="81" t="s">
        <v>75</v>
      </c>
      <c r="E55" s="81">
        <v>8.5999999999999993E-2</v>
      </c>
      <c r="F55" s="34">
        <f>E55*F52</f>
        <v>16.855999999999998</v>
      </c>
      <c r="G55" s="30"/>
      <c r="H55" s="19">
        <f>F55*G55</f>
        <v>0</v>
      </c>
    </row>
    <row r="56" spans="1:13" x14ac:dyDescent="0.25">
      <c r="A56" s="79"/>
      <c r="B56" s="80" t="s">
        <v>82</v>
      </c>
      <c r="C56" s="81" t="s">
        <v>83</v>
      </c>
      <c r="D56" s="81" t="s">
        <v>2</v>
      </c>
      <c r="E56" s="81">
        <v>1.4999999999999999E-2</v>
      </c>
      <c r="F56" s="18">
        <f>E56*F52</f>
        <v>2.94</v>
      </c>
      <c r="G56" s="30"/>
      <c r="H56" s="19">
        <f>F56*G56</f>
        <v>0</v>
      </c>
    </row>
    <row r="57" spans="1:13" ht="60" x14ac:dyDescent="0.25">
      <c r="A57" s="82" t="s">
        <v>108</v>
      </c>
      <c r="B57" s="83" t="s">
        <v>84</v>
      </c>
      <c r="C57" s="84" t="s">
        <v>85</v>
      </c>
      <c r="D57" s="84" t="s">
        <v>32</v>
      </c>
      <c r="E57" s="84"/>
      <c r="F57" s="76">
        <f>F52</f>
        <v>196</v>
      </c>
      <c r="G57" s="85"/>
      <c r="H57" s="14">
        <f>H58+H59+H60+H61+H62</f>
        <v>0</v>
      </c>
      <c r="J57" s="94"/>
    </row>
    <row r="58" spans="1:13" x14ac:dyDescent="0.25">
      <c r="A58" s="79"/>
      <c r="B58" s="80" t="s">
        <v>14</v>
      </c>
      <c r="C58" s="81" t="s">
        <v>86</v>
      </c>
      <c r="D58" s="81" t="s">
        <v>15</v>
      </c>
      <c r="E58" s="81">
        <v>0.68</v>
      </c>
      <c r="F58" s="18">
        <f>F57*E58</f>
        <v>133.28</v>
      </c>
      <c r="G58" s="30"/>
      <c r="H58" s="19">
        <f>F58*G58</f>
        <v>0</v>
      </c>
      <c r="J58" s="94"/>
    </row>
    <row r="59" spans="1:13" x14ac:dyDescent="0.25">
      <c r="A59" s="49"/>
      <c r="B59" s="16" t="s">
        <v>14</v>
      </c>
      <c r="C59" s="27" t="s">
        <v>42</v>
      </c>
      <c r="D59" s="27" t="s">
        <v>2</v>
      </c>
      <c r="E59" s="27">
        <v>2.9999999999999997E-4</v>
      </c>
      <c r="F59" s="18">
        <f>F57*E59</f>
        <v>5.8799999999999998E-2</v>
      </c>
      <c r="G59" s="19"/>
      <c r="H59" s="19">
        <f>F59*G59</f>
        <v>0</v>
      </c>
    </row>
    <row r="60" spans="1:13" x14ac:dyDescent="0.25">
      <c r="A60" s="49"/>
      <c r="B60" s="16" t="s">
        <v>87</v>
      </c>
      <c r="C60" s="27" t="s">
        <v>88</v>
      </c>
      <c r="D60" s="27" t="s">
        <v>75</v>
      </c>
      <c r="E60" s="27">
        <v>0.246</v>
      </c>
      <c r="F60" s="34">
        <f>E60*F57</f>
        <v>48.216000000000001</v>
      </c>
      <c r="G60" s="19"/>
      <c r="H60" s="19">
        <f>F60*G60</f>
        <v>0</v>
      </c>
    </row>
    <row r="61" spans="1:13" x14ac:dyDescent="0.25">
      <c r="A61" s="49"/>
      <c r="B61" s="16" t="s">
        <v>89</v>
      </c>
      <c r="C61" s="27" t="s">
        <v>90</v>
      </c>
      <c r="D61" s="27" t="s">
        <v>75</v>
      </c>
      <c r="E61" s="27">
        <v>2.7E-2</v>
      </c>
      <c r="F61" s="18">
        <f>E61*F57</f>
        <v>5.2919999999999998</v>
      </c>
      <c r="G61" s="19"/>
      <c r="H61" s="19">
        <f>F61*G61</f>
        <v>0</v>
      </c>
    </row>
    <row r="62" spans="1:13" x14ac:dyDescent="0.25">
      <c r="A62" s="49"/>
      <c r="B62" s="64" t="s">
        <v>14</v>
      </c>
      <c r="C62" s="27" t="s">
        <v>33</v>
      </c>
      <c r="D62" s="27" t="s">
        <v>2</v>
      </c>
      <c r="E62" s="27">
        <v>1.9E-3</v>
      </c>
      <c r="F62" s="36">
        <f>E62*F57</f>
        <v>0.37240000000000001</v>
      </c>
      <c r="G62" s="18"/>
      <c r="H62" s="19">
        <f>F62*G62</f>
        <v>0</v>
      </c>
    </row>
    <row r="63" spans="1:13" ht="33" customHeight="1" x14ac:dyDescent="0.25">
      <c r="A63" s="16"/>
      <c r="B63" s="64"/>
      <c r="C63" s="111" t="s">
        <v>105</v>
      </c>
      <c r="D63" s="20"/>
      <c r="E63" s="20"/>
      <c r="F63" s="96"/>
      <c r="G63" s="97"/>
      <c r="H63" s="98">
        <f>H57+H52+H45+H42+H40+H33+H30+H25+H23+H16+H13+H11+H9</f>
        <v>0</v>
      </c>
    </row>
    <row r="64" spans="1:13" x14ac:dyDescent="0.25">
      <c r="A64" s="78"/>
      <c r="B64" s="78"/>
      <c r="C64" s="112" t="s">
        <v>91</v>
      </c>
      <c r="D64" s="17" t="s">
        <v>2</v>
      </c>
      <c r="E64" s="17"/>
      <c r="F64" s="87">
        <v>0.1</v>
      </c>
      <c r="G64" s="17"/>
      <c r="H64" s="34">
        <f>H63*F64</f>
        <v>0</v>
      </c>
      <c r="M64" s="94"/>
    </row>
    <row r="65" spans="1:8" x14ac:dyDescent="0.25">
      <c r="A65" s="78"/>
      <c r="B65" s="9"/>
      <c r="C65" s="112" t="s">
        <v>92</v>
      </c>
      <c r="D65" s="11" t="s">
        <v>2</v>
      </c>
      <c r="E65" s="11"/>
      <c r="F65" s="11"/>
      <c r="G65" s="11"/>
      <c r="H65" s="88">
        <f>H64+H63</f>
        <v>0</v>
      </c>
    </row>
    <row r="66" spans="1:8" x14ac:dyDescent="0.25">
      <c r="A66" s="78"/>
      <c r="B66" s="78"/>
      <c r="C66" s="112" t="s">
        <v>93</v>
      </c>
      <c r="D66" s="17" t="s">
        <v>2</v>
      </c>
      <c r="E66" s="17"/>
      <c r="F66" s="87">
        <v>0.08</v>
      </c>
      <c r="G66" s="17"/>
      <c r="H66" s="34">
        <f>H65*F66</f>
        <v>0</v>
      </c>
    </row>
    <row r="67" spans="1:8" x14ac:dyDescent="0.25">
      <c r="A67" s="86"/>
      <c r="B67" s="9"/>
      <c r="C67" s="37" t="s">
        <v>105</v>
      </c>
      <c r="D67" s="11" t="s">
        <v>2</v>
      </c>
      <c r="E67" s="11"/>
      <c r="F67" s="89"/>
      <c r="G67" s="11"/>
      <c r="H67" s="88">
        <f>SUM(H65:H66)</f>
        <v>0</v>
      </c>
    </row>
    <row r="68" spans="1:8" x14ac:dyDescent="0.25">
      <c r="A68" s="92"/>
      <c r="B68" s="92"/>
      <c r="C68" s="99" t="s">
        <v>103</v>
      </c>
      <c r="D68" s="99" t="s">
        <v>104</v>
      </c>
      <c r="E68" s="92"/>
      <c r="F68" s="100">
        <v>0.05</v>
      </c>
      <c r="G68" s="93"/>
      <c r="H68" s="101">
        <f>H67*F68</f>
        <v>0</v>
      </c>
    </row>
    <row r="69" spans="1:8" x14ac:dyDescent="0.25">
      <c r="A69" s="92"/>
      <c r="B69" s="92"/>
      <c r="C69" s="99" t="s">
        <v>105</v>
      </c>
      <c r="D69" s="99"/>
      <c r="E69" s="92"/>
      <c r="F69" s="93"/>
      <c r="G69" s="93"/>
      <c r="H69" s="101">
        <f>SUM(H67:H68)</f>
        <v>0</v>
      </c>
    </row>
    <row r="70" spans="1:8" x14ac:dyDescent="0.25">
      <c r="A70" s="92"/>
      <c r="B70" s="92"/>
      <c r="C70" s="99" t="s">
        <v>106</v>
      </c>
      <c r="D70" s="99"/>
      <c r="E70" s="92"/>
      <c r="F70" s="100">
        <v>0.18</v>
      </c>
      <c r="G70" s="93"/>
      <c r="H70" s="101">
        <f>H69*F70</f>
        <v>0</v>
      </c>
    </row>
    <row r="71" spans="1:8" ht="45.75" customHeight="1" x14ac:dyDescent="0.25">
      <c r="A71" s="92"/>
      <c r="B71" s="92"/>
      <c r="C71" s="113" t="s">
        <v>112</v>
      </c>
      <c r="D71" s="99"/>
      <c r="E71" s="92"/>
      <c r="F71" s="93"/>
      <c r="G71" s="93"/>
      <c r="H71" s="101">
        <f>SUM(H69:H70)</f>
        <v>0</v>
      </c>
    </row>
  </sheetData>
  <protectedRanges>
    <protectedRange sqref="G62:G63" name="Range1_2_1_1"/>
    <protectedRange sqref="G20:G21" name="Range2_1"/>
    <protectedRange sqref="G16:G19 G22" name="Range2_5"/>
  </protectedRanges>
  <mergeCells count="11">
    <mergeCell ref="A15:H15"/>
    <mergeCell ref="A5:A6"/>
    <mergeCell ref="B5:B6"/>
    <mergeCell ref="C5:C6"/>
    <mergeCell ref="D5:D6"/>
    <mergeCell ref="E5:F5"/>
    <mergeCell ref="G5:H5"/>
    <mergeCell ref="A1:H1"/>
    <mergeCell ref="A2:H2"/>
    <mergeCell ref="A3:H3"/>
    <mergeCell ref="A4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2020-04-28T08:12:19Z</dcterms:modified>
</cp:coreProperties>
</file>