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rgi.janelidze\Desktop\რგფ 2020\ჭავჭავაძე - ივანდიდი\ჭავჭავაძე\"/>
    </mc:Choice>
  </mc:AlternateContent>
  <bookViews>
    <workbookView xWindow="0" yWindow="0" windowWidth="23040" windowHeight="9195" tabRatio="669" activeTab="3"/>
  </bookViews>
  <sheets>
    <sheet name="კრებსი" sheetId="45" r:id="rId1"/>
    <sheet name="1-1" sheetId="77" r:id="rId2"/>
    <sheet name="2-1" sheetId="93" r:id="rId3"/>
    <sheet name="3-1" sheetId="48" r:id="rId4"/>
    <sheet name="4-1" sheetId="89" r:id="rId5"/>
    <sheet name="5-1" sheetId="86" r:id="rId6"/>
    <sheet name="5-2" sheetId="95" r:id="rId7"/>
    <sheet name="5-3" sheetId="87" r:id="rId8"/>
    <sheet name="6-1" sheetId="96" r:id="rId9"/>
    <sheet name="6-2" sheetId="97" r:id="rId10"/>
    <sheet name="6-3" sheetId="98" r:id="rId11"/>
  </sheets>
  <definedNames>
    <definedName name="_xlnm._FilterDatabase" localSheetId="1" hidden="1">'1-1'!$A$9:$P$32</definedName>
    <definedName name="_xlnm._FilterDatabase" localSheetId="3" hidden="1">'3-1'!$A$6:$R$74</definedName>
    <definedName name="_xlnm._FilterDatabase" localSheetId="5" hidden="1">'5-1'!$A$8:$S$34</definedName>
    <definedName name="_xlnm._FilterDatabase" localSheetId="7" hidden="1">'5-3'!$A$8:$S$57</definedName>
    <definedName name="_xlnm._FilterDatabase" localSheetId="10" hidden="1">'6-3'!$A$1:$P$42</definedName>
    <definedName name="_xlnm.Print_Area" localSheetId="1">'1-1'!$A$1:$M$40</definedName>
    <definedName name="_xlnm.Print_Area" localSheetId="2">'2-1'!$A$1:$M$87</definedName>
    <definedName name="_xlnm.Print_Area" localSheetId="3">'3-1'!$A$1:$M$82</definedName>
    <definedName name="_xlnm.Print_Area" localSheetId="4">'4-1'!$A$1:$M$34</definedName>
    <definedName name="_xlnm.Print_Area" localSheetId="5">'5-1'!$A$1:$M$44</definedName>
    <definedName name="_xlnm.Print_Area" localSheetId="6">'5-2'!$A$1:$M$46</definedName>
    <definedName name="_xlnm.Print_Area" localSheetId="7">'5-3'!$A$1:$M$70</definedName>
    <definedName name="_xlnm.Print_Area" localSheetId="0">კრებსი!$A$1:$H$46</definedName>
    <definedName name="_xlnm.Print_Titles" localSheetId="0">კრებსი!$7:$7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98" l="1"/>
  <c r="F26" i="98"/>
  <c r="H32" i="45"/>
  <c r="H33" i="45" s="1"/>
  <c r="G33" i="45"/>
  <c r="F38" i="48" l="1"/>
  <c r="F11" i="48"/>
  <c r="F16" i="48" s="1"/>
  <c r="F58" i="93" l="1"/>
  <c r="F56" i="93"/>
  <c r="F55" i="93"/>
  <c r="F53" i="93"/>
  <c r="F52" i="87" l="1"/>
  <c r="E31" i="87"/>
  <c r="F31" i="87" s="1"/>
  <c r="E30" i="87"/>
  <c r="F30" i="87" s="1"/>
  <c r="E29" i="87"/>
  <c r="F29" i="87" s="1"/>
  <c r="E28" i="87"/>
  <c r="F28" i="87" s="1"/>
  <c r="E27" i="87"/>
  <c r="F27" i="87" s="1"/>
  <c r="E26" i="87"/>
  <c r="F26" i="87" s="1"/>
  <c r="E25" i="87"/>
  <c r="F25" i="87" s="1"/>
  <c r="E24" i="87"/>
  <c r="F24" i="87" s="1"/>
  <c r="E23" i="87"/>
  <c r="F23" i="87" s="1"/>
  <c r="E22" i="87"/>
  <c r="F22" i="87" s="1"/>
  <c r="F21" i="87"/>
  <c r="E21" i="87"/>
  <c r="E20" i="87"/>
  <c r="F20" i="87" s="1"/>
  <c r="F66" i="48" l="1"/>
  <c r="F65" i="48"/>
  <c r="F64" i="48"/>
  <c r="F68" i="48"/>
  <c r="E58" i="48"/>
  <c r="E59" i="48"/>
  <c r="E53" i="48"/>
  <c r="E48" i="48"/>
  <c r="E42" i="48"/>
  <c r="E47" i="48"/>
  <c r="E25" i="48"/>
  <c r="F15" i="48"/>
  <c r="F31" i="93"/>
  <c r="F26" i="93"/>
  <c r="F28" i="93" s="1"/>
  <c r="F27" i="93" l="1"/>
  <c r="F12" i="48"/>
  <c r="F14" i="48"/>
  <c r="F13" i="48"/>
  <c r="F24" i="77" l="1"/>
  <c r="F23" i="77"/>
  <c r="F22" i="77"/>
  <c r="F21" i="77"/>
  <c r="F21" i="98"/>
  <c r="F20" i="98"/>
  <c r="F19" i="98"/>
  <c r="F18" i="98"/>
  <c r="F17" i="98"/>
  <c r="F25" i="98"/>
  <c r="F23" i="98"/>
  <c r="F15" i="98"/>
  <c r="F14" i="98"/>
  <c r="F13" i="98"/>
  <c r="F12" i="98"/>
  <c r="F11" i="98"/>
  <c r="F10" i="98"/>
  <c r="E17" i="97"/>
  <c r="F17" i="97" s="1"/>
  <c r="E16" i="97"/>
  <c r="F16" i="97" s="1"/>
  <c r="E15" i="97"/>
  <c r="F15" i="97" s="1"/>
  <c r="E14" i="97"/>
  <c r="F14" i="97" s="1"/>
  <c r="E12" i="97"/>
  <c r="F12" i="97" s="1"/>
  <c r="E11" i="97"/>
  <c r="F11" i="97" s="1"/>
  <c r="F29" i="95"/>
  <c r="F28" i="95"/>
  <c r="F27" i="95"/>
  <c r="F26" i="95"/>
  <c r="F25" i="95"/>
  <c r="F24" i="95"/>
  <c r="F23" i="95"/>
  <c r="F21" i="95"/>
  <c r="F20" i="95"/>
  <c r="F18" i="89"/>
  <c r="F17" i="89"/>
  <c r="F16" i="89"/>
  <c r="F15" i="89"/>
  <c r="F12" i="89"/>
  <c r="F10" i="89"/>
  <c r="F40" i="48"/>
  <c r="F39" i="48"/>
  <c r="F69" i="48"/>
  <c r="F67" i="48"/>
  <c r="F63" i="48"/>
  <c r="F62" i="48"/>
  <c r="F61" i="48"/>
  <c r="F59" i="48"/>
  <c r="F58" i="48"/>
  <c r="F57" i="48"/>
  <c r="F56" i="48"/>
  <c r="F55" i="48"/>
  <c r="F54" i="48"/>
  <c r="F53" i="48"/>
  <c r="F51" i="48"/>
  <c r="F50" i="48"/>
  <c r="F48" i="48"/>
  <c r="F47" i="48"/>
  <c r="F46" i="48"/>
  <c r="F45" i="48"/>
  <c r="F44" i="48"/>
  <c r="F43" i="48"/>
  <c r="F42" i="48"/>
  <c r="F37" i="48"/>
  <c r="F36" i="48"/>
  <c r="F35" i="48"/>
  <c r="F34" i="48"/>
  <c r="F33" i="48"/>
  <c r="F32" i="48"/>
  <c r="F31" i="48"/>
  <c r="F29" i="48"/>
  <c r="F28" i="48"/>
  <c r="F26" i="48"/>
  <c r="F25" i="48"/>
  <c r="F24" i="48"/>
  <c r="F23" i="48"/>
  <c r="F22" i="48"/>
  <c r="F21" i="48"/>
  <c r="F20" i="48"/>
  <c r="F19" i="48"/>
  <c r="F18" i="48"/>
  <c r="F10" i="48"/>
  <c r="F9" i="48"/>
  <c r="F8" i="48"/>
  <c r="F64" i="93"/>
  <c r="F63" i="93"/>
  <c r="F62" i="93"/>
  <c r="F61" i="93"/>
  <c r="F60" i="93"/>
  <c r="F50" i="93"/>
  <c r="F48" i="93"/>
  <c r="F47" i="93"/>
  <c r="F45" i="93"/>
  <c r="F44" i="93"/>
  <c r="F43" i="93"/>
  <c r="F42" i="93"/>
  <c r="F40" i="93"/>
  <c r="F46" i="93" s="1"/>
  <c r="F39" i="93"/>
  <c r="F38" i="93"/>
  <c r="F36" i="93"/>
  <c r="F35" i="93"/>
  <c r="F34" i="93"/>
  <c r="F33" i="93"/>
  <c r="F30" i="93"/>
  <c r="F25" i="93"/>
  <c r="F24" i="93"/>
  <c r="F23" i="93"/>
  <c r="F13" i="97" l="1"/>
  <c r="D4" i="98" l="1"/>
  <c r="D28" i="45" l="1"/>
  <c r="H28" i="45"/>
  <c r="F15" i="96"/>
  <c r="F12" i="96"/>
  <c r="F11" i="96"/>
  <c r="F10" i="96"/>
  <c r="D5" i="97" l="1"/>
  <c r="D27" i="45" l="1"/>
  <c r="H27" i="45"/>
  <c r="D4" i="96"/>
  <c r="D26" i="45" l="1"/>
  <c r="D29" i="45" s="1"/>
  <c r="H26" i="45"/>
  <c r="H29" i="45" s="1"/>
  <c r="F19" i="77" l="1"/>
  <c r="F18" i="77"/>
  <c r="E17" i="77"/>
  <c r="F17" i="77" s="1"/>
  <c r="E16" i="77"/>
  <c r="F16" i="77" s="1"/>
  <c r="E15" i="77"/>
  <c r="F15" i="77" s="1"/>
  <c r="E14" i="77"/>
  <c r="F14" i="77" s="1"/>
  <c r="F13" i="77"/>
  <c r="F47" i="87" l="1"/>
  <c r="F51" i="87" l="1"/>
  <c r="F50" i="87"/>
  <c r="F49" i="87"/>
  <c r="F46" i="87"/>
  <c r="F45" i="87"/>
  <c r="F44" i="87"/>
  <c r="F43" i="87"/>
  <c r="F41" i="87"/>
  <c r="F39" i="87"/>
  <c r="F38" i="87"/>
  <c r="F37" i="87"/>
  <c r="F36" i="87"/>
  <c r="F35" i="87"/>
  <c r="F34" i="87"/>
  <c r="F33" i="87"/>
  <c r="F18" i="87"/>
  <c r="F17" i="87"/>
  <c r="F16" i="87"/>
  <c r="F15" i="87"/>
  <c r="F13" i="87"/>
  <c r="F12" i="87"/>
  <c r="F10" i="87"/>
  <c r="F18" i="95"/>
  <c r="F17" i="95"/>
  <c r="F16" i="95"/>
  <c r="F15" i="95"/>
  <c r="F14" i="95"/>
  <c r="F13" i="95"/>
  <c r="F12" i="95"/>
  <c r="F11" i="95"/>
  <c r="F10" i="95"/>
  <c r="F29" i="86"/>
  <c r="F28" i="86"/>
  <c r="F27" i="86"/>
  <c r="F26" i="86"/>
  <c r="F25" i="86"/>
  <c r="F24" i="86"/>
  <c r="F23" i="86"/>
  <c r="F21" i="86"/>
  <c r="F20" i="86"/>
  <c r="F18" i="86"/>
  <c r="E17" i="86"/>
  <c r="F17" i="86" s="1"/>
  <c r="F16" i="86"/>
  <c r="F15" i="86"/>
  <c r="F14" i="86"/>
  <c r="F13" i="86"/>
  <c r="F12" i="86"/>
  <c r="F11" i="86"/>
  <c r="F10" i="86"/>
  <c r="F20" i="93" l="1"/>
  <c r="F19" i="93"/>
  <c r="F18" i="93"/>
  <c r="F17" i="93"/>
  <c r="F14" i="93"/>
  <c r="F12" i="93"/>
  <c r="D4" i="95" l="1"/>
  <c r="D22" i="45" s="1"/>
  <c r="F11" i="77" l="1"/>
  <c r="D5" i="93" l="1"/>
  <c r="D12" i="45" l="1"/>
  <c r="G9" i="45" l="1"/>
  <c r="G10" i="45" s="1"/>
  <c r="G30" i="45" s="1"/>
  <c r="G31" i="45" s="1"/>
  <c r="D3" i="48" l="1"/>
  <c r="D15" i="45" s="1"/>
  <c r="D4" i="87" l="1"/>
  <c r="D23" i="45" s="1"/>
  <c r="D4" i="86" l="1"/>
  <c r="D21" i="45" s="1"/>
  <c r="D24" i="45" s="1"/>
  <c r="H21" i="45" l="1"/>
  <c r="H23" i="45" l="1"/>
  <c r="H22" i="45" l="1"/>
  <c r="H24" i="45" s="1"/>
  <c r="D16" i="45" l="1"/>
  <c r="H15" i="45" l="1"/>
  <c r="H16" i="45" s="1"/>
  <c r="D13" i="45" l="1"/>
  <c r="H12" i="45"/>
  <c r="H13" i="45" s="1"/>
  <c r="D5" i="77" l="1"/>
  <c r="D9" i="45"/>
  <c r="H9" i="45" s="1"/>
  <c r="H10" i="45" s="1"/>
  <c r="D10" i="45" l="1"/>
  <c r="D4" i="89" l="1"/>
  <c r="D18" i="45" l="1"/>
  <c r="D19" i="45" s="1"/>
  <c r="H18" i="45"/>
  <c r="H19" i="45" s="1"/>
  <c r="H30" i="45" s="1"/>
  <c r="D30" i="45" l="1"/>
  <c r="D31" i="45" s="1"/>
  <c r="G34" i="45" s="1"/>
  <c r="H31" i="45"/>
  <c r="G35" i="45" s="1"/>
  <c r="D34" i="45" l="1"/>
  <c r="D36" i="45" s="1"/>
  <c r="D38" i="45" s="1"/>
  <c r="D39" i="45" s="1"/>
  <c r="H34" i="45"/>
  <c r="H35" i="45" l="1"/>
  <c r="H36" i="45" s="1"/>
  <c r="G36" i="45"/>
  <c r="G37" i="45" l="1"/>
  <c r="G38" i="45" s="1"/>
  <c r="H37" i="45"/>
  <c r="H38" i="45" s="1"/>
  <c r="H39" i="45" l="1"/>
  <c r="G39" i="45" l="1"/>
</calcChain>
</file>

<file path=xl/sharedStrings.xml><?xml version="1.0" encoding="utf-8"?>
<sst xmlns="http://schemas.openxmlformats.org/spreadsheetml/2006/main" count="1060" uniqueCount="359">
  <si>
    <t>#</t>
  </si>
  <si>
    <t>sul</t>
  </si>
  <si>
    <t>trasis aRdgena da damagreba</t>
  </si>
  <si>
    <t xml:space="preserve">saZiebo samuS.. Kkreb.kap. mSeneblobaze   gv 557 cxr 17 </t>
  </si>
  <si>
    <t>sagzao samosis mowyoba</t>
  </si>
  <si>
    <t>nakrebi xarjTaRricxvis angariSi</t>
  </si>
  <si>
    <t>xarjTaRricxvis #</t>
  </si>
  <si>
    <t>Tavebis, obieqtebis, samuSaoTa da danaxarjTa dasaxeleba</t>
  </si>
  <si>
    <t>saxarjTaRricxvo Rirebuleba, aTasi lari</t>
  </si>
  <si>
    <t>saerTo saxarjTaRricxvo Rirebuleba, aTasi lari</t>
  </si>
  <si>
    <t>samSeneblo samuSaoebi</t>
  </si>
  <si>
    <t>samontaJo samuSaoebi</t>
  </si>
  <si>
    <t>samarjveebisa da sawarmoo inventaris mowyobilobebi</t>
  </si>
  <si>
    <t>danarCeni danaxarjebi</t>
  </si>
  <si>
    <t>_</t>
  </si>
  <si>
    <t>sul Tavi 1-is mixedviT</t>
  </si>
  <si>
    <t>Tavi 3 sagzao samosi</t>
  </si>
  <si>
    <t>sul Tavi 3-is mixedviT</t>
  </si>
  <si>
    <t>Tavi 6. gzebis mowyoba da sagzao mowyobiloba</t>
  </si>
  <si>
    <t xml:space="preserve">sul 1_12 Tavebis mixedviT </t>
  </si>
  <si>
    <t>d.R.g. _ 18%</t>
  </si>
  <si>
    <t>sul nakrebi xarjTaRricxvis angariSiT</t>
  </si>
  <si>
    <t>sul Tavi 2-is mixedviT</t>
  </si>
  <si>
    <t>Tavi 2. miwis vakisi</t>
  </si>
  <si>
    <t>Tavi 4. xelovnuri nagebobebi</t>
  </si>
  <si>
    <t>Tavi 5. gadakveTebi da mierTebebi</t>
  </si>
  <si>
    <t>5-1</t>
  </si>
  <si>
    <t>sul Tavi 5-is mixedviT</t>
  </si>
  <si>
    <t>miwis vakisis mowyobis samuSaoebi</t>
  </si>
  <si>
    <t>aTasi lari</t>
  </si>
  <si>
    <t>safuZveli</t>
  </si>
  <si>
    <t>samuSaoebis, resursebis                                    dasaxeleba</t>
  </si>
  <si>
    <t>ganz.</t>
  </si>
  <si>
    <t>normatiuli resursi</t>
  </si>
  <si>
    <t>masala</t>
  </si>
  <si>
    <t>xelfasi</t>
  </si>
  <si>
    <t>manqana-meqanizmebi</t>
  </si>
  <si>
    <t>jami</t>
  </si>
  <si>
    <t>erTeuli</t>
  </si>
  <si>
    <t>erT. Ffasi</t>
  </si>
  <si>
    <t>13</t>
  </si>
  <si>
    <t>Sromis  danaxarji</t>
  </si>
  <si>
    <t>k/sT</t>
  </si>
  <si>
    <t>t</t>
  </si>
  <si>
    <t>m3</t>
  </si>
  <si>
    <t>sxva manqanebi</t>
  </si>
  <si>
    <t>lari</t>
  </si>
  <si>
    <t>m/sT</t>
  </si>
  <si>
    <t>mosarwyavi manqana</t>
  </si>
  <si>
    <t>Sromis danaxarji</t>
  </si>
  <si>
    <t xml:space="preserve">Sromis danaxarjebi </t>
  </si>
  <si>
    <t>kac/sT</t>
  </si>
  <si>
    <t>l</t>
  </si>
  <si>
    <t>RorRi</t>
  </si>
  <si>
    <t>1-25-2</t>
  </si>
  <si>
    <t>samuSaoebi nayarSi</t>
  </si>
  <si>
    <t>1000 m3</t>
  </si>
  <si>
    <t>buldozeri 108 cx.Z.</t>
  </si>
  <si>
    <t>zednadebi xarjebi 10%</t>
  </si>
  <si>
    <t>jami:</t>
  </si>
  <si>
    <t>gegmiuri dagroveba 8%</t>
  </si>
  <si>
    <t>sul:</t>
  </si>
  <si>
    <t>manq/sT</t>
  </si>
  <si>
    <t>avtogreideri 108 cx. Z.</t>
  </si>
  <si>
    <t>qvis gamanawilebeli</t>
  </si>
  <si>
    <t>27-63-1</t>
  </si>
  <si>
    <t>1000 m2</t>
  </si>
  <si>
    <t>asfaltis damgebi</t>
  </si>
  <si>
    <t>sxva masalebi</t>
  </si>
  <si>
    <t xml:space="preserve">asfaltobetonis wvrilmarclovani narevi </t>
  </si>
  <si>
    <t>kg</t>
  </si>
  <si>
    <t>avtogudronatori 3500 l</t>
  </si>
  <si>
    <t>Txevadi bitumis mosxma</t>
  </si>
  <si>
    <t xml:space="preserve">27-11-1.   </t>
  </si>
  <si>
    <t>1-23-6</t>
  </si>
  <si>
    <t>buldozeri 108 c.Z</t>
  </si>
  <si>
    <t>sagzao satkepni 10 t</t>
  </si>
  <si>
    <t>sagzao satkepni 5 t</t>
  </si>
  <si>
    <t>avtogreideri (108 cx. Z)</t>
  </si>
  <si>
    <t>Tavi 12. saproeqto-saZiebo samuSaoebi</t>
  </si>
  <si>
    <t>gauTvaliswinebeli samuSaoebi da danaxarjebi _ 3 %</t>
  </si>
  <si>
    <t xml:space="preserve"> Tavi 1. mSeneblobisaTvis teritoriis momzadeba</t>
  </si>
  <si>
    <t xml:space="preserve">1-80-3         </t>
  </si>
  <si>
    <t>lokaluri xarjTaRricxva #5-1</t>
  </si>
  <si>
    <t xml:space="preserve">          miwis vakisis mowyoba</t>
  </si>
  <si>
    <t>14-142</t>
  </si>
  <si>
    <t>14-118</t>
  </si>
  <si>
    <t xml:space="preserve">1-80-3    </t>
  </si>
  <si>
    <t>gruntis xeliT damuSaveba gverdze gadayriT</t>
  </si>
  <si>
    <t>23-1-3</t>
  </si>
  <si>
    <t>km</t>
  </si>
  <si>
    <t>m</t>
  </si>
  <si>
    <t>1-81-3</t>
  </si>
  <si>
    <t>gruntis ukuCayra xeliT milis irgvliv</t>
  </si>
  <si>
    <t>100m3</t>
  </si>
  <si>
    <t>lokaluri xarjTaRricxva #2-1</t>
  </si>
  <si>
    <t>2-1</t>
  </si>
  <si>
    <t>3-1</t>
  </si>
  <si>
    <t>4-1</t>
  </si>
  <si>
    <t>sul Tavi 4-is mixedviT</t>
  </si>
  <si>
    <t xml:space="preserve">                    lokaluri xarjTaRricxva # 3-1</t>
  </si>
  <si>
    <t>5-2</t>
  </si>
  <si>
    <t>ezoSi Sesasvlelebis mowyoba</t>
  </si>
  <si>
    <t>lokaluri xarjTaRricxva #4-1</t>
  </si>
  <si>
    <t>lokaluri xarjTaRricxva #1-1</t>
  </si>
  <si>
    <t>mosamzadebeli samuSaoebi</t>
  </si>
  <si>
    <t>1-1</t>
  </si>
  <si>
    <t>traqtori 108 cx. Z.</t>
  </si>
  <si>
    <t>g.m</t>
  </si>
  <si>
    <t xml:space="preserve">          mosamzadebeli samuSaoebi</t>
  </si>
  <si>
    <t xml:space="preserve">                                                                            sagzao samosis mowyoba </t>
  </si>
  <si>
    <t xml:space="preserve">parapetebis  SeRebva </t>
  </si>
  <si>
    <t>saRebavi</t>
  </si>
  <si>
    <t>4.2-129</t>
  </si>
  <si>
    <t>gamxsneli</t>
  </si>
  <si>
    <t>safiTxi</t>
  </si>
  <si>
    <t>sagrunti</t>
  </si>
  <si>
    <t>5-3</t>
  </si>
  <si>
    <t>mierTebebis mowyoba</t>
  </si>
  <si>
    <t>lokaluri xarjTaRricxva #5-3</t>
  </si>
  <si>
    <t>27-39-1,2            27-40-2</t>
  </si>
  <si>
    <t>transportis xarji masalebis Rirebulebidan  5%</t>
  </si>
  <si>
    <t>15-156-4 misad</t>
  </si>
  <si>
    <t>1-22-15</t>
  </si>
  <si>
    <t>4.2-85</t>
  </si>
  <si>
    <t>4.2-102</t>
  </si>
  <si>
    <t>4.2-66</t>
  </si>
  <si>
    <t>qviSa-xreSovani narevi (sagzao samuSoebisaTvis)</t>
  </si>
  <si>
    <t>bitumi navTobis</t>
  </si>
  <si>
    <t>RorRi 0-40 mm  safuZvlis zeda fenisaTvis</t>
  </si>
  <si>
    <r>
      <t>m</t>
    </r>
    <r>
      <rPr>
        <vertAlign val="superscript"/>
        <sz val="11"/>
        <color theme="1"/>
        <rFont val="AcadNusx"/>
      </rPr>
      <t>3</t>
    </r>
  </si>
  <si>
    <r>
      <t>1000 m</t>
    </r>
    <r>
      <rPr>
        <vertAlign val="superscript"/>
        <sz val="11"/>
        <rFont val="AcadNusx"/>
      </rPr>
      <t>2</t>
    </r>
  </si>
  <si>
    <r>
      <t>m</t>
    </r>
    <r>
      <rPr>
        <vertAlign val="superscript"/>
        <sz val="11"/>
        <rFont val="AcadNusx"/>
      </rPr>
      <t>3</t>
    </r>
  </si>
  <si>
    <r>
      <t>100 m</t>
    </r>
    <r>
      <rPr>
        <vertAlign val="superscript"/>
        <sz val="11"/>
        <color theme="1"/>
        <rFont val="AcadNusx"/>
      </rPr>
      <t>3</t>
    </r>
  </si>
  <si>
    <r>
      <t>10 m</t>
    </r>
    <r>
      <rPr>
        <vertAlign val="superscript"/>
        <sz val="11"/>
        <color theme="1"/>
        <rFont val="AcadNusx"/>
      </rPr>
      <t>3</t>
    </r>
  </si>
  <si>
    <r>
      <t>100 m</t>
    </r>
    <r>
      <rPr>
        <vertAlign val="superscript"/>
        <sz val="11"/>
        <color theme="1"/>
        <rFont val="AcadNusx"/>
      </rPr>
      <t>2</t>
    </r>
  </si>
  <si>
    <t xml:space="preserve">ВЗЕР-88 1-3  </t>
  </si>
  <si>
    <t>მ3</t>
  </si>
  <si>
    <r>
      <t>1000 m</t>
    </r>
    <r>
      <rPr>
        <vertAlign val="superscript"/>
        <sz val="11"/>
        <rFont val="AcadNusx"/>
      </rPr>
      <t>3</t>
    </r>
  </si>
  <si>
    <r>
      <t>eqskavatori 0,5 m</t>
    </r>
    <r>
      <rPr>
        <vertAlign val="superscript"/>
        <sz val="11"/>
        <rFont val="AcadNusx"/>
      </rPr>
      <t>3</t>
    </r>
  </si>
  <si>
    <t xml:space="preserve">kiuvetebis gawmenda xeliT danaleqi gruntisagan </t>
  </si>
  <si>
    <t>გრუნტის დატვირთვა ა/მ</t>
  </si>
  <si>
    <t>safaris mowyoba wvrilmarcvlovani, mkvrivi, RorRovani a/betonis cxeli nareviT tipi Б marka II sisqiT 5 sm</t>
  </si>
  <si>
    <t>13-142</t>
  </si>
  <si>
    <r>
      <t xml:space="preserve">milis portaluri kedlebis,  monoliTuri betoni </t>
    </r>
    <r>
      <rPr>
        <b/>
        <sz val="10"/>
        <rFont val="Times New Roman"/>
        <family val="1"/>
        <charset val="204"/>
      </rPr>
      <t>B25; F200; W6</t>
    </r>
    <r>
      <rPr>
        <b/>
        <sz val="10"/>
        <rFont val="AcadNusx"/>
      </rPr>
      <t xml:space="preserve">
</t>
    </r>
  </si>
  <si>
    <r>
      <t>m</t>
    </r>
    <r>
      <rPr>
        <vertAlign val="superscript"/>
        <sz val="10"/>
        <rFont val="AcadNusx"/>
      </rPr>
      <t>3</t>
    </r>
  </si>
  <si>
    <r>
      <t>100 m</t>
    </r>
    <r>
      <rPr>
        <vertAlign val="superscript"/>
        <sz val="10"/>
        <rFont val="AcadNusx"/>
      </rPr>
      <t>2</t>
    </r>
  </si>
  <si>
    <t>13-7</t>
  </si>
  <si>
    <t>4.1-244</t>
  </si>
  <si>
    <t xml:space="preserve"> </t>
  </si>
  <si>
    <t>13-200</t>
  </si>
  <si>
    <t>13-222</t>
  </si>
  <si>
    <t>13-229</t>
  </si>
  <si>
    <t>13-218</t>
  </si>
  <si>
    <t>13-219</t>
  </si>
  <si>
    <t>13-230</t>
  </si>
  <si>
    <t>13-198</t>
  </si>
  <si>
    <t>13-232</t>
  </si>
  <si>
    <t>zedmeti gruntis datvirTva eqskavatoriT V-0.5m3 a/TviTmclelebze</t>
  </si>
  <si>
    <t>qviSa-xreSovani sagebi betonis milebis qveS</t>
  </si>
  <si>
    <r>
      <t xml:space="preserve">betonis mili </t>
    </r>
    <r>
      <rPr>
        <sz val="11"/>
        <color theme="1"/>
        <rFont val="Arial"/>
        <family val="2"/>
      </rPr>
      <t xml:space="preserve">Φ </t>
    </r>
    <r>
      <rPr>
        <sz val="11"/>
        <color theme="1"/>
        <rFont val="AcadNusx"/>
      </rPr>
      <t>500 mm</t>
    </r>
  </si>
  <si>
    <t>Rirebuleba _ 2019w IIIkv. fasebSi _</t>
  </si>
  <si>
    <t xml:space="preserve">srf                       T.14.2-5 </t>
  </si>
  <si>
    <t>13-116</t>
  </si>
  <si>
    <t>4.1-236</t>
  </si>
  <si>
    <t>4.1-238</t>
  </si>
  <si>
    <t>4.1-506</t>
  </si>
  <si>
    <t>4.1-487</t>
  </si>
  <si>
    <t>4,1-236</t>
  </si>
  <si>
    <t>22-7-1</t>
  </si>
  <si>
    <r>
      <t xml:space="preserve">betonis mili </t>
    </r>
    <r>
      <rPr>
        <b/>
        <sz val="11"/>
        <color theme="1"/>
        <rFont val="Arial"/>
        <family val="2"/>
      </rPr>
      <t>Φ</t>
    </r>
    <r>
      <rPr>
        <b/>
        <sz val="11"/>
        <color theme="1"/>
        <rFont val="AcadNusx"/>
      </rPr>
      <t>500mm kedlebis sisqiT 10sm</t>
    </r>
  </si>
  <si>
    <t>lokaluri xarjTaRricxva #5-2</t>
  </si>
  <si>
    <t xml:space="preserve">sn da w         1-112-2;5;8;11. 1-114-2 </t>
  </si>
  <si>
    <t>gverdulebisa da kiuvetebis farglebSi teritoriis gawmenda ekal-buCqnarisgan (jagnari) da moWrili jagnaris gadaadgileba 100 m-ze da dawva</t>
  </si>
  <si>
    <t>ha</t>
  </si>
  <si>
    <t>13-166</t>
  </si>
  <si>
    <t>buCqmWreli traqtorze 108 cx.Z</t>
  </si>
  <si>
    <t>13-164</t>
  </si>
  <si>
    <t>amomZirkvel-momgrovebeli traqtorze 108 cx.Z</t>
  </si>
  <si>
    <t>13-159</t>
  </si>
  <si>
    <t>farcxi buCqnarisTvis</t>
  </si>
  <si>
    <t xml:space="preserve">nangrevebis gadazidva nayarSi </t>
  </si>
  <si>
    <t>4.1-228</t>
  </si>
  <si>
    <t>წყალი  (არასაყოფაცხოვრებო))</t>
  </si>
  <si>
    <t>ლარი</t>
  </si>
  <si>
    <t>ბეტონი B25; F200; W6</t>
  </si>
  <si>
    <t>სხვა მასალები</t>
  </si>
  <si>
    <t>lokaluri xarjTaRricxva #6-1</t>
  </si>
  <si>
    <t xml:space="preserve">          sagzao niSnebi</t>
  </si>
  <si>
    <t>27-46-3
gamoy.</t>
  </si>
  <si>
    <t>100 c</t>
  </si>
  <si>
    <t>13-297</t>
  </si>
  <si>
    <t>amwe saburRi mowyobilobiT</t>
  </si>
  <si>
    <t>13-43</t>
  </si>
  <si>
    <t>amwe saavtomobilo svliT 3 t</t>
  </si>
  <si>
    <t>4.1-347</t>
  </si>
  <si>
    <t>2.1-44</t>
  </si>
  <si>
    <r>
      <t xml:space="preserve">dgarebi </t>
    </r>
    <r>
      <rPr>
        <sz val="10"/>
        <rFont val="Arial"/>
        <family val="2"/>
        <charset val="204"/>
      </rPr>
      <t>L</t>
    </r>
    <r>
      <rPr>
        <sz val="10"/>
        <rFont val="AcadNusx"/>
      </rPr>
      <t xml:space="preserve">-3,5 m </t>
    </r>
    <r>
      <rPr>
        <sz val="10"/>
        <rFont val="Symbol"/>
        <family val="2"/>
      </rPr>
      <t xml:space="preserve"> f</t>
    </r>
    <r>
      <rPr>
        <sz val="10"/>
        <rFont val="AcadNusx"/>
      </rPr>
      <t>-76 mm</t>
    </r>
  </si>
  <si>
    <t>sagz. niSn. Rir. pr.</t>
  </si>
  <si>
    <t>farebis Rirebuleba</t>
  </si>
  <si>
    <t>c</t>
  </si>
  <si>
    <t>amkrZalavi fari 400 mm diam.</t>
  </si>
  <si>
    <t>lokaluri xarjTaRricxva #6-2</t>
  </si>
  <si>
    <t>100 m</t>
  </si>
  <si>
    <t>6-1</t>
  </si>
  <si>
    <t>6-2</t>
  </si>
  <si>
    <t>sagzao niSnebi</t>
  </si>
  <si>
    <t>sul Tavi 6-is mixedviT</t>
  </si>
  <si>
    <t xml:space="preserve">q. xonSi 
WavWavaZis quCis reabilitacia
  </t>
  </si>
  <si>
    <t>gruntis gadazidva nayarSi TviTmclelebiT   5 km   34.7*1.8=62.46t</t>
  </si>
  <si>
    <r>
      <t xml:space="preserve">kiuvetis </t>
    </r>
    <r>
      <rPr>
        <b/>
        <sz val="11"/>
        <rFont val="AcadNusx"/>
      </rPr>
      <t xml:space="preserve">mosawyobad gruntis damuSaveba </t>
    </r>
    <r>
      <rPr>
        <b/>
        <sz val="10"/>
        <rFont val="AcadNusx"/>
      </rPr>
      <t>V=0.25m3</t>
    </r>
    <r>
      <rPr>
        <b/>
        <sz val="11"/>
        <rFont val="AcadNusx"/>
      </rPr>
      <t xml:space="preserve"> </t>
    </r>
    <r>
      <rPr>
        <b/>
        <sz val="10"/>
        <rFont val="AcadNusx"/>
      </rPr>
      <t>eqskavatoriT nawilobriv a/T-ze datvirTviT</t>
    </r>
  </si>
  <si>
    <r>
      <t>eqskavatori 0,25 m</t>
    </r>
    <r>
      <rPr>
        <vertAlign val="superscript"/>
        <sz val="11"/>
        <rFont val="AcadNusx"/>
      </rPr>
      <t>3</t>
    </r>
  </si>
  <si>
    <t>gruntis damuSaveba xeliT</t>
  </si>
  <si>
    <t>30-3-3</t>
  </si>
  <si>
    <t>qviSa-xreSovani mosamzadebeli Sre kiuvetis qveS</t>
  </si>
  <si>
    <t xml:space="preserve"> m3</t>
  </si>
  <si>
    <t>qviSa-xreSovani narevi</t>
  </si>
  <si>
    <t>6-28-2</t>
  </si>
  <si>
    <r>
      <t xml:space="preserve">kiuvetis mowyoba monoliT. betoniT </t>
    </r>
    <r>
      <rPr>
        <b/>
        <sz val="10"/>
        <rFont val="Times New Roman"/>
        <family val="1"/>
        <charset val="204"/>
      </rPr>
      <t>B22.5;  F200</t>
    </r>
  </si>
  <si>
    <t>4-323</t>
  </si>
  <si>
    <t>betoni В 22.5</t>
  </si>
  <si>
    <t>5.1-37</t>
  </si>
  <si>
    <t xml:space="preserve">xis Zelebi </t>
  </si>
  <si>
    <t>5.1-19</t>
  </si>
  <si>
    <t>daxerx. Mmas.  III კატ .25-32 მმ</t>
  </si>
  <si>
    <t>5.1-22</t>
  </si>
  <si>
    <t>daxerx. Mmas.  III კატ. 40-60 მმ</t>
  </si>
  <si>
    <t xml:space="preserve">1-81-3         </t>
  </si>
  <si>
    <t>gruntis ukuCayra xeliT</t>
  </si>
  <si>
    <t>II.2. betonis kiuvetebis mowyoba</t>
  </si>
  <si>
    <t>8-7-5</t>
  </si>
  <si>
    <t>kiuvetis gadaxurva liTonis cxauriT</t>
  </si>
  <si>
    <t>2.2-1</t>
  </si>
  <si>
    <t>liTonis profilebi</t>
  </si>
  <si>
    <t>მანქანები</t>
  </si>
  <si>
    <t>ხსნარი  1-3</t>
  </si>
  <si>
    <t>ნაჭედი</t>
  </si>
  <si>
    <t>ტ</t>
  </si>
  <si>
    <t>II.3. pk3+95-ze arsebul kiuvetze liTonis cxaurebis mowyoba</t>
  </si>
  <si>
    <t xml:space="preserve">II.1. gruntis kiuvetebi </t>
  </si>
  <si>
    <t xml:space="preserve">27-9-4        </t>
  </si>
  <si>
    <t xml:space="preserve">arsebuli amortizirebuli a/betonis safaris mongreva pnevmoCaquCebiT </t>
  </si>
  <si>
    <r>
      <t>100 m</t>
    </r>
    <r>
      <rPr>
        <vertAlign val="superscript"/>
        <sz val="10"/>
        <rFont val="AcadNusx"/>
      </rPr>
      <t>3</t>
    </r>
  </si>
  <si>
    <t>avtogreideri 108 cx.Z.</t>
  </si>
  <si>
    <t>13-333</t>
  </si>
  <si>
    <t>pnevmoCaquCebi</t>
  </si>
  <si>
    <t>dazianebuli monakveTebis Sevseba fraqciuli RorRiT (0-40 mm)   sisqiT 6 sm</t>
  </si>
  <si>
    <r>
      <t>1000 m</t>
    </r>
    <r>
      <rPr>
        <vertAlign val="superscript"/>
        <sz val="10"/>
        <rFont val="AcadNusx"/>
      </rPr>
      <t>2</t>
    </r>
  </si>
  <si>
    <t>RorRi 0-40 mm</t>
  </si>
  <si>
    <t>wyali</t>
  </si>
  <si>
    <t>bitumi</t>
  </si>
  <si>
    <t>27-39-1            27-40-1</t>
  </si>
  <si>
    <t>14-231</t>
  </si>
  <si>
    <t>14-218</t>
  </si>
  <si>
    <t>14-219</t>
  </si>
  <si>
    <t>4-487</t>
  </si>
  <si>
    <r>
      <t>100m</t>
    </r>
    <r>
      <rPr>
        <vertAlign val="superscript"/>
        <sz val="10"/>
        <color theme="1"/>
        <rFont val="AcadNusx"/>
      </rPr>
      <t>3</t>
    </r>
  </si>
  <si>
    <t>satkepni sagzao TviTmavali pnevmosvliT 18 t</t>
  </si>
  <si>
    <t>RorRi 5-20 mm</t>
  </si>
  <si>
    <t>misayreli gverdulebis mowyoba fraqciuli RorRiT (5-20 mm)  sisqiT 7 sm</t>
  </si>
  <si>
    <t>safaris mowyoba wvrilmarcvlovani, mkvrivi, RorRovani a/betonis cxeli nareviT tipi Б marka II sisqiT 5sm</t>
  </si>
  <si>
    <r>
      <t xml:space="preserve">ezoSi Sesasvlelebze betonis mrgvali milebis </t>
    </r>
    <r>
      <rPr>
        <sz val="10"/>
        <rFont val="Times New Roman"/>
        <family val="1"/>
        <charset val="204"/>
      </rPr>
      <t>d</t>
    </r>
    <r>
      <rPr>
        <sz val="10"/>
        <rFont val="AcadNusx"/>
      </rPr>
      <t>=0.5m mowyoba</t>
    </r>
  </si>
  <si>
    <t xml:space="preserve">1-80-3 miyeneb         </t>
  </si>
  <si>
    <t xml:space="preserve">milebis gawmenda xeliT danaleqi gruntisagan </t>
  </si>
  <si>
    <t>srf                       T.14.2-5</t>
  </si>
  <si>
    <t>gruntis gadazidva nayarSi TviTmclelebiT  5 კმ</t>
  </si>
  <si>
    <t>4.1-246</t>
  </si>
  <si>
    <t>.</t>
  </si>
  <si>
    <t>pk0+18 da pk1+00-ze arsebuli milebis reabilitacia (gawmenda)</t>
  </si>
  <si>
    <t xml:space="preserve">            pk0+18 da pk1+00-ze arsebuli milebis reabilitacia (gawmenda) </t>
  </si>
  <si>
    <t xml:space="preserve">         mierTebebis mowyoba (5c)</t>
  </si>
  <si>
    <r>
      <t xml:space="preserve">safuZvli - fraqc.RorRiT (0-40mm) </t>
    </r>
    <r>
      <rPr>
        <b/>
        <sz val="11"/>
        <rFont val="Times New Roman"/>
        <family val="1"/>
        <charset val="204"/>
      </rPr>
      <t>h</t>
    </r>
    <r>
      <rPr>
        <b/>
        <sz val="11"/>
        <rFont val="AcadNusx"/>
      </rPr>
      <t>=12sm</t>
    </r>
  </si>
  <si>
    <r>
      <t xml:space="preserve">         ezoSi Sesasvlelebis mowyoba (</t>
    </r>
    <r>
      <rPr>
        <b/>
        <sz val="11"/>
        <color theme="1"/>
        <rFont val="AcadNusx"/>
      </rPr>
      <t>57</t>
    </r>
    <r>
      <rPr>
        <b/>
        <sz val="11"/>
        <rFont val="AcadNusx"/>
      </rPr>
      <t>c)</t>
    </r>
  </si>
  <si>
    <t>safuZveli-fraqc. RorRi (0-40 mm) sisqiT 10sm</t>
  </si>
  <si>
    <t xml:space="preserve">RorRi 0-40 mm  </t>
  </si>
  <si>
    <r>
      <t>1000 m</t>
    </r>
    <r>
      <rPr>
        <vertAlign val="superscript"/>
        <sz val="10"/>
        <color theme="1"/>
        <rFont val="AcadNusx"/>
      </rPr>
      <t>2</t>
    </r>
  </si>
  <si>
    <t>safaris mowyoba wvrilmarcvlovani, mkvrivi, RorRovani a/betonis cxeli nareviT tipi Б marka II sisqiT 4 sm</t>
  </si>
  <si>
    <r>
      <t xml:space="preserve">        ezoSi შesasvlelebzeze betonis mrgvali milebis </t>
    </r>
    <r>
      <rPr>
        <b/>
        <sz val="11"/>
        <rFont val="Times New Roman"/>
        <family val="1"/>
        <charset val="204"/>
      </rPr>
      <t>d</t>
    </r>
    <r>
      <rPr>
        <b/>
        <sz val="11"/>
        <rFont val="AcadNusx"/>
      </rPr>
      <t xml:space="preserve">=0.5m mowyoba (14 c) </t>
    </r>
  </si>
  <si>
    <t>27-56-2</t>
  </si>
  <si>
    <t>sagzao horizontaluri moniSvnis xazis mowyoba, siganiT 10 sm, nitroemaliT da teritoriis dasufTaveba-morecxviT</t>
  </si>
  <si>
    <t>g,m,</t>
  </si>
  <si>
    <t>dakvalvis manqana</t>
  </si>
  <si>
    <t>meqanizmebze momsaxure personalis xelfasi</t>
  </si>
  <si>
    <t>mikroburTulebi</t>
  </si>
  <si>
    <t xml:space="preserve">          sagzao moniSvna</t>
  </si>
  <si>
    <t>sagzao moniSvna</t>
  </si>
  <si>
    <t>6-3</t>
  </si>
  <si>
    <t>trotuarebis mowyoba</t>
  </si>
  <si>
    <t>lokaluri xarjTaRricxva #6-3</t>
  </si>
  <si>
    <t xml:space="preserve">          trotuarebis mowyoba</t>
  </si>
  <si>
    <t>27-19-2</t>
  </si>
  <si>
    <t>betonis bordiurebis mowyoba zomiT 30*15sm betonis safuZvelze В20</t>
  </si>
  <si>
    <t>4.1-169</t>
  </si>
  <si>
    <t>bordiurebi</t>
  </si>
  <si>
    <t>4.1-322</t>
  </si>
  <si>
    <t>betoni В20</t>
  </si>
  <si>
    <t>4.1-386</t>
  </si>
  <si>
    <t>cementis xsnari m 150</t>
  </si>
  <si>
    <t xml:space="preserve">27-43-1.   </t>
  </si>
  <si>
    <t>13-228</t>
  </si>
  <si>
    <r>
      <t xml:space="preserve">safaris mowyoba qviSovani a/betoniT </t>
    </r>
    <r>
      <rPr>
        <b/>
        <sz val="10"/>
        <color theme="1"/>
        <rFont val="Times New Roman"/>
        <family val="1"/>
        <charset val="204"/>
      </rPr>
      <t>h</t>
    </r>
    <r>
      <rPr>
        <b/>
        <sz val="10"/>
        <color theme="1"/>
        <rFont val="AcadNusx"/>
      </rPr>
      <t>=3sm</t>
    </r>
  </si>
  <si>
    <t>100 m2</t>
  </si>
  <si>
    <t>4.1-490</t>
  </si>
  <si>
    <t>qviSovani asfaltobetoni</t>
  </si>
  <si>
    <t>Txevadi bitumi</t>
  </si>
  <si>
    <r>
      <t xml:space="preserve">safuZvlis mowyoba fraqc. RorRiT(0-40mm) </t>
    </r>
    <r>
      <rPr>
        <b/>
        <sz val="10"/>
        <rFont val="Times New Roman"/>
        <family val="1"/>
        <charset val="204"/>
      </rPr>
      <t>h=</t>
    </r>
    <r>
      <rPr>
        <b/>
        <sz val="10"/>
        <rFont val="AcadNusx"/>
      </rPr>
      <t>10sm</t>
    </r>
  </si>
  <si>
    <t>dazianebuli monakveTebis Sevseba wvrilmarcvlovani, mkvrivi, RorRovani a/b cxeli nareviT tipi Б marka II  sisqiT 4 sm</t>
  </si>
  <si>
    <t>transportis xarji masalebis Rirebulebidan 5%</t>
  </si>
  <si>
    <t>Semasworebeli fenis mowyoba wvrilmarcvl ovani, a/b cxeli nareviT tipi Б markaII sisqiT 2sm</t>
  </si>
  <si>
    <t>gruntis gadazidva nayarSi (75m3) 5 km</t>
  </si>
  <si>
    <t>13-118</t>
  </si>
  <si>
    <r>
      <t>1000 m</t>
    </r>
    <r>
      <rPr>
        <vertAlign val="superscript"/>
        <sz val="10"/>
        <color theme="1"/>
        <rFont val="AcadNusx"/>
      </rPr>
      <t>3</t>
    </r>
  </si>
  <si>
    <r>
      <t>eqskavatori 0.5 m</t>
    </r>
    <r>
      <rPr>
        <vertAlign val="superscript"/>
        <sz val="10"/>
        <color theme="1"/>
        <rFont val="AcadNusx"/>
      </rPr>
      <t>3</t>
    </r>
  </si>
  <si>
    <r>
      <t>m</t>
    </r>
    <r>
      <rPr>
        <vertAlign val="superscript"/>
        <sz val="10"/>
        <color theme="1"/>
        <rFont val="AcadNusx"/>
      </rPr>
      <t>3</t>
    </r>
  </si>
  <si>
    <t>gzaze dayrili samSeneblo nagvis datvirTva eqskavatoriT TviTmclelebze</t>
  </si>
  <si>
    <t xml:space="preserve">sul 1_6 Tavebis mixedviT </t>
  </si>
  <si>
    <t xml:space="preserve">sul 1_11 Tavebis mixedviT </t>
  </si>
  <si>
    <t>sul Tavi 12-is mixedviT</t>
  </si>
  <si>
    <t>Sedgenilia 2019 wlis IV kv. fasebSi</t>
  </si>
  <si>
    <t>1-12-6</t>
  </si>
  <si>
    <r>
      <t xml:space="preserve">kiuvetis </t>
    </r>
    <r>
      <rPr>
        <b/>
        <sz val="11"/>
        <rFont val="AcadNusx"/>
      </rPr>
      <t xml:space="preserve">mosawyobad gruntis damuSaveba </t>
    </r>
    <r>
      <rPr>
        <b/>
        <sz val="10"/>
        <rFont val="AcadNusx"/>
      </rPr>
      <t>V=0.25m3</t>
    </r>
    <r>
      <rPr>
        <b/>
        <sz val="11"/>
        <rFont val="AcadNusx"/>
      </rPr>
      <t xml:space="preserve"> </t>
    </r>
    <r>
      <rPr>
        <b/>
        <sz val="10"/>
        <rFont val="AcadNusx"/>
      </rPr>
      <t>eqskavatoriT adgilze datovebiT</t>
    </r>
  </si>
  <si>
    <r>
      <t xml:space="preserve">zedmeti gruntis gadazidva nayarSi TviTmclelebiT  </t>
    </r>
    <r>
      <rPr>
        <b/>
        <sz val="10"/>
        <color rgb="FFFF0000"/>
        <rFont val="AcadNusx"/>
      </rPr>
      <t>563*1.8=1013.4t</t>
    </r>
  </si>
  <si>
    <r>
      <rPr>
        <b/>
        <sz val="10"/>
        <color rgb="FFFF0000"/>
        <rFont val="AcadNusx"/>
      </rPr>
      <t>samSeneblo nagvis</t>
    </r>
    <r>
      <rPr>
        <b/>
        <sz val="10"/>
        <color theme="1"/>
        <rFont val="AcadNusx"/>
      </rPr>
      <t xml:space="preserve"> gadazidva nayarSi a/TviTmcliT 5km</t>
    </r>
  </si>
  <si>
    <r>
      <t xml:space="preserve">1-22-14  </t>
    </r>
    <r>
      <rPr>
        <sz val="10"/>
        <color rgb="FFFF0000"/>
        <rFont val="AcadNusx"/>
      </rPr>
      <t>tnp.1.14</t>
    </r>
  </si>
  <si>
    <t xml:space="preserve">1-22-14  </t>
  </si>
  <si>
    <t>samSeneblo nagvis datvirTva eqskavatoriT TviTmclelebze</t>
  </si>
  <si>
    <t>27-7-4</t>
  </si>
  <si>
    <t xml:space="preserve">Rirebuleba _ 2019w IVkv. fasebSi </t>
  </si>
  <si>
    <t>4.1-102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</si>
  <si>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</si>
  <si>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 xml:space="preserve">Sromis danaxarji     </t>
  </si>
  <si>
    <r>
      <t>m</t>
    </r>
    <r>
      <rPr>
        <vertAlign val="superscript"/>
        <sz val="10"/>
        <color indexed="8"/>
        <rFont val="AcadNusx"/>
      </rPr>
      <t>3</t>
    </r>
  </si>
  <si>
    <t>cementis xsnari</t>
  </si>
  <si>
    <t>amwe muxluxa svlaze 10t</t>
  </si>
  <si>
    <t>mori</t>
  </si>
  <si>
    <t>xis Zeli  IIIs. 75mm</t>
  </si>
  <si>
    <t>ficari Camoganili  IVs. 25-32mm</t>
  </si>
  <si>
    <t>ficari Camoganili  IVs. 40mm</t>
  </si>
  <si>
    <t>WanWiki samSeneblo</t>
  </si>
  <si>
    <t>fari ficris yalibis</t>
  </si>
  <si>
    <r>
      <t>m</t>
    </r>
    <r>
      <rPr>
        <vertAlign val="superscript"/>
        <sz val="10"/>
        <color indexed="8"/>
        <rFont val="AcadNusx"/>
      </rPr>
      <t>2</t>
    </r>
  </si>
  <si>
    <t>37-64-3</t>
  </si>
  <si>
    <r>
      <t xml:space="preserve">betoni </t>
    </r>
    <r>
      <rPr>
        <sz val="10"/>
        <color rgb="FFFF0000"/>
        <rFont val="Arial"/>
        <family val="2"/>
        <charset val="204"/>
      </rPr>
      <t>B</t>
    </r>
    <r>
      <rPr>
        <sz val="10"/>
        <color rgb="FFFF0000"/>
        <rFont val="AcadNusx"/>
      </rPr>
      <t xml:space="preserve">-20, </t>
    </r>
    <r>
      <rPr>
        <sz val="10"/>
        <rFont val="Arial"/>
        <family val="2"/>
        <charset val="204"/>
      </rPr>
      <t>F</t>
    </r>
    <r>
      <rPr>
        <sz val="10"/>
        <rFont val="AcadNusx"/>
      </rPr>
      <t xml:space="preserve">-200, </t>
    </r>
    <r>
      <rPr>
        <sz val="10"/>
        <rFont val="Arial"/>
        <family val="2"/>
        <charset val="204"/>
      </rPr>
      <t>W</t>
    </r>
    <r>
      <rPr>
        <sz val="10"/>
        <rFont val="AcadNusx"/>
      </rPr>
      <t>-6</t>
    </r>
  </si>
  <si>
    <r>
      <t xml:space="preserve">sagzao niSnebis mowyoba liTonis dgarze sigrZiT 3,5 m, miwis samuSaoebis, dabetonebis </t>
    </r>
    <r>
      <rPr>
        <sz val="10"/>
        <rFont val="Times New Roman"/>
        <family val="1"/>
        <charset val="204"/>
      </rPr>
      <t>B-20, F-200, W-6</t>
    </r>
    <r>
      <rPr>
        <sz val="10"/>
        <rFont val="AcadNusx"/>
      </rPr>
      <t>, dgarebis SeRebviT da</t>
    </r>
    <r>
      <rPr>
        <sz val="10"/>
        <color rgb="FFFF0000"/>
        <rFont val="AcadNusx"/>
      </rPr>
      <t xml:space="preserve"> farebis dakidvis </t>
    </r>
    <r>
      <rPr>
        <sz val="10"/>
        <rFont val="AcadNusx"/>
      </rPr>
      <t>gaTvaliswinebiT</t>
    </r>
  </si>
  <si>
    <t>kiuvetis gadaxurvisTvis liTonis cxaurs damzadeba</t>
  </si>
  <si>
    <t>eleqtrodi</t>
  </si>
  <si>
    <t>9-17-5</t>
  </si>
  <si>
    <t>saerTo samSeneblo samuS. jami</t>
  </si>
  <si>
    <t>sul saerTo samSeneblos samuS. jami</t>
  </si>
  <si>
    <t xml:space="preserve">liTonkonstruqciebis jami </t>
  </si>
  <si>
    <t>zednadebi xarjebi 8%</t>
  </si>
  <si>
    <t>sul saerTo liTonkonstruqciebis samuS. jami</t>
  </si>
  <si>
    <t>sul jami</t>
  </si>
  <si>
    <t>Txevadi bitumis mosxma (0.6 ლ/მ2)</t>
  </si>
  <si>
    <t>Txevadi bitumis mosxma  (0.3 ლ/მ2)</t>
  </si>
  <si>
    <t>ჩასატანებელი დეტალები</t>
  </si>
  <si>
    <t>სულ ნაკრები ხარჯთაღრიცხვის ანგარიშით</t>
  </si>
  <si>
    <t>27-42-1</t>
  </si>
  <si>
    <t>ქვიშა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</si>
</sst>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-* #,##0.00\ _L_a_r_i_-;\-* #,##0.00\ _L_a_r_i_-;_-* &quot;-&quot;??\ _L_a_r_i_-;_-@_-"/>
    <numFmt numFmtId="165" formatCode="0.000"/>
    <numFmt numFmtId="166" formatCode="0.0"/>
    <numFmt numFmtId="167" formatCode="0.0000"/>
    <numFmt numFmtId="168" formatCode="0;[Red]0"/>
    <numFmt numFmtId="169" formatCode="0.00;[Red]0.00"/>
    <numFmt numFmtId="170" formatCode="_-* #,##0.00\ _-;\-* #,##0.00\ _-;_-* &quot;-&quot;??\ _-;_-@_-"/>
    <numFmt numFmtId="171" formatCode="&quot;$&quot;#,##0.00"/>
    <numFmt numFmtId="172" formatCode="0.00000"/>
    <numFmt numFmtId="173" formatCode="0.0;[Red]0.0"/>
    <numFmt numFmtId="174" formatCode="_-* #,##0.000\ _-;\-* #,##0.000\ _-;_-* &quot;-&quot;??\ _-;_-@_-"/>
    <numFmt numFmtId="175" formatCode="#,##0.0000"/>
  </numFmts>
  <fonts count="80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2"/>
      <name val="AcadNusx"/>
    </font>
    <font>
      <b/>
      <sz val="11"/>
      <name val="AcadNusx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cadNusx"/>
    </font>
    <font>
      <u/>
      <sz val="10"/>
      <name val="AcadNusx"/>
    </font>
    <font>
      <sz val="11"/>
      <name val="Calibri"/>
      <family val="2"/>
      <scheme val="minor"/>
    </font>
    <font>
      <sz val="11"/>
      <name val="AcadNusx"/>
    </font>
    <font>
      <sz val="10"/>
      <color theme="1"/>
      <name val="AcadNusx"/>
    </font>
    <font>
      <sz val="11"/>
      <color theme="1"/>
      <name val="AcadNusx"/>
    </font>
    <font>
      <b/>
      <sz val="11"/>
      <name val="AcadMtavr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Arachveulebrivi Thin"/>
      <family val="2"/>
    </font>
    <font>
      <sz val="12"/>
      <name val="Sylfaen"/>
      <family val="1"/>
      <charset val="204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3"/>
      <name val="AcadNusx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0"/>
      <name val="Arial Cyr"/>
      <family val="2"/>
      <charset val="204"/>
    </font>
    <font>
      <b/>
      <sz val="12"/>
      <color theme="1"/>
      <name val="AcadNusx"/>
    </font>
    <font>
      <b/>
      <sz val="14"/>
      <name val="AcadNusx"/>
    </font>
    <font>
      <b/>
      <u/>
      <sz val="11"/>
      <name val="AcadNusx"/>
    </font>
    <font>
      <u/>
      <sz val="11"/>
      <color theme="1"/>
      <name val="AcadNusx"/>
    </font>
    <font>
      <b/>
      <u/>
      <sz val="11"/>
      <color theme="1"/>
      <name val="AcadNusx"/>
    </font>
    <font>
      <vertAlign val="superscript"/>
      <sz val="11"/>
      <color theme="1"/>
      <name val="AcadNusx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</font>
    <font>
      <vertAlign val="superscript"/>
      <sz val="11"/>
      <name val="AcadNusx"/>
    </font>
    <font>
      <sz val="11"/>
      <name val="Sylfaen"/>
      <family val="1"/>
      <charset val="204"/>
    </font>
    <font>
      <sz val="11"/>
      <color rgb="FFFF0000"/>
      <name val="AcadNusx"/>
    </font>
    <font>
      <b/>
      <sz val="11"/>
      <color rgb="FFFF0000"/>
      <name val="AcadNusx"/>
    </font>
    <font>
      <sz val="11"/>
      <color theme="1"/>
      <name val="Arial"/>
      <family val="2"/>
    </font>
    <font>
      <sz val="11"/>
      <color rgb="FFFF0000"/>
      <name val="Arial"/>
      <family val="2"/>
      <charset val="204"/>
    </font>
    <font>
      <b/>
      <sz val="10"/>
      <name val="Arial"/>
      <family val="2"/>
    </font>
    <font>
      <sz val="9"/>
      <color theme="1"/>
      <name val="AcadNusx"/>
    </font>
    <font>
      <sz val="9"/>
      <name val="AcadNusx"/>
    </font>
    <font>
      <vertAlign val="superscript"/>
      <sz val="10"/>
      <name val="AcadNusx"/>
    </font>
    <font>
      <b/>
      <sz val="10"/>
      <color theme="1"/>
      <name val="AcadNusx"/>
    </font>
    <font>
      <vertAlign val="superscript"/>
      <sz val="10"/>
      <color theme="1"/>
      <name val="AcadNusx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cadMtavr"/>
    </font>
    <font>
      <sz val="11"/>
      <name val="Sylfaen"/>
      <family val="1"/>
    </font>
    <font>
      <b/>
      <sz val="10"/>
      <name val="Arial"/>
      <family val="2"/>
      <charset val="204"/>
    </font>
    <font>
      <sz val="10"/>
      <name val="Sylfaen"/>
      <family val="1"/>
      <charset val="204"/>
    </font>
    <font>
      <sz val="10"/>
      <name val="Symbol"/>
      <family val="2"/>
    </font>
    <font>
      <b/>
      <u/>
      <sz val="10"/>
      <name val="AcadNusx"/>
    </font>
    <font>
      <b/>
      <u/>
      <sz val="10"/>
      <color rgb="FF000000"/>
      <name val="AcadNusx"/>
    </font>
    <font>
      <sz val="10"/>
      <name val="Sylfaen"/>
      <family val="1"/>
    </font>
    <font>
      <u/>
      <sz val="11"/>
      <name val="Arachveulebrivi Thin"/>
      <family val="2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cadNusx"/>
    </font>
    <font>
      <b/>
      <sz val="10"/>
      <color rgb="FFFF0000"/>
      <name val="AcadNusx"/>
    </font>
    <font>
      <sz val="10"/>
      <color indexed="8"/>
      <name val="Times New Roman"/>
      <family val="1"/>
      <charset val="204"/>
    </font>
    <font>
      <b/>
      <sz val="9"/>
      <color indexed="8"/>
      <name val="AcadNusx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sz val="10"/>
      <color indexed="8"/>
      <name val="AcadNusx"/>
    </font>
    <font>
      <b/>
      <sz val="10"/>
      <color indexed="8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b/>
      <sz val="11"/>
      <color indexed="8"/>
      <name val="Calibri"/>
      <family val="2"/>
    </font>
    <font>
      <sz val="9"/>
      <color indexed="8"/>
      <name val="AcadNusx"/>
    </font>
    <font>
      <sz val="9"/>
      <name val="Sylfaen"/>
      <family val="1"/>
      <charset val="204"/>
    </font>
    <font>
      <vertAlign val="superscript"/>
      <sz val="10"/>
      <color indexed="8"/>
      <name val="AcadNusx"/>
    </font>
    <font>
      <sz val="10"/>
      <color indexed="17"/>
      <name val="Times New Roman"/>
      <family val="1"/>
      <charset val="204"/>
    </font>
    <font>
      <sz val="8"/>
      <color indexed="17"/>
      <name val="AcadNusx"/>
    </font>
    <font>
      <sz val="11"/>
      <color indexed="8"/>
      <name val="AcadNusx"/>
    </font>
    <font>
      <sz val="10"/>
      <color rgb="FFFF0000"/>
      <name val="Arial"/>
      <family val="2"/>
      <charset val="204"/>
    </font>
    <font>
      <b/>
      <sz val="10"/>
      <color indexed="8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8" fillId="0" borderId="0"/>
    <xf numFmtId="0" fontId="19" fillId="0" borderId="0"/>
    <xf numFmtId="164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6" fillId="0" borderId="0"/>
  </cellStyleXfs>
  <cellXfs count="521">
    <xf numFmtId="0" fontId="0" fillId="0" borderId="0" xfId="0"/>
    <xf numFmtId="2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16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2" fontId="45" fillId="0" borderId="1" xfId="0" applyNumberFormat="1" applyFont="1" applyFill="1" applyBorder="1" applyAlignment="1">
      <alignment horizontal="left" vertical="top" wrapText="1"/>
    </xf>
    <xf numFmtId="1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/>
    </xf>
    <xf numFmtId="2" fontId="13" fillId="0" borderId="1" xfId="1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2" fontId="13" fillId="0" borderId="1" xfId="1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2" fontId="13" fillId="0" borderId="1" xfId="0" applyNumberFormat="1" applyFont="1" applyFill="1" applyBorder="1" applyAlignment="1">
      <alignment horizontal="right" vertical="top"/>
    </xf>
    <xf numFmtId="0" fontId="1" fillId="0" borderId="1" xfId="9" applyNumberFormat="1" applyFont="1" applyFill="1" applyBorder="1" applyAlignment="1">
      <alignment horizontal="center" vertical="top"/>
    </xf>
    <xf numFmtId="2" fontId="12" fillId="0" borderId="1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1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right" vertical="top"/>
    </xf>
    <xf numFmtId="2" fontId="60" fillId="0" borderId="0" xfId="0" applyNumberFormat="1" applyFont="1" applyFill="1" applyAlignment="1">
      <alignment vertical="center"/>
    </xf>
    <xf numFmtId="2" fontId="4" fillId="0" borderId="1" xfId="1" applyNumberFormat="1" applyFont="1" applyFill="1" applyBorder="1" applyAlignment="1">
      <alignment horizontal="center" vertical="center"/>
    </xf>
    <xf numFmtId="165" fontId="21" fillId="0" borderId="1" xfId="1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/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66" fillId="0" borderId="1" xfId="34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horizontal="center" vertical="center" wrapText="1"/>
    </xf>
    <xf numFmtId="2" fontId="70" fillId="0" borderId="1" xfId="0" applyNumberFormat="1" applyFont="1" applyFill="1" applyBorder="1" applyAlignment="1">
      <alignment horizontal="center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0" fontId="72" fillId="0" borderId="1" xfId="0" applyNumberFormat="1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vertical="center" wrapText="1"/>
    </xf>
    <xf numFmtId="167" fontId="64" fillId="0" borderId="1" xfId="0" applyNumberFormat="1" applyFont="1" applyFill="1" applyBorder="1" applyAlignment="1">
      <alignment horizontal="center" vertical="center" wrapText="1"/>
    </xf>
    <xf numFmtId="2" fontId="64" fillId="0" borderId="1" xfId="0" applyNumberFormat="1" applyFont="1" applyFill="1" applyBorder="1" applyAlignment="1">
      <alignment horizontal="center" vertical="center"/>
    </xf>
    <xf numFmtId="4" fontId="70" fillId="0" borderId="1" xfId="0" applyNumberFormat="1" applyFont="1" applyFill="1" applyBorder="1" applyAlignment="1">
      <alignment horizontal="center" vertical="center"/>
    </xf>
    <xf numFmtId="4" fontId="64" fillId="0" borderId="1" xfId="0" applyNumberFormat="1" applyFont="1" applyFill="1" applyBorder="1" applyAlignment="1">
      <alignment horizontal="center" vertical="center" wrapText="1"/>
    </xf>
    <xf numFmtId="4" fontId="64" fillId="0" borderId="1" xfId="0" applyNumberFormat="1" applyFont="1" applyFill="1" applyBorder="1" applyAlignment="1">
      <alignment horizontal="center" vertical="center"/>
    </xf>
    <xf numFmtId="175" fontId="64" fillId="0" borderId="1" xfId="0" applyNumberFormat="1" applyFont="1" applyFill="1" applyBorder="1" applyAlignment="1">
      <alignment horizontal="center" vertical="center" wrapText="1"/>
    </xf>
    <xf numFmtId="2" fontId="54" fillId="0" borderId="1" xfId="34" applyNumberFormat="1" applyFont="1" applyFill="1" applyBorder="1" applyAlignment="1">
      <alignment horizontal="center" vertical="center" shrinkToFit="1"/>
    </xf>
    <xf numFmtId="4" fontId="75" fillId="0" borderId="1" xfId="0" applyNumberFormat="1" applyFont="1" applyFill="1" applyBorder="1" applyAlignment="1">
      <alignment horizontal="center" vertical="center" wrapText="1"/>
    </xf>
    <xf numFmtId="49" fontId="76" fillId="0" borderId="1" xfId="0" applyNumberFormat="1" applyFont="1" applyFill="1" applyBorder="1" applyAlignment="1">
      <alignment horizontal="center" vertical="center" wrapText="1"/>
    </xf>
    <xf numFmtId="2" fontId="75" fillId="0" borderId="1" xfId="0" applyNumberFormat="1" applyFont="1" applyFill="1" applyBorder="1" applyAlignment="1">
      <alignment horizontal="center" vertical="center" wrapText="1"/>
    </xf>
    <xf numFmtId="167" fontId="64" fillId="0" borderId="1" xfId="0" applyNumberFormat="1" applyFont="1" applyFill="1" applyBorder="1" applyAlignment="1">
      <alignment horizontal="center" vertical="center"/>
    </xf>
    <xf numFmtId="4" fontId="75" fillId="0" borderId="1" xfId="0" applyNumberFormat="1" applyFont="1" applyFill="1" applyBorder="1" applyAlignment="1">
      <alignment horizontal="center" vertical="center"/>
    </xf>
    <xf numFmtId="2" fontId="75" fillId="0" borderId="1" xfId="0" applyNumberFormat="1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49" fontId="54" fillId="0" borderId="1" xfId="34" applyNumberFormat="1" applyFont="1" applyFill="1" applyBorder="1" applyAlignment="1">
      <alignment horizontal="center" vertical="center" wrapText="1"/>
    </xf>
    <xf numFmtId="165" fontId="45" fillId="0" borderId="1" xfId="1" applyNumberFormat="1" applyFont="1" applyFill="1" applyBorder="1" applyAlignment="1">
      <alignment horizontal="center" vertical="center"/>
    </xf>
    <xf numFmtId="0" fontId="79" fillId="0" borderId="1" xfId="36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/>
    </xf>
    <xf numFmtId="4" fontId="69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4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2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165" fontId="11" fillId="0" borderId="0" xfId="0" applyNumberFormat="1" applyFont="1" applyFill="1" applyAlignment="1">
      <alignment horizontal="right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right" vertical="center"/>
    </xf>
    <xf numFmtId="2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65" fontId="13" fillId="0" borderId="0" xfId="0" applyNumberFormat="1" applyFont="1" applyFill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 textRotation="90"/>
    </xf>
    <xf numFmtId="0" fontId="1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13" fillId="0" borderId="4" xfId="0" applyNumberFormat="1" applyFont="1" applyFill="1" applyBorder="1" applyAlignment="1">
      <alignment horizontal="center" vertical="center" textRotation="90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34" fillId="0" borderId="1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/>
    </xf>
    <xf numFmtId="170" fontId="13" fillId="0" borderId="1" xfId="9" applyNumberFormat="1" applyFont="1" applyFill="1" applyBorder="1" applyAlignment="1">
      <alignment vertical="center"/>
    </xf>
    <xf numFmtId="2" fontId="34" fillId="0" borderId="1" xfId="0" applyNumberFormat="1" applyFont="1" applyFill="1" applyBorder="1" applyAlignment="1">
      <alignment horizontal="right"/>
    </xf>
    <xf numFmtId="0" fontId="24" fillId="0" borderId="0" xfId="0" applyFont="1" applyFill="1"/>
    <xf numFmtId="0" fontId="13" fillId="0" borderId="1" xfId="0" applyFont="1" applyFill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left" vertical="top" wrapText="1"/>
    </xf>
    <xf numFmtId="1" fontId="13" fillId="0" borderId="1" xfId="1" applyNumberFormat="1" applyFont="1" applyFill="1" applyBorder="1" applyAlignment="1">
      <alignment horizontal="center" vertical="top"/>
    </xf>
    <xf numFmtId="166" fontId="21" fillId="0" borderId="1" xfId="1" applyNumberFormat="1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top" wrapText="1"/>
    </xf>
    <xf numFmtId="2" fontId="13" fillId="0" borderId="1" xfId="1" applyNumberFormat="1" applyFont="1" applyFill="1" applyBorder="1" applyAlignment="1">
      <alignment horizontal="left" vertical="top" wrapText="1"/>
    </xf>
    <xf numFmtId="49" fontId="42" fillId="0" borderId="1" xfId="0" applyNumberFormat="1" applyFont="1" applyFill="1" applyBorder="1" applyAlignment="1">
      <alignment horizontal="center" vertical="top" wrapText="1"/>
    </xf>
    <xf numFmtId="2" fontId="21" fillId="0" borderId="1" xfId="1" applyNumberFormat="1" applyFont="1" applyFill="1" applyBorder="1" applyAlignment="1">
      <alignment horizontal="left" vertical="top" wrapText="1"/>
    </xf>
    <xf numFmtId="170" fontId="13" fillId="0" borderId="1" xfId="9" applyNumberFormat="1" applyFont="1" applyFill="1" applyBorder="1"/>
    <xf numFmtId="170" fontId="13" fillId="0" borderId="1" xfId="9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vertical="center"/>
    </xf>
    <xf numFmtId="2" fontId="21" fillId="0" borderId="1" xfId="1" applyNumberFormat="1" applyFont="1" applyFill="1" applyBorder="1" applyAlignment="1">
      <alignment vertical="top" wrapText="1"/>
    </xf>
    <xf numFmtId="2" fontId="21" fillId="0" borderId="1" xfId="1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center" vertical="center"/>
    </xf>
    <xf numFmtId="2" fontId="13" fillId="0" borderId="1" xfId="9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top" wrapText="1"/>
    </xf>
    <xf numFmtId="167" fontId="13" fillId="0" borderId="1" xfId="1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center"/>
    </xf>
    <xf numFmtId="165" fontId="13" fillId="0" borderId="1" xfId="9" applyNumberFormat="1" applyFont="1" applyFill="1" applyBorder="1" applyAlignment="1">
      <alignment horizontal="center" vertical="center"/>
    </xf>
    <xf numFmtId="165" fontId="13" fillId="0" borderId="1" xfId="9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9" applyNumberFormat="1" applyFont="1" applyFill="1" applyBorder="1" applyAlignment="1">
      <alignment horizontal="center" vertical="center"/>
    </xf>
    <xf numFmtId="2" fontId="1" fillId="0" borderId="1" xfId="9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9" applyNumberFormat="1" applyFont="1" applyFill="1" applyBorder="1" applyAlignment="1">
      <alignment horizontal="center" vertical="center"/>
    </xf>
    <xf numFmtId="2" fontId="11" fillId="0" borderId="1" xfId="9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6" fillId="0" borderId="0" xfId="4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/>
    </xf>
    <xf numFmtId="165" fontId="4" fillId="0" borderId="1" xfId="33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top" wrapText="1"/>
    </xf>
    <xf numFmtId="2" fontId="11" fillId="0" borderId="1" xfId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5" fontId="1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center" vertical="top"/>
    </xf>
    <xf numFmtId="2" fontId="11" fillId="0" borderId="1" xfId="1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2" fontId="11" fillId="0" borderId="1" xfId="9" applyNumberFormat="1" applyFont="1" applyFill="1" applyBorder="1" applyAlignment="1">
      <alignment horizontal="center" vertical="top"/>
    </xf>
    <xf numFmtId="2" fontId="11" fillId="0" borderId="1" xfId="9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center"/>
    </xf>
    <xf numFmtId="0" fontId="6" fillId="0" borderId="0" xfId="4" applyFont="1" applyFill="1"/>
    <xf numFmtId="2" fontId="1" fillId="0" borderId="1" xfId="0" applyNumberFormat="1" applyFont="1" applyFill="1" applyBorder="1" applyAlignment="1">
      <alignment horizontal="left" vertical="top" wrapText="1"/>
    </xf>
    <xf numFmtId="167" fontId="11" fillId="0" borderId="1" xfId="1" applyNumberFormat="1" applyFont="1" applyFill="1" applyBorder="1" applyAlignment="1">
      <alignment horizontal="center" vertical="center"/>
    </xf>
    <xf numFmtId="167" fontId="11" fillId="0" borderId="1" xfId="1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left" vertical="top" wrapText="1"/>
    </xf>
    <xf numFmtId="0" fontId="57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/>
    <xf numFmtId="0" fontId="10" fillId="0" borderId="1" xfId="0" applyFont="1" applyFill="1" applyBorder="1"/>
    <xf numFmtId="0" fontId="21" fillId="0" borderId="1" xfId="0" applyFont="1" applyFill="1" applyBorder="1" applyAlignment="1">
      <alignment vertical="center" wrapText="1"/>
    </xf>
    <xf numFmtId="170" fontId="11" fillId="0" borderId="1" xfId="9" applyNumberFormat="1" applyFont="1" applyFill="1" applyBorder="1"/>
    <xf numFmtId="2" fontId="4" fillId="0" borderId="1" xfId="9" applyNumberFormat="1" applyFont="1" applyFill="1" applyBorder="1"/>
    <xf numFmtId="0" fontId="4" fillId="0" borderId="1" xfId="9" applyNumberFormat="1" applyFont="1" applyFill="1" applyBorder="1" applyAlignment="1">
      <alignment vertical="center"/>
    </xf>
    <xf numFmtId="2" fontId="4" fillId="0" borderId="1" xfId="9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11" fillId="0" borderId="1" xfId="0" applyFont="1" applyFill="1" applyBorder="1" applyAlignment="1">
      <alignment wrapText="1"/>
    </xf>
    <xf numFmtId="9" fontId="11" fillId="0" borderId="1" xfId="0" applyNumberFormat="1" applyFont="1" applyFill="1" applyBorder="1" applyAlignment="1">
      <alignment horizontal="center" vertical="center"/>
    </xf>
    <xf numFmtId="170" fontId="4" fillId="0" borderId="1" xfId="9" applyNumberFormat="1" applyFont="1" applyFill="1" applyBorder="1"/>
    <xf numFmtId="0" fontId="4" fillId="0" borderId="1" xfId="9" applyNumberFormat="1" applyFont="1" applyFill="1" applyBorder="1"/>
    <xf numFmtId="1" fontId="4" fillId="0" borderId="1" xfId="9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65" fontId="21" fillId="0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/>
    <xf numFmtId="0" fontId="10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left" vertical="center"/>
    </xf>
    <xf numFmtId="165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center" wrapText="1"/>
    </xf>
    <xf numFmtId="166" fontId="1" fillId="0" borderId="1" xfId="9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center"/>
    </xf>
    <xf numFmtId="2" fontId="12" fillId="0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top" wrapText="1"/>
    </xf>
    <xf numFmtId="165" fontId="12" fillId="0" borderId="1" xfId="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167" fontId="12" fillId="0" borderId="1" xfId="0" applyNumberFormat="1" applyFont="1" applyFill="1" applyBorder="1" applyAlignment="1">
      <alignment horizontal="center" vertical="center"/>
    </xf>
    <xf numFmtId="2" fontId="45" fillId="0" borderId="1" xfId="1" applyNumberFormat="1" applyFont="1" applyFill="1" applyBorder="1" applyAlignment="1">
      <alignment horizontal="left" vertical="top" wrapText="1"/>
    </xf>
    <xf numFmtId="2" fontId="12" fillId="0" borderId="1" xfId="9" applyNumberFormat="1" applyFont="1" applyFill="1" applyBorder="1" applyAlignment="1">
      <alignment horizontal="center" vertical="top"/>
    </xf>
    <xf numFmtId="2" fontId="1" fillId="0" borderId="1" xfId="9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170" fontId="1" fillId="0" borderId="1" xfId="9" applyNumberFormat="1" applyFont="1" applyFill="1" applyBorder="1"/>
    <xf numFmtId="2" fontId="2" fillId="0" borderId="1" xfId="9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170" fontId="2" fillId="0" borderId="1" xfId="9" applyNumberFormat="1" applyFont="1" applyFill="1" applyBorder="1"/>
    <xf numFmtId="166" fontId="2" fillId="0" borderId="1" xfId="9" applyNumberFormat="1" applyFont="1" applyFill="1" applyBorder="1" applyAlignment="1">
      <alignment horizontal="center" vertical="center"/>
    </xf>
    <xf numFmtId="1" fontId="2" fillId="0" borderId="1" xfId="9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/>
    <xf numFmtId="0" fontId="21" fillId="0" borderId="0" xfId="0" applyFont="1" applyFill="1"/>
    <xf numFmtId="0" fontId="21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center" vertical="center"/>
    </xf>
    <xf numFmtId="0" fontId="45" fillId="0" borderId="1" xfId="0" applyNumberFormat="1" applyFont="1" applyFill="1" applyBorder="1" applyAlignment="1">
      <alignment vertical="top" wrapText="1"/>
    </xf>
    <xf numFmtId="167" fontId="2" fillId="0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43" fillId="0" borderId="1" xfId="9" applyNumberFormat="1" applyFont="1" applyFill="1" applyBorder="1" applyAlignment="1">
      <alignment horizontal="center" vertical="center"/>
    </xf>
    <xf numFmtId="0" fontId="1" fillId="0" borderId="1" xfId="9" applyNumberFormat="1" applyFont="1" applyFill="1" applyBorder="1" applyAlignment="1">
      <alignment horizontal="center" vertical="center"/>
    </xf>
    <xf numFmtId="0" fontId="43" fillId="0" borderId="1" xfId="9" applyNumberFormat="1" applyFont="1" applyFill="1" applyBorder="1" applyAlignment="1">
      <alignment horizontal="right" vertical="center"/>
    </xf>
    <xf numFmtId="2" fontId="45" fillId="0" borderId="1" xfId="1" applyNumberFormat="1" applyFont="1" applyFill="1" applyBorder="1" applyAlignment="1">
      <alignment vertical="top" wrapText="1"/>
    </xf>
    <xf numFmtId="0" fontId="1" fillId="0" borderId="1" xfId="9" applyNumberFormat="1" applyFont="1" applyFill="1" applyBorder="1" applyAlignment="1">
      <alignment horizontal="right" vertical="center"/>
    </xf>
    <xf numFmtId="0" fontId="45" fillId="0" borderId="1" xfId="3" applyFont="1" applyFill="1" applyBorder="1" applyAlignment="1">
      <alignment vertical="top" wrapText="1"/>
    </xf>
    <xf numFmtId="170" fontId="1" fillId="0" borderId="1" xfId="9" applyNumberFormat="1" applyFont="1" applyFill="1" applyBorder="1" applyAlignment="1">
      <alignment horizontal="center" vertical="center"/>
    </xf>
    <xf numFmtId="170" fontId="1" fillId="0" borderId="1" xfId="9" applyNumberFormat="1" applyFont="1" applyFill="1" applyBorder="1" applyAlignment="1">
      <alignment vertical="center"/>
    </xf>
    <xf numFmtId="168" fontId="12" fillId="0" borderId="1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horizontal="center" vertical="center"/>
    </xf>
    <xf numFmtId="170" fontId="1" fillId="0" borderId="1" xfId="9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top" wrapText="1"/>
    </xf>
    <xf numFmtId="16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/>
    </xf>
    <xf numFmtId="173" fontId="1" fillId="0" borderId="1" xfId="0" applyNumberFormat="1" applyFont="1" applyFill="1" applyBorder="1" applyAlignment="1">
      <alignment horizontal="center" vertical="center" wrapText="1"/>
    </xf>
    <xf numFmtId="170" fontId="1" fillId="0" borderId="1" xfId="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/>
    </xf>
    <xf numFmtId="170" fontId="1" fillId="0" borderId="1" xfId="9" applyNumberFormat="1" applyFont="1" applyFill="1" applyBorder="1" applyAlignment="1">
      <alignment vertical="top"/>
    </xf>
    <xf numFmtId="170" fontId="1" fillId="0" borderId="1" xfId="9" applyNumberFormat="1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center" vertical="top"/>
    </xf>
    <xf numFmtId="165" fontId="2" fillId="0" borderId="1" xfId="1" applyNumberFormat="1" applyFont="1" applyFill="1" applyBorder="1" applyAlignment="1">
      <alignment horizontal="center" vertical="center"/>
    </xf>
    <xf numFmtId="0" fontId="45" fillId="0" borderId="4" xfId="3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/>
    </xf>
    <xf numFmtId="167" fontId="45" fillId="0" borderId="1" xfId="0" applyNumberFormat="1" applyFont="1" applyFill="1" applyBorder="1" applyAlignment="1">
      <alignment horizontal="center" vertical="center"/>
    </xf>
    <xf numFmtId="170" fontId="12" fillId="0" borderId="1" xfId="9" applyNumberFormat="1" applyFont="1" applyFill="1" applyBorder="1" applyAlignment="1">
      <alignment horizontal="center" vertical="center"/>
    </xf>
    <xf numFmtId="170" fontId="12" fillId="0" borderId="1" xfId="9" applyNumberFormat="1" applyFont="1" applyFill="1" applyBorder="1"/>
    <xf numFmtId="0" fontId="0" fillId="0" borderId="0" xfId="0" applyFont="1" applyFill="1"/>
    <xf numFmtId="169" fontId="1" fillId="0" borderId="1" xfId="0" applyNumberFormat="1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center"/>
    </xf>
    <xf numFmtId="0" fontId="11" fillId="0" borderId="1" xfId="0" applyNumberFormat="1" applyFont="1" applyFill="1" applyBorder="1"/>
    <xf numFmtId="0" fontId="11" fillId="0" borderId="1" xfId="9" applyNumberFormat="1" applyFont="1" applyFill="1" applyBorder="1"/>
    <xf numFmtId="49" fontId="2" fillId="0" borderId="1" xfId="9" applyNumberFormat="1" applyFont="1" applyFill="1" applyBorder="1" applyAlignment="1">
      <alignment vertical="top"/>
    </xf>
    <xf numFmtId="0" fontId="2" fillId="0" borderId="1" xfId="9" applyNumberFormat="1" applyFont="1" applyFill="1" applyBorder="1" applyAlignment="1">
      <alignment vertical="top"/>
    </xf>
    <xf numFmtId="49" fontId="2" fillId="0" borderId="1" xfId="9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/>
    </xf>
    <xf numFmtId="1" fontId="2" fillId="0" borderId="1" xfId="9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2" fontId="2" fillId="0" borderId="1" xfId="9" applyNumberFormat="1" applyFont="1" applyFill="1" applyBorder="1" applyAlignment="1">
      <alignment vertical="top"/>
    </xf>
    <xf numFmtId="0" fontId="0" fillId="0" borderId="0" xfId="0" applyFont="1" applyFill="1" applyAlignment="1">
      <alignment vertical="center"/>
    </xf>
    <xf numFmtId="0" fontId="13" fillId="0" borderId="0" xfId="0" applyFont="1" applyFill="1"/>
    <xf numFmtId="0" fontId="1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67" fontId="13" fillId="0" borderId="1" xfId="1" applyNumberFormat="1" applyFont="1" applyFill="1" applyBorder="1" applyAlignment="1">
      <alignment horizontal="center" vertical="center"/>
    </xf>
    <xf numFmtId="174" fontId="13" fillId="0" borderId="1" xfId="9" applyNumberFormat="1" applyFont="1" applyFill="1" applyBorder="1" applyAlignment="1">
      <alignment vertical="center"/>
    </xf>
    <xf numFmtId="0" fontId="10" fillId="0" borderId="7" xfId="0" applyFont="1" applyFill="1" applyBorder="1"/>
    <xf numFmtId="2" fontId="11" fillId="0" borderId="1" xfId="0" applyNumberFormat="1" applyFont="1" applyFill="1" applyBorder="1" applyAlignment="1">
      <alignment vertical="center" wrapText="1"/>
    </xf>
    <xf numFmtId="2" fontId="2" fillId="0" borderId="1" xfId="9" applyNumberFormat="1" applyFont="1" applyFill="1" applyBorder="1"/>
    <xf numFmtId="172" fontId="2" fillId="0" borderId="1" xfId="9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2" fillId="0" borderId="1" xfId="0" applyFont="1" applyFill="1" applyBorder="1" applyAlignment="1">
      <alignment vertical="top"/>
    </xf>
    <xf numFmtId="170" fontId="2" fillId="0" borderId="1" xfId="9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168" fontId="11" fillId="0" borderId="1" xfId="0" applyNumberFormat="1" applyFont="1" applyFill="1" applyBorder="1" applyAlignment="1">
      <alignment vertical="top" wrapText="1"/>
    </xf>
    <xf numFmtId="168" fontId="11" fillId="0" borderId="1" xfId="0" applyNumberFormat="1" applyFont="1" applyFill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/>
    </xf>
    <xf numFmtId="0" fontId="36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/>
    </xf>
    <xf numFmtId="0" fontId="11" fillId="0" borderId="1" xfId="9" applyNumberFormat="1" applyFont="1" applyFill="1" applyBorder="1" applyAlignment="1">
      <alignment horizontal="center" vertical="top"/>
    </xf>
    <xf numFmtId="49" fontId="52" fillId="0" borderId="1" xfId="5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168" fontId="11" fillId="0" borderId="1" xfId="0" applyNumberFormat="1" applyFont="1" applyFill="1" applyBorder="1" applyAlignment="1">
      <alignment horizontal="center" vertical="top" wrapText="1"/>
    </xf>
    <xf numFmtId="16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169" fontId="1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/>
    </xf>
    <xf numFmtId="168" fontId="11" fillId="0" borderId="1" xfId="0" applyNumberFormat="1" applyFont="1" applyFill="1" applyBorder="1" applyAlignment="1">
      <alignment horizontal="center" vertical="top"/>
    </xf>
    <xf numFmtId="43" fontId="11" fillId="0" borderId="1" xfId="0" applyNumberFormat="1" applyFont="1" applyFill="1" applyBorder="1" applyAlignment="1">
      <alignment vertical="center"/>
    </xf>
    <xf numFmtId="2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3" fillId="0" borderId="1" xfId="9" applyNumberFormat="1" applyFont="1" applyFill="1" applyBorder="1" applyAlignment="1">
      <alignment horizontal="center" vertical="center"/>
    </xf>
    <xf numFmtId="167" fontId="45" fillId="0" borderId="1" xfId="1" applyNumberFormat="1" applyFont="1" applyFill="1" applyBorder="1" applyAlignment="1">
      <alignment horizontal="center" vertical="center"/>
    </xf>
    <xf numFmtId="0" fontId="1" fillId="0" borderId="1" xfId="9" applyNumberFormat="1" applyFont="1" applyFill="1" applyBorder="1"/>
    <xf numFmtId="49" fontId="1" fillId="0" borderId="1" xfId="0" applyNumberFormat="1" applyFont="1" applyFill="1" applyBorder="1" applyAlignment="1">
      <alignment vertical="center"/>
    </xf>
    <xf numFmtId="168" fontId="1" fillId="0" borderId="1" xfId="0" applyNumberFormat="1" applyFont="1" applyFill="1" applyBorder="1" applyAlignment="1">
      <alignment vertical="top" wrapText="1"/>
    </xf>
    <xf numFmtId="0" fontId="1" fillId="0" borderId="1" xfId="9" applyNumberFormat="1" applyFont="1" applyFill="1" applyBorder="1" applyAlignment="1">
      <alignment horizontal="center"/>
    </xf>
    <xf numFmtId="0" fontId="54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9" applyNumberFormat="1" applyFont="1" applyFill="1" applyBorder="1" applyAlignment="1">
      <alignment horizontal="right" vertical="top"/>
    </xf>
    <xf numFmtId="49" fontId="58" fillId="0" borderId="1" xfId="5" applyNumberFormat="1" applyFont="1" applyFill="1" applyBorder="1" applyAlignment="1">
      <alignment horizontal="center" vertical="top" wrapText="1"/>
    </xf>
    <xf numFmtId="0" fontId="58" fillId="0" borderId="1" xfId="0" applyFont="1" applyFill="1" applyBorder="1" applyAlignment="1">
      <alignment vertical="center" wrapText="1"/>
    </xf>
    <xf numFmtId="43" fontId="1" fillId="0" borderId="1" xfId="0" applyNumberFormat="1" applyFont="1" applyFill="1" applyBorder="1"/>
    <xf numFmtId="0" fontId="2" fillId="0" borderId="1" xfId="9" applyNumberFormat="1" applyFont="1" applyFill="1" applyBorder="1"/>
    <xf numFmtId="0" fontId="1" fillId="0" borderId="1" xfId="0" applyNumberFormat="1" applyFont="1" applyFill="1" applyBorder="1"/>
    <xf numFmtId="170" fontId="11" fillId="0" borderId="1" xfId="9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2" fontId="21" fillId="0" borderId="1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vertical="center"/>
    </xf>
    <xf numFmtId="165" fontId="13" fillId="0" borderId="1" xfId="0" applyNumberFormat="1" applyFont="1" applyFill="1" applyBorder="1" applyAlignment="1">
      <alignment horizontal="center" vertical="top"/>
    </xf>
    <xf numFmtId="0" fontId="65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3" fillId="0" borderId="1" xfId="0" applyFont="1" applyFill="1" applyBorder="1" applyAlignment="1">
      <alignment horizontal="left"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top" wrapText="1"/>
    </xf>
    <xf numFmtId="170" fontId="11" fillId="0" borderId="1" xfId="9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2" fontId="11" fillId="0" borderId="1" xfId="6" applyNumberFormat="1" applyFont="1" applyFill="1" applyBorder="1" applyAlignment="1">
      <alignment horizontal="center" vertical="top"/>
    </xf>
    <xf numFmtId="0" fontId="17" fillId="0" borderId="0" xfId="6" applyFont="1" applyFill="1" applyAlignment="1">
      <alignment horizontal="center"/>
    </xf>
    <xf numFmtId="49" fontId="11" fillId="0" borderId="1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32" fillId="0" borderId="0" xfId="4" applyFont="1" applyFill="1"/>
    <xf numFmtId="49" fontId="11" fillId="0" borderId="1" xfId="0" applyNumberFormat="1" applyFont="1" applyFill="1" applyBorder="1" applyAlignment="1">
      <alignment vertical="top"/>
    </xf>
    <xf numFmtId="2" fontId="4" fillId="0" borderId="1" xfId="1" applyNumberFormat="1" applyFont="1" applyFill="1" applyBorder="1" applyAlignment="1">
      <alignment horizontal="left" vertical="top" wrapText="1"/>
    </xf>
    <xf numFmtId="2" fontId="32" fillId="0" borderId="0" xfId="0" applyNumberFormat="1" applyFont="1" applyFill="1" applyAlignment="1">
      <alignment vertical="center"/>
    </xf>
    <xf numFmtId="0" fontId="37" fillId="0" borderId="1" xfId="0" applyFont="1" applyFill="1" applyBorder="1" applyAlignment="1">
      <alignment horizontal="center" vertical="top"/>
    </xf>
    <xf numFmtId="167" fontId="1" fillId="0" borderId="1" xfId="0" applyNumberFormat="1" applyFont="1" applyFill="1" applyBorder="1" applyAlignment="1">
      <alignment horizontal="center" vertical="center"/>
    </xf>
    <xf numFmtId="165" fontId="1" fillId="0" borderId="1" xfId="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43" fontId="11" fillId="0" borderId="1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1" fillId="0" borderId="9" xfId="3" applyFont="1" applyFill="1" applyBorder="1" applyAlignment="1">
      <alignment horizontal="left" vertical="top" wrapText="1"/>
    </xf>
    <xf numFmtId="0" fontId="1" fillId="0" borderId="1" xfId="3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8" fontId="56" fillId="0" borderId="1" xfId="0" applyNumberFormat="1" applyFont="1" applyFill="1" applyBorder="1" applyAlignment="1">
      <alignment horizontal="left" vertical="top" wrapText="1"/>
    </xf>
    <xf numFmtId="49" fontId="4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2" fillId="0" borderId="1" xfId="9" applyNumberFormat="1" applyFont="1" applyFill="1" applyBorder="1" applyAlignment="1">
      <alignment horizontal="left" vertical="top"/>
    </xf>
    <xf numFmtId="0" fontId="50" fillId="0" borderId="0" xfId="0" applyFont="1" applyFill="1"/>
    <xf numFmtId="0" fontId="5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1" fillId="0" borderId="1" xfId="5" applyNumberFormat="1" applyFont="1" applyFill="1" applyBorder="1" applyAlignment="1">
      <alignment horizontal="center" vertical="top"/>
    </xf>
    <xf numFmtId="0" fontId="2" fillId="0" borderId="1" xfId="5" applyFont="1" applyFill="1" applyBorder="1" applyAlignment="1">
      <alignment horizontal="left" vertical="top" wrapText="1"/>
    </xf>
    <xf numFmtId="0" fontId="1" fillId="0" borderId="1" xfId="6" applyFont="1" applyFill="1" applyBorder="1" applyAlignment="1">
      <alignment horizontal="center" vertical="center"/>
    </xf>
    <xf numFmtId="2" fontId="59" fillId="0" borderId="1" xfId="6" applyNumberFormat="1" applyFont="1" applyFill="1" applyBorder="1" applyAlignment="1">
      <alignment horizontal="center" vertical="center"/>
    </xf>
    <xf numFmtId="1" fontId="1" fillId="0" borderId="1" xfId="6" applyNumberFormat="1" applyFont="1" applyFill="1" applyBorder="1" applyAlignment="1">
      <alignment horizontal="center" vertical="center"/>
    </xf>
    <xf numFmtId="49" fontId="17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/>
    </xf>
    <xf numFmtId="2" fontId="1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top" wrapText="1"/>
    </xf>
    <xf numFmtId="165" fontId="1" fillId="0" borderId="1" xfId="6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vertical="top" wrapText="1"/>
    </xf>
    <xf numFmtId="2" fontId="2" fillId="0" borderId="1" xfId="1" applyNumberFormat="1" applyFont="1" applyFill="1" applyBorder="1" applyAlignment="1">
      <alignment horizontal="center" vertical="center"/>
    </xf>
    <xf numFmtId="2" fontId="1" fillId="0" borderId="1" xfId="9" applyNumberFormat="1" applyFont="1" applyFill="1" applyBorder="1" applyAlignment="1">
      <alignment horizontal="center"/>
    </xf>
    <xf numFmtId="2" fontId="45" fillId="0" borderId="1" xfId="1" applyNumberFormat="1" applyFont="1" applyFill="1" applyBorder="1" applyAlignment="1">
      <alignment horizontal="center" vertical="center"/>
    </xf>
    <xf numFmtId="170" fontId="12" fillId="0" borderId="1" xfId="9" applyNumberFormat="1" applyFont="1" applyFill="1" applyBorder="1" applyAlignment="1">
      <alignment horizontal="right" vertical="center"/>
    </xf>
    <xf numFmtId="170" fontId="12" fillId="0" borderId="1" xfId="9" applyNumberFormat="1" applyFont="1" applyFill="1" applyBorder="1" applyAlignment="1">
      <alignment vertical="center"/>
    </xf>
    <xf numFmtId="0" fontId="12" fillId="0" borderId="1" xfId="9" applyNumberFormat="1" applyFont="1" applyFill="1" applyBorder="1" applyAlignment="1">
      <alignment horizontal="center" vertical="center"/>
    </xf>
    <xf numFmtId="0" fontId="12" fillId="0" borderId="1" xfId="9" applyNumberFormat="1" applyFont="1" applyFill="1" applyBorder="1" applyAlignment="1">
      <alignment horizontal="right" vertical="center"/>
    </xf>
    <xf numFmtId="0" fontId="2" fillId="0" borderId="1" xfId="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72" fontId="3" fillId="0" borderId="0" xfId="0" applyNumberFormat="1" applyFont="1" applyFill="1"/>
    <xf numFmtId="0" fontId="22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/>
    <xf numFmtId="2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2" fontId="13" fillId="0" borderId="0" xfId="0" applyNumberFormat="1" applyFont="1" applyFill="1"/>
    <xf numFmtId="2" fontId="4" fillId="0" borderId="1" xfId="0" applyNumberFormat="1" applyFont="1" applyFill="1" applyBorder="1" applyAlignment="1">
      <alignment horizontal="center" vertical="top"/>
    </xf>
    <xf numFmtId="2" fontId="1" fillId="0" borderId="1" xfId="0" quotePrefix="1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/>
    <xf numFmtId="0" fontId="28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2" fontId="12" fillId="0" borderId="1" xfId="0" quotePrefix="1" applyNumberFormat="1" applyFont="1" applyFill="1" applyBorder="1" applyAlignment="1">
      <alignment horizontal="center" vertical="top"/>
    </xf>
    <xf numFmtId="2" fontId="12" fillId="0" borderId="1" xfId="0" applyNumberFormat="1" applyFont="1" applyFill="1" applyBorder="1" applyAlignment="1">
      <alignment horizontal="center" vertical="top" wrapText="1"/>
    </xf>
    <xf numFmtId="0" fontId="5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71" fontId="1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 wrapText="1"/>
    </xf>
    <xf numFmtId="165" fontId="2" fillId="0" borderId="0" xfId="0" applyNumberFormat="1" applyFont="1" applyFill="1" applyAlignment="1">
      <alignment horizontal="center" vertical="top"/>
    </xf>
    <xf numFmtId="0" fontId="53" fillId="0" borderId="0" xfId="0" applyFont="1" applyFill="1" applyAlignment="1">
      <alignment vertical="top"/>
    </xf>
    <xf numFmtId="0" fontId="53" fillId="0" borderId="0" xfId="0" applyFont="1" applyFill="1"/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top" wrapText="1"/>
    </xf>
    <xf numFmtId="165" fontId="13" fillId="0" borderId="0" xfId="0" applyNumberFormat="1" applyFont="1" applyFill="1"/>
  </cellXfs>
  <cellStyles count="37">
    <cellStyle name="Comma" xfId="9" builtinId="3"/>
    <cellStyle name="Normal" xfId="0" builtinId="0"/>
    <cellStyle name="Normal 10" xfId="6"/>
    <cellStyle name="Normal 2" xfId="5"/>
    <cellStyle name="Normal_3-1----6-4" xfId="32"/>
    <cellStyle name="Normal_Tb-Sen-Les km 298+0-km303+300, km309+600-310+600_Lot 3_Cernovik" xfId="36"/>
    <cellStyle name="Normal_Xulos seminaria TSIN" xfId="4"/>
    <cellStyle name="Percent" xfId="33" builtinId="5"/>
    <cellStyle name="silfain" xfId="7"/>
    <cellStyle name="Обычный 2" xfId="2"/>
    <cellStyle name="Обычный 2 10" xfId="21"/>
    <cellStyle name="Обычный 2 11" xfId="20"/>
    <cellStyle name="Обычный 2 12" xfId="19"/>
    <cellStyle name="Обычный 2 13" xfId="15"/>
    <cellStyle name="Обычный 2 14" xfId="22"/>
    <cellStyle name="Обычный 2 15" xfId="24"/>
    <cellStyle name="Обычный 2 16" xfId="25"/>
    <cellStyle name="Обычный 2 17" xfId="16"/>
    <cellStyle name="Обычный 2 18" xfId="23"/>
    <cellStyle name="Обычный 2 19" xfId="26"/>
    <cellStyle name="Обычный 2 2" xfId="3"/>
    <cellStyle name="Обычный 2 20" xfId="27"/>
    <cellStyle name="Обычный 2 21" xfId="28"/>
    <cellStyle name="Обычный 2 3" xfId="10"/>
    <cellStyle name="Обычный 2 3 2 2" xfId="34"/>
    <cellStyle name="Обычный 2 4" xfId="11"/>
    <cellStyle name="Обычный 2 5" xfId="12"/>
    <cellStyle name="Обычный 2 6" xfId="14"/>
    <cellStyle name="Обычный 2 7" xfId="13"/>
    <cellStyle name="Обычный 2 8" xfId="17"/>
    <cellStyle name="Обычный 2 9" xfId="18"/>
    <cellStyle name="Обычный 3" xfId="29"/>
    <cellStyle name="Обычный 4 2 2" xfId="35"/>
    <cellStyle name="Обычный_Лист1" xfId="1"/>
    <cellStyle name="არიალი" xfId="8"/>
    <cellStyle name="ჩვეულებრივი 2" xfId="30"/>
    <cellStyle name="ჩვეულებრივი 2 2 2" xfId="31"/>
  </cellStyles>
  <dxfs count="4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38375" y="12725400"/>
          <a:ext cx="283497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6</xdr:col>
      <xdr:colOff>498019</xdr:colOff>
      <xdr:row>25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895600" y="88963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5CBA6243-6ED7-4694-AA36-A5FB9155E6C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87932B4A-D703-49FE-88F4-448518FC0151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73EE1C49-C855-4A2D-9428-98B1E7F31782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4813248D-C40B-494D-B774-22A0A6838181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3C263775-105C-414D-8319-931F9FA8EE0E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4260182-52E3-4447-AA6E-9E0CECF45129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5168DAAD-AF42-4E90-BEBA-F1915284F17C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560933</xdr:colOff>
      <xdr:row>64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D40038B6-477B-4377-8B4E-D41A37D2673E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542706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BB35DEA3-D7DB-45F9-B02C-D165B7E94CDA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C85A60B4-2E56-42FF-8D38-D5464B495647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58BE66C-F87D-4AF5-8F64-55C739E9F597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ACC0A67E-61C4-49DF-993D-3017646C53D1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B467B06A-8FCA-4DAC-AA7F-0E3610C5B3DE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D6F20738-8BEE-4615-B145-2D6DB1CADA64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7E77E7D5-9CCA-4D61-8240-F2C1250F12BE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54943667-6EA9-4D17-87F7-90543A84F096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BF30105E-4B4C-4BE4-A0AF-EC78098F2A2E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E7A234C9-668A-449D-A198-956A6A48771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B24B20B4-B377-4E01-98D8-8FE3B4C161B1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9D839D9-AE58-45E3-A861-DD932D215174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62E31F1-669D-4B00-9174-E416B5CB4776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B7521EA9-27F5-4AD7-8D56-665758EAC28B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86963D8F-B5E9-461A-8506-A272B4BB9F03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B4EEDC97-EFDF-4DBD-81FE-5F9192FF9F14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FC98CACC-0479-45F2-8C3C-68D48074AC22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C7E06B75-244E-4BFC-9B83-6E5C15C3A9CC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68C809B1-F720-4A79-AFA7-E73165F520E4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CB70C0D2-4E7A-4296-8F83-2B43E79D39FF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67224791-FDEB-40D5-B2CA-AFF6E628EAC6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405897D-9C3B-4F95-AB28-A04CA5225DCC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507CD771-00B2-446B-B4B4-EDAA207A0BCE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A0AD5A9F-0C02-49D6-885E-19F7DC5DAA8A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B291E739-ACB2-4FE2-9D2D-873A8669AAF7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EFCADA14-AABF-4F79-905E-D4DC76488E1D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46ED6C39-C430-4F6B-9E73-B965175C95C7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78206292-5C23-40F2-868C-F29C1F505A10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D9A70883-2697-4AE7-9DC6-523A7D8D43DD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B92EBF7-5048-4F8E-860A-21AC6AE6A403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5F45B679-8E74-4D95-B2EE-DF4F3A482C15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2</xdr:col>
      <xdr:colOff>2610188</xdr:colOff>
      <xdr:row>64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719D662E-4F6F-4C95-BC98-1A9D4672FB42}"/>
            </a:ext>
          </a:extLst>
        </xdr:cNvPr>
        <xdr:cNvSpPr txBox="1">
          <a:spLocks noChangeArrowheads="1"/>
        </xdr:cNvSpPr>
      </xdr:nvSpPr>
      <xdr:spPr bwMode="auto">
        <a:xfrm>
          <a:off x="2400300" y="32013525"/>
          <a:ext cx="301862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27933</xdr:colOff>
      <xdr:row>64</xdr:row>
      <xdr:rowOff>27051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57475" y="118395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64</xdr:row>
      <xdr:rowOff>0</xdr:rowOff>
    </xdr:from>
    <xdr:to>
      <xdr:col>4</xdr:col>
      <xdr:colOff>308610</xdr:colOff>
      <xdr:row>64</xdr:row>
      <xdr:rowOff>28575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57475" y="118395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27933</xdr:colOff>
      <xdr:row>21</xdr:row>
      <xdr:rowOff>27051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57475" y="26127075"/>
          <a:ext cx="30568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4</xdr:col>
      <xdr:colOff>308610</xdr:colOff>
      <xdr:row>21</xdr:row>
      <xdr:rowOff>28575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57475" y="26127075"/>
          <a:ext cx="333756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21</xdr:row>
      <xdr:rowOff>0</xdr:rowOff>
    </xdr:from>
    <xdr:to>
      <xdr:col>2</xdr:col>
      <xdr:colOff>2647950</xdr:colOff>
      <xdr:row>21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57475" y="26127075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624423" cy="27051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396768" y="4933736"/>
          <a:ext cx="362442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390510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396768" y="4933736"/>
          <a:ext cx="39051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</xdr:row>
      <xdr:rowOff>0</xdr:rowOff>
    </xdr:from>
    <xdr:ext cx="1171575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396768" y="4933736"/>
          <a:ext cx="1171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400-0000B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400-0000B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400-0000B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400-0000B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400-0000B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400-0000B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400-0000D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400-0000D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400-0000D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400-0000D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400-0000D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400-0000D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400-0000D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400-0000D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400-0000D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400-0000D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400-0000D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400-0000D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400-0000D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400-0000D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400-0000D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400-0000E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400-0000E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400-0000E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400-0000E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400-0000E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400-0000E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400-0000E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400-0000E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400-0000E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400-0000E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400-0000E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400-0000E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400-0000E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400-0000E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400-0000E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400-0000E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400-0000F0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400-0000F1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400-0000F2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400-0000F3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400-0000F4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400-0000F5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400-0000F6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400-0000F7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400-0000F8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400-0000F9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400-0000FA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400-0000FB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400-0000FC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400-0000FD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400-0000FE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400-0000FF00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400-00000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400-00000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400-00000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400-00000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400-00000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400-00000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400-00000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400-00000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400-00000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400-00000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400-00000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400-00000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400-00000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400-00000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400-00000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400-00000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400-00001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400-00001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400-00001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400-00001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400-00001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400-00001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400-00001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400-00001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400-00001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400-00001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400-00001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400-00001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400-00001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400-00001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400-00001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400-00001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400-00002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400-00002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400-00002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400-00002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400-00002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400-00002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400-00002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400-00002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400-00002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400-00002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400-00002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400-00002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400-00002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400-00002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400-00002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400-00002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400-00003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400-00003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400-00003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400-00003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400-00003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400-00003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400-00003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400-00003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400-00003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400-00003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400-00003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400-00003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400-00003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400-00003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400-00003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400-00003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400-00004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400-00004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400-00004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400-00004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400-00004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400-00004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400-00004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400-00004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400-00004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400-00004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400-00004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400-00004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400-00004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400-00004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400-00004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400-00004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400-00005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400-00005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400-00005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400-00005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400-00005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400-00005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400-00005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400-00005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400-00005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400-00005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400-00005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400-00005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400-00005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400-00005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400-00005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400-00005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400-00006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400-00006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400-00006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400-00006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400-00006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400-00006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400-00006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400-00006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400-00006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400-00006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400-00006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400-00006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400-00006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400-00006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400-00006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400-00006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400-00007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400-00007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400-00007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400-00007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400-00007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400-00007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400-00007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400-00007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400-00007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400-00007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400-00007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400-00007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400-00007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400-00007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400-00007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400-00007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400-00008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400-00008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400-00008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400-00008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400-00008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400-00008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400-00008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400-00008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400-00008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400-00008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400-00008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400-00008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400-00008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400-00008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400-00008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400-00008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400-00009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400-00009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400-00009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400-00009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400-00009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400-00009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400-00009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400-00009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400-00009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400-00009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400-00009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400-00009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400-00009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400-00009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400-00009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400-00009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400-0000A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400-0000A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400-0000A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400-0000A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400-0000A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400-0000A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400-0000A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400-0000A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400-0000A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400-0000A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400-0000A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400-0000A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400-0000A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400-0000A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400-0000A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400-0000A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400-0000B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400-0000B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400-0000B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400-0000B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400-0000B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400-0000B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400-0000B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400-0000B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400-0000B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400-0000B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400-0000C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400-0000C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400-0000C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400-0000C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400-0000C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400-0000C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400-0000C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400-0000C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400-0000C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400-0000C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400-0000C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400-0000C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400-0000C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400-0000C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400-0000C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400-0000C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400-0000D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400-0000D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400-0000D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400-0000D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400-0000D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400-0000D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400-0000D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400-0000D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400-0000D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400-0000D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400-0000E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400-0000E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400-0000E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400-0000E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400-0000E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400-0000E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400-0000E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400-0000E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400-0000E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400-0000E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400-0000E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400-00000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400-00001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400-00001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400-00001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400-00009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400-00009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400-00009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400-00009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400-00009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400-00009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400-00009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400-00009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400-00009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400-00009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400-00009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400-00009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400-00009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400-00009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400-0000A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400-0000A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400-0000A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400-0000A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400-0000A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400-0000A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400-0000A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400-0000A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400-0000A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400-0000A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400-0000A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400-0000A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400-0000A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400-0000A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400-0000A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400-0000A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400-0000B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400-0000B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400-0000B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400-0000B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400-0000B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400-0000B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400-0000B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400-0000B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400-0000B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400-0000B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400-0000B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400-0000B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400-0000B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400-0000B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400-0000B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400-0000B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400-0000C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400-0000C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400-0000C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400-0000C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400-0000C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400-0000C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400-0000C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400-0000C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400-0000C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400-0000C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400-0000C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400-0000C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400-0000C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400-0000C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400-0000C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400-0000C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400-0000D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400-0000D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400-0000D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400-0000D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400-0000D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400-0000D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400-0000D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400-0000D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400-0000D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400-0000D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400-0000D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400-0000D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400-0000D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400-0000D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400-0000D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400-0000D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400-0000E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400-0000E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400-0000E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400-0000E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400-0000E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400-0000E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400-0000E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400-0000E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400-0000E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400-0000E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400-0000E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400-0000E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400-0000E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400-0000E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400-0000E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400-0000E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400-0000F0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400-0000F1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400-0000F2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400-0000F3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400-0000F4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400-0000F5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400-0000F6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400-0000F7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400-0000F8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400-0000F9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400-0000FA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400-0000FB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400-0000FC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400-0000FD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400-0000FE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400-0000FF03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400-00000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400-00000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4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400-00000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400-00000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400-00000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400-00000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400-00000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400-00000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400-00000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400-00000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400-00001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400-00001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400-00001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400-00001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400-00001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400-00001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400-00001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400-00001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400-00001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400-00001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400-00001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400-00001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400-00001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400-00001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400-00001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400-00001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400-00002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400-00002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400-00002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400-00002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400-00002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400-00002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400-00002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400-00002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400-00002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400-00002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400-00002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400-00002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400-00002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400-00002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400-00002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400-00002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400-00003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400-00003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400-00003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400-00003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400-00003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400-00003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400-00003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400-00003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400-00003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400-00003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400-00003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400-00003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400-00003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400-00003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400-00003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400-00003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400-00004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400-00004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400-00004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400-00004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400-00004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400-00004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400-00004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400-00004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400-00004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400-00004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400-00004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400-00004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400-00004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400-00004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400-00004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400-00004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400-00005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400-00005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400-00005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400-00005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400-00005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400-00005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400-00005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400-00005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400-00005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400-00005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400-00005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400-00005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400-00005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400-00005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400-00005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400-00005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400-00006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400-00006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400-00006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400-00006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400-00006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400-00006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400-00006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400-00006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400-00006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400-00006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400-00006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400-00006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400-00006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400-00006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400-00006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400-00006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400-00007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400-00007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400-00007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400-00007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400-00007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400-00007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400-00007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400-00007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400-00007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400-00007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400-00007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400-00007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400-00007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400-00007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400-00007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400-00007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400-00008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400-00008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400-00008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400-00008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400-00008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400-00008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400-00008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400-00008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400-00008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400-00008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400-00008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400-00008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400-00008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400-00008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400-00008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400-00008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400-00009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400-00009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400-00009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400-00009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400-00009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400-00009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400-00009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400-00009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400-00009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400-00009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400-00009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400-00009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400-00009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400-00009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400-00009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400-00009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400-0000A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400-0000A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400-0000A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400-0000A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400-0000A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400-0000A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400-0000A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400-0000A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400-0000A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400-0000A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400-0000A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400-0000A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400-0000A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400-0000A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400-0000A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400-0000A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400-0000B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400-0000B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400-0000B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400-0000B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400-0000B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400-0000B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400-0000B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400-0000B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400-0000B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400-0000B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400-0000B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400-0000B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400-0000B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400-0000B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400-0000B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400-0000B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400-0000C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400-0000C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400-0000C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400-0000C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400-0000C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400-0000C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400-0000C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400-0000C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400-0000C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400-0000C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400-0000C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400-0000C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400-0000C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400-0000C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400-0000C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400-0000C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400-0000D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400-0000D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400-0000D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400-0000D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400-0000D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400-0000D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400-0000D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400-0000D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400-0000D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400-0000D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400-0000D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400-0000D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400-0000D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400-0000D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400-0000D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400-0000D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400-0000E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400-0000E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400-0000E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400-0000E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400-0000E4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400-0000E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400-0000E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400-0000E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400-0000E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400-0000E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400-0000E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400-0000E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400-0000E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400-0000E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400-0000E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400-0000E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400-0000F0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400-0000F1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400-0000F2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400-0000F3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390525</xdr:colOff>
      <xdr:row>18</xdr:row>
      <xdr:rowOff>0</xdr:rowOff>
    </xdr:from>
    <xdr:to>
      <xdr:col>7</xdr:col>
      <xdr:colOff>503936</xdr:colOff>
      <xdr:row>18</xdr:row>
      <xdr:rowOff>2667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400-0000F4040000}"/>
            </a:ext>
          </a:extLst>
        </xdr:cNvPr>
        <xdr:cNvSpPr txBox="1">
          <a:spLocks noChangeArrowheads="1"/>
        </xdr:cNvSpPr>
      </xdr:nvSpPr>
      <xdr:spPr bwMode="auto">
        <a:xfrm>
          <a:off x="4800600" y="12515850"/>
          <a:ext cx="1521587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400-0000F5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400-0000F6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400-0000F7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400-0000F8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400-0000F9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400-0000FA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400-0000FB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400-0000FC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400-0000FD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400-0000FE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400-0000FF04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400-00000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400-00000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400-00000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400-00000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400-00000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400-00000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400-00000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400-00000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400-00000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400-00000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400-00000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400-00000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400-00000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400-00000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400-00000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400-00000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400-00001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400-00001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400-00001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400-00001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400-00001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400-00001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400-00001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400-00001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400-00001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400-00001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400-00001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400-00001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400-00001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400-00002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400-00002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400-00002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400-00002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400-00002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400-00002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400-00002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400-00002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400-00002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400-00002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400-00002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400-00002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400-00002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400-00002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400-00002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400-00003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400-00003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400-00003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400-00003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400-00003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400-00003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400-00003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400-00003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400-00003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400-00003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400-00003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400-00003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400-00003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400-00003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400-00003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400-00003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400-00004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400-00004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400-00004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400-00004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400-00004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400-00004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400-00004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400-00004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400-00004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400-00004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400-00004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400-00004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400-00004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400-00004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400-00004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400-00004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400-00005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400-00005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400-00005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400-00005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400-00005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400-00005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400-00005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400-00005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400-00005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400-00005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400-00005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400-00005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400-00005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400-00005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400-00005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400-00005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400-00006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400-00006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400-00006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400-00006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400-00006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400-00006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400-00006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400-00006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400-00006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400-00006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400-00006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400-00006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400-00006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400-00006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400-00006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400-00006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400-00007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400-00007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400-00007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400-00007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400-00007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400-00007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400-00007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400-00007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400-00007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400-00007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400-00007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400-00007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400-00007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400-00007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400-00007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400-00007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400-00008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400-00008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400-00008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400-00008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400-00008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400-00008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400-00008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400-00008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400-00008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400-00008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400-00008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400-00008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400-00008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400-00008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400-00008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400-00008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400-00009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400-00009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400-00009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400-00009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400-00009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400-00009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400-00009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400-00009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400-00009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400-00009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400-00009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400-00009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400-00009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400-00009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400-00009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400-00009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400-0000A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400-0000A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400-0000A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400-0000A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400-0000A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400-0000A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400-0000A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400-0000A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400-0000A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400-0000A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400-0000A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400-0000A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400-0000A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400-0000A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400-0000A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400-0000A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400-0000B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400-0000B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400-0000B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400-0000B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400-0000B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400-0000B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400-0000B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400-0000B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400-0000B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400-0000B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400-0000B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400-0000B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400-0000B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400-0000B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400-0000B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400-0000B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400-0000C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400-0000C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400-0000C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400-0000C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400-0000C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400-0000C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400-0000C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400-0000C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400-0000C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400-0000C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400-0000C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400-0000C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400-0000C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400-0000C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400-0000C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400-0000C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400-0000D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400-0000D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400-0000D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400-0000D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400-0000D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400-0000D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400-0000D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400-0000D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400-0000D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400-0000D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400-0000D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400-0000D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400-0000D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400-0000D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400-0000D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400-0000D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400-0000E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400-0000E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400-0000E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400-0000E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400-0000E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400-0000E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400-0000E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400-0000E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400-0000E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400-0000E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400-0000E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400-0000E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400-0000E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400-0000E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400-0000E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400-0000E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400-0000F0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400-0000F1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400-0000F2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400-0000F3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400-0000F4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400-0000F5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400-0000F6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400-0000F7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400-0000F8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400-0000F9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400-0000FA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400-0000FB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400-0000FC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400-0000FD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400-0000FE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400-0000FF05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400-000000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400-000001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400-000002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400-000003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400-000004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400-000005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400-000006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400-000007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400-000008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400-000009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400-00000A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400-00000B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400-00000C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400-00000D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400-00000E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400-00000F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400-000010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400-000011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400-000012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400-000013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400-000014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400-000015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400-000016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400-000017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400-000018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400-000019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400-00001A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400-00001B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400-00001C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400-00001D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400-00001E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400-00001F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400-000020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400-000021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400-000022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400-000023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400-000024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400-000025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400-000026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400-000027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400-000028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400-000029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400-00002A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400-00002B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400-00002C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400-00002D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400-00002E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400-00002F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400-000030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400-000031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400-000032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400-000033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400-000034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400-000035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400-000036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400-000037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5AE2A183-7298-4C89-BC37-A57EA335D8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DDA87097-5910-4A63-AF71-9A35E9B739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E0F593C7-6CE8-49E1-B5E0-2787353AF9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135E3760-8672-4ACC-9C4C-9DA7EC81186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94151E2D-ADAF-4FB4-849F-00FE3C7107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76E4EDE6-4888-43CC-B037-871543D57B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B9C3C1CE-3AB9-4033-82D2-1F91CAFB77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61EDC10F-ACCD-4134-A321-042AA56992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352F2649-8187-493F-ABBB-6787352C639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E836C5FC-E9F1-45BE-B5A7-EBF83479C42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71BD8BCD-EEEC-4337-87CB-7399FB5850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C08F4732-CB64-41DA-A43D-6438E82513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23CBEE42-A616-469C-B228-092F2D3825E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87736BB3-5BB6-4796-9482-9A0EF678C3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3B467EB2-CBC5-4CE8-81F8-252CCBE255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1D2861AD-F8BC-4D09-8938-004CCDECBD3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9A9FF7A0-C1C4-4E7B-B7BF-33F5BED53C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56386534-B12F-44B3-B2EB-BF28384346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193BD87D-BB31-40AC-A955-2AC5C56F412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288CED3C-971E-4017-A4B5-D471E0B3AB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2291C4BB-D8BC-4D34-B59E-65D7D79DFE7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A85163A2-F444-4E9A-AFF2-BB60CDDE67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E0D96F8C-BB17-48B4-BBCA-2461F48167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337573DF-6076-4F63-8C57-6E88BC0BD96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7172FCF0-BE8A-4034-8659-3CBEA2157E1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B27A2DF2-2460-4741-B454-25E4A7233F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FE612D7E-FCE4-4BB1-B104-A76870DD474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2EDB0158-7CC7-4669-A744-E0D6557164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AFEB7B3-A426-4EC7-B0CB-AE5FAE071A4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46E5BDFB-B810-43CC-A126-5195568138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138CD3E8-847D-43F4-B629-3EFFAF4BC7F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F8025662-2667-41A4-83AD-87C071A48F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CCCEEF0A-3975-4C37-83A6-AC640928752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D2BBD1D6-63FF-45E3-BEA2-D33E663FB9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8E889B48-0A3A-43DC-934A-5E8C4988D4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9F3BDA9D-A950-41E5-86B5-C9503053EE7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CF4913CE-51B6-49AD-A03D-D990756A1D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DC22A4D8-75C8-441A-9075-D55F180B10E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C2BA292C-526A-45A4-AEC0-DAE4750B76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F268AAD9-FC72-4F9E-AE0D-59B9434875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214CE18F-9147-411B-A1D5-DDCB425F5C3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69D3F810-15A1-4204-BCBA-D67CC7795C0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279E2850-8515-43AE-8634-27EAE9C250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94CF1DA1-4EB0-44CE-B60A-546761498B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C0A22975-4AB3-40B5-9B2C-BD0BB46C35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B7D75067-E7DE-4AF9-AFAF-FE32239F56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20858F48-2E4E-4200-BE84-004A1FB348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AD6EF40-918C-4538-9EF8-69244633819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3E3A54DF-828A-4CA1-A13E-C88141DF41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17D939F-3CB5-41C3-888D-9348818BE0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F9C1B556-AD69-408C-B91D-ECBFA8F7CE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205C3610-CCE3-4B13-95DF-D738EE14A3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B9A6E5F-4C86-4082-84F7-F39A1F365F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801EAEAB-5706-4FED-BE41-6339B91515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71AF68B0-2A3B-4932-A8AB-E6AD6215A1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6A51D509-0825-48DB-B189-8281CF91F9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FC69BF01-E969-4F86-8DA2-A4B43DCA4CA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BD76918-5B28-47C9-AB56-06AA26E181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C3C6B850-71DC-4BCE-ADB6-18721AC661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610C33DE-DAEF-431B-B7C1-94DF5C8F0B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2A6353AE-6CFD-4DB2-A09A-7C910DB54A9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8C05CB44-A1EF-4D32-A984-7DFCB930E97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A13A8ADB-7977-4604-91CD-BAC71EE2B9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195BA84E-4A9B-4F15-9941-37408A6FA3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81CAAC77-A29A-4B0F-8DE7-A48F31CD8F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263E3DB9-5D62-4A37-8D18-BF96E7335D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A469DF61-54F7-45FF-894D-CACF04F2D16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6948DA5F-45AD-471F-A2DC-8A15966BF91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577883AD-4B68-40E6-86E8-38DC85E7EF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72018E8-8ACA-4603-8402-91C12188F8F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7E695628-A643-4BCF-B31D-F8159C44DD7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A60C3D07-FF61-4654-9CE4-6DEF9D0512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BFBD7DD3-AD1E-4DAD-B246-BE5F662D79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3017D4EA-117F-4500-8BC7-3E19D041922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1D66C2F4-A092-4B6E-80FC-B1312A5048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21F83E4F-F29A-4EBE-94EC-53325C7176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66C5DD92-77C1-47E9-A4D9-A79D2D2B2D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8226A39-B958-43F3-88D2-825DCC98A2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5F40518B-2B34-4852-91E3-CBBB3A78FF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C1D7BA37-EE9D-4735-A75E-8874845AFB5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2F9EA253-039F-49F2-9D47-F41BDE437A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3EA3FE76-C164-4D6D-A585-C1DCAC80A2A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C60CADCC-FD20-46BA-8055-CD71FEDB3C3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1644CD0E-DFA1-4C07-9795-9147E5FDDF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D4CC33CB-BF46-4DC3-A17D-C38272CC1C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939C7438-8C5A-4DA1-8ED5-C79D550FC9A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BCDA6520-A216-43EA-8C7B-BC1F6AED5F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E4DC5653-E6E3-4FFB-87D5-A71659AA5CA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B3D74118-E139-4FC4-9E78-F8A7197E791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C323FB61-44BC-4716-B8D9-9EE760DB548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C61D557E-62BE-4302-AA66-6CDA5D1E954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4E309B1E-7474-4A8A-B20A-8E6B490DFF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E3CA6257-BFB1-4DEE-9394-7E07CB9E3B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3585930C-F237-452F-8B4E-DB2B272776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86AD28DC-18CF-40AC-B0E7-95CC2A881F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748F686F-B9A6-4C57-82F4-7FF8220827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F452AE64-C83C-4D35-B9F5-4C92A4E8F9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A013A597-A7D9-4567-B4B5-A17746307E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6AE8C294-2780-452C-8E2A-09CB70B2E0A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124732AB-2318-45C5-B64D-774EBCB564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633DE577-480F-4ADC-BE1D-844E8E0BF68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7AFC5844-894E-43D7-B239-F01AC750FC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D88F9877-3868-4949-996B-D7A692F722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8639B45F-33A2-4BB0-AC5A-7D56E84795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D7C2ADCF-0B00-4645-8116-7E23271E69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B54C30C5-9217-4694-9DCF-238DF78EF8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660E86B0-596C-4F1F-A401-0F863AB7DF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3A336A8F-3CAA-43D4-BB22-C15211D493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FC63BE11-BAC3-4E0A-9AA9-9A5F9023B9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176374FD-79EC-403D-A2B4-2C9DCD87D5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10F95854-0017-456A-A208-31EA05CC10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A6CA7087-F42C-4AA6-858A-73D5FD293FD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771F05EE-79C9-4BE6-9C4D-FE38AC71D6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386BD27A-1D28-419E-AE3A-2CE65CDBA17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F960129F-2210-47D1-89DE-E88675FFF4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A5A4AAAE-F7AC-466B-8D6F-BEDF0DDE25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FF730796-288D-43FF-BA9F-D80D475070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A03B1D3F-B2C7-4BA1-9BF8-92CEB53899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7B256612-135F-432E-8AA9-4A22D966073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85E1AFE7-ED3E-404E-8FD9-200E274276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CB7428F7-967F-402F-9FC7-BC01C04FA0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F74A94D6-9041-45FF-B9C8-4B24CBDC165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C8A73193-5CEE-4D53-A05A-0EFD3D2F04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A7C75078-2689-40FF-971C-53B4309475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BD8C0BF7-4B12-40AD-88C3-AC026D4B225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6699FBAD-9B98-4224-9A12-6989B10B4E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50562003-81CB-4DB9-830C-D46F301C628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8B64BBF2-DDEB-4DCE-950B-F59414A7BDF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CC71704D-AC93-4571-A21D-6798C2202AD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97217A6B-4B2D-4A27-B911-9C17794C6A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18CF3BC6-3182-4E05-ABED-5558DE8753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A7DC19FF-D306-4C7B-85F3-BB02A39278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74E73DC3-0018-4F65-AC74-00E2315869A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AB675550-9735-44E4-B84C-308CBBC2B3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736A71EF-84BC-4F4C-A81E-6D56B4B935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7273507C-09DA-4B93-863A-CB3B344A19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AACC4B30-DBBC-4304-BDE5-9209688A0C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76B20988-96C8-4983-8F55-FD6FDA01583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6606CEAD-61F7-4276-AFA4-76E16CB5A7F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371BD3F1-B8AE-41C6-9500-D635E0FCDD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BCD997C5-8DBC-4217-AC4E-63DF0DD9F58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32881CB7-EBD8-4067-BE37-CB78D61510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72D3F956-5C0B-4E09-8587-C16CEFF45C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E168285C-A74D-4EF4-8ADC-FA4051AF32E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58C1F1A9-AB89-4E19-A26A-8F474BEA7A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B4102F5C-2C57-4949-A6FD-614B300DCE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831DEFF4-6C6E-4AC2-B2E8-BB2090D15E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A0245122-3C3D-4E8C-9CC6-556DF295CC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5EFCB87D-6376-480B-A137-DAA9FB8A93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746A3E17-0738-4C6B-A803-227646F92B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5CC00DDD-6B00-46E3-AE93-D0466ED0ED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B6B3FF04-2030-4520-8217-BC0C1927AC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AA2B54D-FC20-4416-99C0-F7512CB9C3E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4CE9CCFA-FB18-46A0-A70A-63113E1C98A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77E112BB-E125-4A79-AD91-FB128D2885C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AD88277D-0021-4043-BBD7-81EB14515FD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44EB503D-6672-4191-AEB7-2D5DF8B546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1ABBE3D6-D8FA-4400-8F53-2A8B72E6D1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89B1975F-BDFA-47FE-A5C1-311F14B241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9276EB94-AAB3-47DF-904A-23244F44EE5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B9F855FA-EC5B-4868-8D79-0D8777F646E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2FFAD08F-B29E-44C4-89CF-24981D6F1C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4F2A6D84-0945-49D1-8256-9599EA4304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4AAEF0-DE2B-4281-85FF-AF7DE7AC40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4AFE6A5B-75B2-4DF1-87DE-8B0EB9152E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93D9060D-A12A-4DB8-BBE7-4E5719B093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92685ACB-9489-48CA-9B26-906326801F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2D2FFA80-20A0-4B35-8647-073C68C8417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3B84B952-D4E7-4D99-A5B2-B346A41BC3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BF064E34-D8AB-469B-B375-7C597E9872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DDFDC6E0-E73A-44D0-A1B5-0823F0C741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BB5841B5-7283-4829-AB8E-1B6470780CF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F8B7C4CB-7D8D-4FEA-ADEC-4950BB01074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AA69854-EE5C-43E5-894B-004AC232DD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8C6302C8-E032-4B7F-9D2C-0DF31A7621D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47DE3D88-2E4B-4C0A-BABD-F7457E88D3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C58E0E-19B1-4546-A814-C7A6523D7E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C139B166-487E-4F18-8C83-C5C92A85D9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E82B5CC7-6C68-43AE-A497-D52CBB0EF53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CBBA18D6-A1EC-4E02-A7A1-F3E29F0A19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F0060020-25CE-4DFF-9A13-480E5BC77A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D776B207-83D8-4156-8743-B7B4A82661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1592791-6703-4971-8036-4971BC88D3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FF1BE0E5-2443-4BE7-9AF6-DA838B5070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62FB9B41-0121-4BFB-9CAF-158ED6CB46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1F3B01CB-BEA3-422C-9FE5-670D49857C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1FB37EC4-E3D1-41D9-B627-E71AB508B7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7A916D3-82EF-4D02-B773-214A82622C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5C7BEFB5-BBC6-4250-991D-328F7BC894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CB5667BD-49EF-4643-B914-6A3EBBFBEA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7BB60FA9-5E34-41FE-B383-2928D5312E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B6113CAA-DC61-458F-B4E5-161DFDF1A7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EEA8D549-0FB1-4405-BE09-60FE66C738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CBB2752A-E7B8-437C-A03A-034B796AF8F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1E36A1A5-8CD1-429B-8B96-706AC38A725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7030A365-8F7E-4757-9BA3-B803F949E6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7875F6F6-46EB-4F94-BFF3-CDB74D55EB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101C4341-A997-4645-8360-4648165786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B65A88F9-BA78-4FD4-9CA2-3B52376CB9B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A1E2F7DE-399F-4E70-83FF-0D20D9F724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EDDA4946-BA7C-4BE4-BE7D-943F4E9CE97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B4DF2A4A-8A90-4CE1-9981-C7BF4F3D92F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1D0F651B-40B1-42A6-9A4D-D907F3EC41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44877004-26E2-419A-AC69-4C4FCC307A9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DAC6C941-8276-4EA8-BA3A-962F9DC999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D2A08AD9-4EB3-4F38-A995-1B0794963B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708B59CC-7C09-48BE-B36D-29C90133A96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26694B8C-4A82-4EE1-8781-A9DABF674C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F2513F3-B51B-49A5-8095-578C34CCFDD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7D4458AC-F6CC-404A-9669-28B107D1F3D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E3A3557E-810F-4514-88D7-8F5390394F3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3EBCB2B8-A490-4E1C-A5CF-96B04BBF791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7EEA4087-6467-4CD4-B0D0-D58C1EAE8B4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93CC93E4-BAF2-4A79-AFA2-513912E7F2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561025B4-3DBC-416B-8DD8-6EB678463C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8E43A7B1-4B8B-4EDA-9B33-2947D89B294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BBE6EACB-289F-4CA7-A4F4-7FC89DE0CE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36E22793-1565-4805-9EDE-406210B418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9F8EEBFC-D844-4730-9234-2B6CE0126C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DFFC60E9-4C0C-4A2E-A4E6-C411A6185F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8F4245C4-439E-4A05-8AA5-DD54B3FD4A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6030F604-20C4-41FF-A60C-7C4B3A1F65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EB73B093-50F1-4384-BD75-8A8D8547B72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BE2BE50F-153C-4E32-800A-20A806460D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F59EEB8-809E-42A4-8D0C-F855BA0E19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91684116-0A5A-4ECD-A782-96023226E0D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27253466-1B2D-4783-A1D7-586408B2C8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20F51622-66DF-49DB-8C37-99B263B0FE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32DA7FA6-C0B1-44B6-AFE9-5507328EA0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C6007273-D705-4EEA-AC97-548CA8D605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367D2252-BB11-4C04-8014-8014A2A7168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80D225EC-888D-4A83-A275-07D8DD7FD2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8E5CA075-C8FB-46BA-81DD-930BB8DCF2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25FD2287-E628-4693-853C-E72121EBEF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1353438A-E6BD-4369-9272-D9A8C59A69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DD5C5DDB-A472-4990-985B-36D71A82A1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E2ADCE48-8276-4652-8FCD-6F6430C1A0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1F266A31-4AAE-4021-9327-7EEA43E1886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2AD7348C-D0CF-4973-8263-28F62FA5F24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8E8175D2-B4BC-44D3-A1A1-CB70F9D051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14F2710D-46F9-4C3E-84C5-E5E00E4FB2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4D0FE7CE-709C-4B73-8323-3127452E769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B39578C-51FE-4A16-998C-12BD0277DDE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6C4AD9AE-13DF-42E8-B738-C070343D359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2F8CC04-E5F9-47E3-A1C5-24E030121D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F2B3A1CF-E81D-4C36-A6E7-A6A8CC1FAF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991B42FD-84C3-479E-9280-0069DAAC845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7D8BA55F-9D0A-4D4A-B576-53581039B8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7042C825-94BC-4A30-8973-4E039AD08D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B80BE05B-CF6F-46AA-9616-42DDC173A5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FF384573-0DB4-49C4-A55F-982BCCD664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26E5DA81-6849-4BCB-B662-CCE2C3B4B18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647A91B4-ACAF-47D2-9DE8-36CE9BF8F1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13D92DD-5F4C-4C98-8913-EEAF514671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8A8847FA-C944-443A-BB58-FFB6272203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477CF3D3-2B21-44F6-B70D-5D5A62E3AB8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EC88EDBE-B4B1-447E-9CEC-C87C6D2FA02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80566C91-75FA-416D-AF54-DDB7127EE0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ABCE41D4-0430-48FB-8FCB-8C7840D9DFA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E348C11C-8F89-4711-A324-A550C26E1F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93F97985-DF70-43B5-B7BB-69180CB2C2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B5215D93-36DA-4003-B777-393C2ABA79D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94D6D97F-0425-44A7-976B-58583B4342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992505A8-0453-4D30-9907-1E7C5396499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7CD4C928-B73B-4023-852B-F6B0A4DABA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5E297698-079D-48B1-B1A1-2CB5E741AA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423D8471-7298-4F27-9B09-17E78AA801F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2675B7AF-C026-4C21-BE5C-4636F3F3D0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E3205EBF-B10F-4FC0-BF17-CF296ABE90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9F20ACF6-E13F-42A0-9E97-AD0A325B6A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CC3310AE-9778-4F15-86DA-FC5BD744A9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3D747A5C-6BDE-4E2E-9A6E-CE859FB4C6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4891E333-1A3B-45A0-83B4-585DE838E8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D7F27EF9-320A-421C-A1AA-7F11ADE3B5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3CCA2771-AD63-4558-B194-9856102D66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CFDB2DE4-43E3-4F23-AF73-2902939969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F4B08991-6BB7-4A93-94F4-D5477FC7BF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2C8BE597-1EB6-4082-9C1D-7B18107861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4BCC1EF3-3A48-4F0B-AA0C-A92EF38BBA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BD0DC004-DEFC-4A55-AD6D-40D016FD3F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A25689A8-B6B2-4D09-99E5-54A71FC71B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F6E9B22D-FB72-456F-BE2D-91321A8F98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C80D79F0-D975-4C5A-8091-BB1DE31070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8FCC207D-500F-4486-B74E-76FA576DBE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F97B1883-5CA1-46AA-B01F-57C959D2393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369A85B7-C1CD-44AD-BEA2-FD20441D305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3629F541-3450-4BCE-871C-B45BC47F56D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E361AAE6-239E-4A23-8763-F11C5DD62B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3D3302D3-8835-420B-B212-393E52FF30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8FFFB5AA-ED74-4176-878F-AE858E0061B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7682B164-5EF8-4291-9BC3-1726650D0CF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BC29763C-CB65-4E3B-8CCA-1877D380A68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00D25F65-4A75-4FEA-BF75-0396011A8F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54CA44AC-E901-46FC-8DF7-243FAFACF1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E454385D-19B9-4254-8394-0730A586BBC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5BD3596A-0786-4E97-B596-325B019904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54ED806A-D831-406D-9193-589E526482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D5D6F7EF-F571-458A-9A2E-AEF9C9F5C5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8450CAC8-DE46-4C0A-BFC9-A0124388E9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82293776-1C95-4FAB-B2DA-4EB0762021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26807B72-B43B-4C9A-9657-CF9F8AE6AEF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373BFEB2-DEAA-4442-B813-3AB87AC3A1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02EB20B7-3171-46FE-84D2-9D4FD4D53D8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88157C90-C0D2-4B04-8613-6B18E23D96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426E120F-89BA-4D17-A9FF-BECC247230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3C45124D-2250-4208-A68E-CF000414739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2FBB3ADF-3609-4A0F-9653-AE82110AD8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C8937DB6-CDC7-4535-ACEA-D6BBE26AEE8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1351ABA8-F741-424B-98D3-24E9ACD8EC5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0FE1B4EB-B164-48E2-99BC-683BCAF82B3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821AA52E-7D2E-433B-903B-D0F2C61CE6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983AB6F8-356F-4AC5-83BC-C4607C976A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33967C3C-484B-4174-8576-163C6E63D5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5C5BD5A7-DFDA-4CA1-AF21-F066ED7FBC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9E21A24B-DE29-40CF-AA6A-8B22C3ABA3D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6678D771-EC39-48D4-AD11-024493593D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83829B4F-CA75-4811-A545-044F4D1671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4BE7AD17-94FF-412A-AA8C-12EDA3D48D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1748E734-3A4C-41EA-88E2-3AED039B8F8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A5E82184-ADB6-469B-A26F-0C3F41EC99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8EA0B415-2081-4A6F-BFD1-EE0101EF197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8417F712-670A-4E8F-9AAE-27B6E1C73E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02ED3724-2E32-454C-8789-978292354C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8373410C-0F6D-4B00-A548-81BA8463D81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21547EE2-AF5B-468F-A119-002CDF70AF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47B4243A-5D63-49DA-BDCA-52F5C04FBD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012E0C15-C6D1-49A7-ABCE-7270D904BC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BD4A9609-B5F5-491D-B2CA-FA5F787107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73C9D2F1-C16F-4488-9EE4-1B24A80A05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1BC23700-1327-4715-828F-4659FF445E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BB3A50A3-79CA-4CC1-B6DF-62B68556AB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B0783496-F280-49B8-9DB4-512601EC6F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91F43171-4379-44D4-8DCF-706DF90DB0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1CE4E95F-C9CF-46F2-AAB1-BB096C5AFC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F4128702-207D-4D67-986A-5A3D5A5B63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0E4DAB34-429A-4EA8-8E99-C2C5B37D42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74A8FAD7-B330-480F-8E1C-BCD3B70A13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0C2B14E1-0DBF-46AB-9DAE-88AD8C1A07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95127DAD-3124-4628-A6F4-8ADC88A647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C1924C2B-10B1-4EAE-BC6F-0F52E9861C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CFC8B85A-6CF6-4DB2-8C80-81F16204D4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44111694-49D9-4C12-AADB-A1541635E21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D1A36F0D-76C4-46EA-BF96-D437BE8F09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BF587008-DBDC-4B74-9A0A-3CAC4D6F6DB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2FBDAF00-C953-4277-BE76-9F8C72E0CEC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39E52535-2A9D-47D3-B1E2-F86122659B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70DC43A2-247B-48E5-9E5C-F12BCB34F6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E0574D2E-347E-4338-B910-7CE678372D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95CE1211-8F74-4B91-B4F3-60D431FE7A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7F40C0A3-FECD-429E-950B-A506BFBD15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39CA7F6F-83DD-45F1-9EA6-6C476E78B3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F16C29C1-4032-4A40-A90B-16AE99F8D0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2E4B01BA-BDEB-42F4-B4B5-D61F9CD538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1BE4824F-7FF8-456E-A31D-B84D9F648E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9A5044FB-507B-41D7-A97F-FBEBE110C84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8548190A-F708-4D8D-9EC0-87D4F24749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6D86EF6B-434F-42EA-8322-589D06739A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0378AC22-AC56-4327-A86B-3741436155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5572FB87-C6FF-4955-9993-A3C2B8C87AB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EE2BEFE4-54AC-483A-AAF9-5DE6DC8024C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3CCFD1E4-6ABB-4FD5-894A-23D1E5E7018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BA114847-2EB0-41BE-8E94-93972C1F20F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E1E89151-E202-4CB6-922B-986F4CB45C2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13CA05AA-D449-4DE1-93B1-98268B518F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763CA850-3D77-45BD-9B28-D89A85B386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02B3C8D6-806F-43B1-ADEA-59E5D2B3909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CDADEB36-C361-4782-A382-A28A0D51E39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11195E8B-F6F5-4227-96E4-9C34AE2C12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247EC8ED-8019-4A1E-ADC6-327B1E52A9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3E73FEEC-6DCE-4B69-9C2A-64631500555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81A9383D-7720-400C-AC75-3893D19BFE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3B5D3A97-79E2-41AF-A1EC-086CAAC7248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5E37C315-02EC-4101-B6BC-C5AA402919E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AE84782F-6D17-4389-A499-1AAED88F9C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35A57E5F-4F43-41BA-A18A-106290AC02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558237FD-2F97-4303-B99F-2DEF7FAD0D2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CFAE71B7-F88D-4633-BF17-85CA199A275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784F5A52-3382-4803-8804-9365F23A78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191835CB-1922-480F-9D80-86D7DBEE14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966DDA42-C4FC-4EE6-A54C-7AFCCEEC38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A909EC22-A028-49E5-93B7-B6C86CA3FC1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9608F3ED-C966-4784-9670-14D2523779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496C4DB0-441B-48C2-9CB5-A7EC0637C8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10BC2C3D-8C3E-4B44-B0C8-8010CC0B717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13D1B79F-2176-46BA-8AE8-9BE1CF7E7F2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266F532D-1F7A-421E-9C36-086D8A2E586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93BB6F93-5A62-427A-858F-3B1C9168CEC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D5A6FE72-63F8-493A-83BE-E54CB37693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5734AB94-CF81-414F-A6A5-AEFA885B2D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30F40C0F-9F47-4B15-A196-05BCB1FB74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5359101F-FAE3-438B-9A4B-7E3F286DAD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E438BFA1-0DC0-4184-A2DE-2708BB8FCB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AFE87A93-C776-49F0-A344-DE6CB1D20F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2319EEC1-6B5F-4209-9C8B-8A31DA51B3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147B916E-FEDB-428B-B770-B4A590B607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3C42670A-BDCA-49F1-B777-421A2DD7C02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623995EA-482B-4F1F-850D-8B8529F43DF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F1716D8A-CE61-40C5-AC19-84FBEE7142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411A6C23-4363-4B1D-94B1-FDA3F4F276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23A5CB02-F07B-4925-A7F9-18075399D1B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62B0C1B9-101A-42CB-B3EC-32326FF7DF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1EE81C5A-3C16-48D7-995C-06E7D0E2A3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CD663F9D-6B04-4190-8905-CA6A1C6827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911E5003-6916-4A35-86C2-D0D70E41499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3DE16280-4BA8-4722-AAC1-6C4AECF9B0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AF463D46-F47B-4944-82B2-58C0E5C312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ACBC53C8-F5EC-41F2-8A2D-3937991B8B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E4121CF3-2389-4D85-B4CF-664021F2A96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2C63ADB5-437E-430C-AF3E-37F00AF491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8FF8B359-F903-439E-8AB0-EABA540819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C0D0E7D2-77DF-49F1-8BA5-778B6B0A17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38A03D5D-0D17-4FFC-9608-8DF9ADD226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3A00797A-BF3C-47C9-95FF-335D3132D47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72E04AB4-2063-4B8D-9F70-5DC307EE2C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51491EA0-D2BE-4044-80A4-DC6CDCF225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49A832D3-84A2-40F1-B2D6-F1F01B0F7D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57E77D2E-EE74-4AC6-A393-0B1AAFC0E66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82E589BF-B937-46B4-BA18-65175B9C490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324871F4-05BF-42BC-B968-EE7A0869099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83A262A7-C18E-4580-8767-E4BA8586C3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13705B90-9FA6-4E0C-BBF7-093091D155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0AB887B1-9C5B-4FF4-932A-581F575D0CF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345FEE1E-66B4-4668-947A-7CFE7298DF1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791336AE-B972-458C-B14B-139DBB0004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4D1E15FE-C130-41AF-91E9-D63DFBF4846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B2355E0F-C211-4576-B5B0-321DDF5DF3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CD097041-64CA-4808-A26F-6092F3315A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57AD50A2-92E7-46EB-90F5-1D17BE9831D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0F42836C-84C6-467F-BDF3-376078D92AE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D2A7A133-F76C-4468-AA43-B8F5094E813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BD093B79-49FC-40A8-A9E9-100ABA7462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698DB480-0AB7-4378-B713-2958D7302B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ECDBABF2-8B7B-4CB0-BA10-A53E45EA3D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21422C2E-5DA8-4F33-80F0-CEAF3F75B2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5A78E13B-373C-498B-83EF-EBC114A824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AF1B401C-79AB-46F1-8D2F-8A37FED5A55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590EF754-341F-49DA-B9C9-9753F03127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5C293B48-8C7D-4E5E-89E2-7C8D493117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67AF36F8-DC53-411D-AF2F-59719815D8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CEBA7720-B89E-4B49-B67C-0E48BDEF7C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D73B027B-DD6B-4B2A-B586-F1AB3625A7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3B477283-2407-4152-AD90-8FF3DEC31CF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81EB1667-E2C2-4728-A8BB-71CB9A7A01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AFED8E55-03EB-474A-B0F5-AEF609D447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0A61A186-7BD3-488C-BF61-6E865089E46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B8CCCE9B-370C-4DFA-ADA9-1866FA96B49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AF8E2C85-66AD-4F58-AB90-29C80988D0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5DC5AC4B-D42C-40EE-8844-399B2B8992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7A4D28B5-06D4-4BA7-BCE7-7E216A914C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25C87AA3-F20C-4AC9-B411-A322D8F5DC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F75C6320-ADE9-4844-9771-542FB55986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499C426A-8FCB-4377-8A0E-AB3E386015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9F439719-F518-4560-9E84-D7925FEBF2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908097AC-4D47-466C-B594-0E7B7C9B2EA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CD6E7EEB-757C-4D00-B95E-B0236880A7A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49CC3FB0-A25A-497F-ADE4-DD1E023B5F7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86D85076-00DA-4B58-A294-C4CDDEB0FC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C26B8398-8026-4C9C-88C0-C4A140F99B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81B1B54D-E6A1-4362-91E3-A2B2FCEBA17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B8E9AF76-3131-47B6-A2BA-852713CB19C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B56F4BD2-F649-42FC-A7C4-345F1F072C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A9AC484F-CD87-4711-A8A6-01D349D28E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77271144-365D-47E7-892C-5367BE26EE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18F091FE-4BD0-48C6-A8E1-104C0A29DE3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65BBBD31-24DE-48A1-B9ED-72D4CA1AB9A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6B0E0F75-8086-4AA4-ADB7-975BA62AB99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E349611A-BFA4-4142-BFAB-71D4F1F1A8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4907E3F8-B3DF-4784-B3DF-D4DBB8F65AF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305AF500-5C8D-45E0-99F1-F98E7A42C1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E108E321-9F66-4C5B-AEED-2E8F349803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3F66104A-F7DD-41B5-A214-E14677C5954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1BAF3149-F8A0-4303-908D-9C0C4F4E40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E49FA792-ECBB-4BF6-890D-6E49507CF2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5011029D-80CD-4DAB-BE36-DD124255147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49D853D6-DE5F-4EA6-A1F6-CE4D066EA6A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87B6AF80-7736-4AD5-B41D-890C2852E7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1C6B7A11-DD53-42AE-B3F6-1F0A8841FA2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60FFC0E7-3DCC-4D95-B475-EF183B8E8D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1432980F-E063-419F-B3D6-BDCC6C0E53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4BBB1784-7B3A-40E3-9E3E-E3C7D3C688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C28A0841-5ACA-4B59-BB50-BFC1324AD7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B2597E4B-D643-488A-9C8C-A8BD69C64C8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26FFFDF0-CF03-40E8-91C5-9780E94E3A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7D913D74-D17B-42C8-B6BF-64EB3262358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CDC71E87-FA9E-4442-9CDD-C55C2E99AA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56FF6D22-99A5-4ED1-B8E3-6F86DFEA3A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D0D4E271-FC10-4EF6-AA01-E4C905B798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913F0C30-38B0-4123-8DD6-35A5E198B7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943F09AA-19BC-4EF6-8AC1-5B0B99C8A3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A8D2FBAE-26AC-40DF-A17D-1DF64730EC2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6596F309-3447-444B-89F7-4EEE9169B9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973F8C8A-4668-4D62-B4F2-37039F9EBE3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22935" cy="28575"/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B9C9252A-E39D-442D-9042-19ED8A56D3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229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CE3B629E-BB85-4889-95ED-48F99233E7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377789F6-76EA-4EEB-85D7-F105091A24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C77D2BFF-C70B-4C26-AA91-D1395D746B4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D6020911-218C-4C82-B65C-3A745028D9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63D0FB5B-D240-439B-98EC-9B65FB7663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EFC4C936-6B9A-4B3E-A366-2919CE11DC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6EBD2EEE-149E-4E0E-86C0-4040232A85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8866A278-A85C-4696-8E39-21413E3D235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FBC192B5-B1DE-4EF1-9CA9-ECA00E55CE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8648203A-447A-4E12-AC03-EB5BF00824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50CB9713-A480-4B3C-8028-BD6742FDA1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9B27D9D3-C0B5-4B83-B666-04900EECDA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56B06787-77C3-4669-912F-B6BAAA5307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3BB2D1A3-2BC8-45A3-B75B-FD4F6632450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9C7D1BB7-2DC5-448F-A11D-66DB35E5F0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F94EBD87-E593-4F4D-8EBD-D33844DFBD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13A433EB-174D-4E73-828F-BE37DBE3F1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4216F089-4D28-4563-AB79-D37D21F3E0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3BE27719-17C2-4DEB-8F58-49E829F7BE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784A2ED9-0F4B-4D6A-AAAA-DF7BDA831D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E893919C-FF42-4F85-9220-825E4F724CD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BA1D070A-6757-4BF2-B067-064B5776D8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22DE20DB-28F0-492D-8F0C-E30E0327E52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F9E40AFA-47D4-481F-BA03-D7B032D8B3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DD06B47E-7B35-4585-94CA-D60E74BB6E8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6E1E6F79-991D-4DBA-8AD4-393B7EBD2E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CD4F0381-B0C3-4582-A0A3-43F48681F3D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85DDDDC8-2615-4E27-B263-6967BD1595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7E09A86E-EAAF-4080-A38D-17191ED3F1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814A758B-B71B-429F-8C3C-7BEDC51EA7B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EB7C8F58-47F9-446A-9794-0F8AB138495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7592D8FE-BAF1-465D-B0DA-4B0065B041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24B05A74-E89F-411C-83EA-8D4BE360338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3DB30C2B-CF98-4BB4-8F2D-CDE1957D1D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34B08B9A-5FB7-4A6E-A105-6581B0A3125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1ECF8B3F-866F-4D88-BC97-451A98B53A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C892C4D6-F87B-4353-917D-0556088B5B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0C5AA8CD-0954-42C8-8BCB-740E505BA2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08403F95-3676-4E15-8477-D306C59B013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D733DB08-C712-4F36-8409-587B77318E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E5B2AFD1-7A46-41A2-9BFC-E365D4BED8F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485DBF30-806C-47AE-AF01-1375CA0DD8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3D12A438-BF56-4B43-8D68-B7BF2093E4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17313A4D-6C2D-4A3D-8FEF-068527A64F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9EF0245A-0DA8-4FCC-8785-2218B5F0D7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FA733763-C238-4FE5-8D0B-0956A79986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D4B11BFF-FCE9-494E-A46C-632FEE03605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039F17E7-2CD4-491B-BDE3-943B35E615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D11B2C3D-40D9-4E63-8077-6C5AC695596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1207C687-73EC-4045-B77C-36CC83586A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90D2151E-6923-42A9-B1D4-2AEEDB0128C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396ACF92-F39C-4FD6-A7CB-E8E2864FE5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94CBFEB0-69BA-4E6C-950B-546FC8CB85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F65F7665-8FA4-4AD0-86DC-F9AC5533ED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727F4BAD-7EFE-44E7-82E5-FFF8A0BDB3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3896550A-48CD-4E27-AE3E-87458C8480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B8C88584-D869-49E9-85CF-EFA178BEB7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98C2531F-B283-49EB-8765-B00ACD7C5E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527B4E77-9D08-4B01-AF52-F2E499D0BF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FCC2D858-0CA6-4097-A93D-3C351B50D94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D68A738E-620A-43CB-836B-7A5CCB580A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22BE8F05-96E9-4131-96BC-30470D8138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3EE8F8F2-34D6-4BD5-839B-B797FB0F8A2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3AB9B062-7C18-4720-AC6A-0D79F1A098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BF751DC4-26E1-4E5C-B8BC-C0BF330E3C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B7ED1EF1-B033-492A-8646-30E110F56B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7D1111EC-219F-4194-B1FF-E955AE3105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1852298E-70E3-420A-A460-90CC564916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8764B96D-6406-4B23-A25A-5DE5D54493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9CA94EAA-9B88-46A2-99AD-14EB29210A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0DFBFE78-5505-4DE1-9575-BD72C1909F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61387B3E-941C-4B84-93F9-2338056498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64B3788E-16AD-4A10-8E52-3887890C59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BD7B8778-ABF5-4E23-BCF7-ADEFE94C3C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AB02EA59-2011-41A2-8578-31B1571BFF0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D3898343-5A18-4E32-B30E-12D1DE8E42E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B5B6AAE5-F475-49A1-8A11-C9EE8A4BA6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5960FB36-4EE3-40E9-808B-7C71DA6F76D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32C720CE-72CF-4D8D-AE8F-0F28155D23F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96902D19-7E3A-48CD-9275-1F10627332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8A106895-3C30-4819-93FB-D9F6B21C465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638286A5-35BB-4E07-B185-AA4A8B570EE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38FF95EC-FB21-457D-BD57-897C4246052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C1D9CEDD-4EA7-42BA-8D31-DE06EFD5E5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A42B300E-8243-464C-ABD8-2FBDB8E9EB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888AEDF7-B80D-4EAC-862F-179257B961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ACD4DE73-CB29-4145-9591-DF91CF453A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D97B83CE-117C-4A69-9382-851797BAC2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398368AF-3E7F-4E4E-95AE-ABC1E159525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2BCDA151-0226-4D6D-8A7B-49161CDCE3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EC98D3B6-657B-400C-AD27-41C5AB3F061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84D2DB6D-C696-4878-B0C2-C9D3E543C3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5329830B-ACE9-4E62-8A9A-8495160CF96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25C9FE27-FBF4-42A2-A4B4-290A7816C6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C087E11D-4693-4B77-BE08-2903243877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5B8EA5A8-5B7D-49B5-9A3E-0F7A7F5CD5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9CC9A6ED-BDC0-4CFE-BD12-9C07BBBBBE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FCBCC487-80C7-425D-B314-3DC975FA95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60D1AE00-B120-452C-8ECF-D72D444596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96925DC8-8EDF-4F06-A4FC-4E0E671820D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EA5C5B84-398C-4960-98C1-132DEE5077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E10F95DC-43EC-4FCF-B045-BAB254B981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E486DD09-F553-4C53-A007-C19C0F848A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5FCD2B12-FAD1-46A9-A41D-93E1CCA21D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57AADA8B-BC79-472F-AFEF-AD5CADCE26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62F5CDFF-C8E3-4843-A5F2-2F5A19987D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C00A14DA-835A-4047-82BA-633DE0CB443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5D590E24-434D-4851-B948-C75BE078433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9AB54182-CF32-41CC-AD83-4A622066EB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1FE371B5-8771-42A8-BCDE-C9E1186DE1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3ABC1C34-5342-43D3-8688-18065132DE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4E9DFCD4-8F87-4B0C-A04B-CD287B28249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17A5D926-2A53-46AB-B239-012EA24B0D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AE49820E-71E7-4E89-A653-7E4F3A34A28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31948371-00A5-45C5-AA01-DF66A4037E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CBAB6708-5308-4CB1-A737-D91907EDF0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9A299694-316F-419E-AC94-7FA98B76DE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0CA336BB-9BD9-46F5-9C7D-C1104C893E8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9D3DE7C8-A37D-4B6C-B9A3-4F16FDEEEB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E9F19E9D-9CA8-4306-8B27-18CC9142D0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73AFAC2A-D32D-4F2F-AC61-E98BA0F0373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EDE4913C-967C-49A2-9EA2-47207F0222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8F928D25-A462-4C96-A947-FED81FEE3E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4C15264F-5152-45B1-85A9-8FD08AD7967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7804910E-F55D-424C-A1EF-2261ED2DF7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4D212034-4E3E-40B3-ABE8-509F5C85A2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86F8DE0E-82A3-4A94-97C8-349FF16299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80009D7E-C179-453C-B3D5-8D8E0CF2D0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48B0AE2F-9FD2-4822-AF9E-0E7E3144C5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0D94CB15-E915-4C76-8C97-D3A2F4CE5A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FA9AAA0F-48DB-44E7-AF48-421F7844DF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28E255E4-EAE0-4398-8CEC-B89F7CC504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68D34ACC-D458-453A-9505-900369183C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F1A57A8C-1F06-4970-B9AE-63693ABB86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731BA10C-CCF9-4A9A-9CB5-10FC1205E7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8911355C-006E-448A-9B06-F4AE4C4BE2C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ED52E92C-AB78-4500-8C86-1D16B638DA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5634826D-7C40-4367-960D-624A707DC3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1CD49FA-EDB8-4744-BD0F-106A0408C82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6AB36D44-C3C7-464B-BBC0-8A98CA3F65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A3262AF8-6D44-4705-B4BA-726BC8B6A0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AD495DAB-27CF-409E-9E73-449C2EC4906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595D9E6A-F155-443B-A031-4433C3BBEC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78BE9CE3-55FD-430D-AD56-C286BE0F48A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45705216-1584-4A5D-871D-B5C5373BD70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134601B7-6261-4481-8C9C-9F6325F735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39DDC133-C652-4B38-80D9-D653CE54F2C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E66E3F69-6FF3-499D-945A-36FA9A7214C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33E69911-4434-4346-80D7-2A3B0AA6B1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DD232874-AA8F-4E2D-ADD0-17D5AD4A1F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7794FAD2-D272-4430-AB91-8DA2C472D02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66A1F658-2CA2-4FE0-B0C2-328AADC916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9BEF0EFC-8205-456F-A89D-215BAC8D54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3A0F456C-92EB-41C4-8B18-D9791D247A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2D70A08B-A785-47B7-A5EF-10F05B416B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A2A6E3EF-431E-421F-8624-F670E36867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B7770C1D-6409-4CE9-812A-76542BBD678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7ACF2114-F817-4EA7-A068-F28B15E2C3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B218D104-832F-4948-96A0-DD251D678C4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E31F2884-33EA-44E5-9254-C48629192F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DEB85604-7B3F-46EC-9436-E966E9A0161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28A8BCEE-6F57-471C-8785-E8F01B3E50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FDA79652-9720-498B-B244-EE628A53F4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8EC78ADE-91E3-4C87-940C-B55257AEF7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DCED9EA6-BD98-4E39-BF28-3D6C8D726D6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A3ED332F-39C3-48C9-99A6-2E0191CE26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A2890937-D188-4AC9-A42E-6A8792A5B0B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D6D0B0DA-BEFF-4BBC-8143-31E0ADC3A01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05834AA0-0CBF-4F0C-97F8-8D0A1CC5B6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8F5B2A57-4623-4049-8952-8A9E4204F6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D7DF7907-2180-4AA8-BB6A-B121396345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0FE027B9-C4FE-412D-BC22-85ED35D2063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491783C2-F28A-46CC-831A-520AEAAC7C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DC965EBC-A0AF-4FDF-965F-B1C8F590CB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556EE1E5-C08A-4E5B-B643-06C106AE8A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FD6DEB46-57BC-4C41-ABE0-BF1DDFE7DF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C1A65D8D-67C1-46FC-A3F2-AE7BD789C65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AFD9A74A-9481-4B09-B63F-68917B369E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B3F0DBE1-C766-4DAD-95BF-F0DA22F8DC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3466EC73-3CB8-4EC8-8571-3AB299DB83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57B7E49C-90CD-4450-A25E-FAA511BF58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53EE2109-4F3B-4717-973C-78D274ED8C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E1DE0BF0-1960-4BC7-93FF-7011EFA339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51533A9F-219C-44CB-AECC-C82754A3536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8D34D3B9-5FE3-4DAB-8B52-FB4B3843E0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A2D923F0-99A6-45E3-B343-392A513C83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E4602915-633E-4AE1-A911-F7E2B44CF7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6099BF6B-B818-4D24-A6C7-86EF6866A6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CECCBCEB-E877-4506-ABCB-7C0BD8EC0F8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E9C90875-5FA1-4F50-83BE-555822A425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27051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20A55BF1-E3E4-4CC1-BCE0-4A0D67C0FD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E607855A-F346-4166-A143-4AAD6D1726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C4B6FCAB-22CB-4D6E-880D-B4B009F6B1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762A50EF-7C31-4B01-B1CA-3C56EA9933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7DAEDAF3-4643-4B6D-87E7-B5A3770DF0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92538B34-A774-4BDD-8E84-744875A9D2E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67376B9D-EC91-4C87-99ED-38CE27F28F9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B9872BDD-E48A-43C7-9A3F-1300A2EB90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2DF7EABF-BD5D-439E-B7BC-7526FC707B1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C42A5D9E-065F-4E8B-A752-4D577D0F94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B891B523-F934-4F55-BDE5-C42C7B00195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ADACCDFA-47FB-48A7-9462-E06FA3902C6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73D506B0-56BC-4930-B182-6B882FE7CA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257CDBE3-4AAC-464F-BF94-D1F7499785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9354539B-9858-435F-B295-9B8A98B3ABE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5CF2E463-BCC7-4CDC-83F9-ACF46EA779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A0E81E07-F435-47E9-B975-92AC6DEC3E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AC984FDE-5280-4DD0-96D3-81C9F6597A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AC2EA92C-7DEF-407B-A54C-4956C26DFA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DA74028F-6601-42D4-BD6C-F4842CD00E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12542A2D-B481-44A1-95BE-9A9B31FCA5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E7A293D5-E98E-4927-9384-42C838FADC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52491D0D-844C-4628-9568-8C7F41C9225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CE94D1D1-40DC-471E-BA74-016691DBA66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62BB5F97-94E9-4EC3-A92E-BEE5414B66A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1CCE60F1-6E41-4760-968A-97FE30FD28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570CA1C3-FD10-4257-8208-01D2D08A6A4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63054D73-1953-4201-B845-4920C2E274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4489AD26-B7F8-4D99-9293-4CCF3F4AF0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9A2F9108-19EC-40A1-B11B-2F46B92B00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217E18A9-61FC-4D0A-8942-699D986E645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963B7361-E051-4AA1-BA6D-7CEBC2EEE9F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71F7D7B9-235B-4C51-854B-4A4D21F4512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993BBA0F-D8AB-4272-A9B0-3BD30CB544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ECB6E0A7-81D7-47AC-B8BE-BF8622402E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FE1E2BE9-86C6-4C04-9ACF-B53A700C83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13B2D984-912E-416A-8945-DEE721BF75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379BE53C-94A7-4002-BB7C-A767918129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235831B5-BED1-42C9-9673-BA59C61111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BAA4ED5C-1C71-4757-A244-302F3B24CF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B5D9EAD2-D5A2-4F00-A949-CF33DC6DCB5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4DB88DAC-E1D1-403F-9C9A-6B815D6045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806F6EE6-3E77-441B-BF71-D3A6284820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4360D7EB-1ECB-41DF-8F87-73080848782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5CA32C4B-4E9D-4D22-8BD5-64017C6A7A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D3013ABD-B594-4CCC-9E74-C8E28BC3EC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F92A2F43-F763-4154-B906-67A6C550D27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CBC4A1EF-C743-43CE-BF27-116CABF202A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863222E5-34DC-4DC6-B911-7DCBBCAD6B5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C6B3A728-2374-4838-962E-EEFEC015B4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33CFC8A4-038F-4A64-A81F-11C149AED6B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CCA1C1D5-A36E-4C68-B251-E4D24E0C79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B1C5B6A6-6E42-4AF8-A404-C03ECFE541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CF57BF41-E2FC-412A-AD13-AB7C7F438C3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3A2D8C3D-30EC-4B76-A8E1-9394E4D8C4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B16D8A36-A8DB-4D92-A949-E68839DB341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8E090A56-F8AF-4DF5-BB58-96E40A50A46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0DD3D27D-8A79-424B-8AC3-CAF3931EFC3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412A21EE-0E35-405E-A382-6F89D1037EF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3941D5D7-A15A-482F-9D13-6DE7B0525A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41181F8C-B855-4D8F-B5CB-9A85E5A837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7D03F27E-CB80-419C-9076-0A6A0183391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C450E75A-2AEC-40EB-9554-B5084AC7AE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B679C2B8-1042-4557-BEA5-B092683CF5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923738DE-9A24-4413-9E83-A9F7147CCB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BF520486-F491-421F-894C-E2874FE21FB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A6109A59-8119-4D2C-A54E-F2CD42D7047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8341337A-EDED-43E0-BF39-E1C2814EE46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EAA09E50-5A6E-4188-956D-4BA60EAD57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B5529CEC-392C-4A6D-A68D-096D5CAEF3A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5F5C84A9-325E-487E-9F70-BB020A5DFC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082CA3B5-3FCA-49AA-90F8-BF4522077B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09E057AC-85E7-454A-BC65-57214D10BC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45FB8231-0887-4E19-AF17-2DBF95BD85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F7E5D80A-FCC1-4477-9956-1F6FD9B3235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D77F5367-AA38-4AB6-A834-88A76AA6C0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AABBE082-19F2-4F4D-8347-B7AF6A793E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3B4526C4-0CFD-49C4-8E49-61F27C8A2D0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16A67B28-EBC3-4C42-80AE-BCF16E1516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61F620B0-8D01-48C9-8E4A-BC073A93F45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0497A125-9818-45CA-B6F3-1DE62432DA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D2B0B9E2-4DFD-4DDE-9CA9-9C2853C634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163EBE22-9734-4475-9E16-B0113407618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C14036F6-914F-471E-A06B-434FB3EA163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56BBB4D9-3641-4DC4-AE70-4D4282A207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987FEF35-9CC3-430A-98EE-2AC7EC336F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0D193C40-F619-4257-871C-2E23C4597F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83652347-C11F-4F07-A9F2-FA7509A8A6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58B06ADA-B9C2-46AC-93AA-52B4EDBBDB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A25D1B73-4D2E-4778-BF98-A8E27CAA66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C17F2A5E-0987-46E1-AA80-6C49FED2C2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EC96E54E-8706-43AD-A6F8-9D05E4D509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43ED3053-156A-4B5C-827B-E961A8F6D9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6394C007-FB4E-4A85-84FB-CEE04FC606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F393B325-8898-4934-B812-C40467D68A5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8EA35B78-7541-4A53-BD0A-5AFEDC2167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2133981</xdr:colOff>
      <xdr:row>18</xdr:row>
      <xdr:rowOff>28575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B4ED45E5-65A6-41DC-82EE-3B849080A4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0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BB04B62F-218C-4D48-96C1-BC905264154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0795D003-E44F-40F9-952B-E5EC4C4C2A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50ADC2A4-7B62-4918-B537-BADF27B31A3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A70E9B85-E5FA-4D9D-8F57-0B05D2560F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78982171-B755-49A9-BE82-9A4C418805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3E310758-C3F2-4B18-AD1D-6201BB6C8D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020B0311-BAE5-4340-A8F7-1BF1D4D72D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6F94685C-35CD-444D-9CAA-78982C826AF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580EA68B-406A-4D52-A456-557A7597C6B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232353FC-5529-4FAA-8C5C-ABF4DA7502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361A44A4-9BFC-4453-82AC-994F681CC91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49CD2858-76C8-4FA5-89AC-444F506AA6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7B33EF90-4BCE-43EA-9678-68251D81A27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39C8B842-E90C-4927-96C5-23738E7DF27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1AF45D47-746D-4557-AE52-256D73E75D3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13DF5272-8190-4B93-8271-681A25187D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E03D69FF-ECFC-4570-AD6F-9470EC5763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94937A4E-0406-4F2B-A8BE-431EAA2A360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57C1185E-1E2B-4567-88D6-46EC068099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C566D369-61D0-4C7E-8C0A-6D914495BB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4DE44020-F905-4077-826A-D08D5E51FD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0E12D9EB-3AC3-44FE-BCDC-D5938E03F9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6D536BE0-F80A-47D9-8784-A7588D8F988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47EE3C37-3A40-4459-B3F5-AC5A7A9407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7C1A5E3B-1769-47AE-83BD-85ECCFBC3D4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1C4E1A8E-FC00-4121-9C4E-B5B4399D3F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DF089568-597C-450E-A594-296810B629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96BE470F-30D9-486F-A2D6-EC92889672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F013CA90-83C1-48AF-BAAB-23735C3371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07E84AF3-474E-456C-B97B-4A7025E738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BD2C0A19-11FE-453D-8894-4173EF3860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00B2D9D8-7F3E-49D7-AA88-F15B9EED0E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5EE4DFB2-1573-4869-AD11-8E6D94CE47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3A247C45-569B-414A-8EB2-BA3394B0FC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3747B4B3-2345-4907-AB5C-D40C79BEF3D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499417AD-9F6A-4660-AAD6-E9B9AFBA81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13BC191D-409D-488E-9E08-23ADDD1CA64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60A89F4A-8DF1-4716-BF39-A2E2CFB036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7C3403E1-2350-455A-81A8-1761723F0A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58BD69F4-C4B7-4F26-9242-83AFBDB9817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42C5BEE3-3226-4F67-8955-E54FD1BC2F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009126A6-443A-4AB4-90F5-783D6035918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C52539C2-B1DE-464A-AB41-537ED27D53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E27A6D56-EF9E-4678-9B18-B313E32F61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7F579D01-5A7F-445A-A722-83877EAF33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942DE93F-63C6-495E-BC03-953727027F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818C18C8-7A1C-433C-A6EE-DDE6FA82A4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9CC99AEC-455A-4BFC-91E7-EF44707CEE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F2FE20B5-21E1-457A-956C-D3260D3DC4A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8C7F5EFA-4BB9-4AD0-A914-8A1C13F6BE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9AF97D33-195F-4C47-A2A1-38D1249577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98ACA74F-9BA1-4FF5-8401-0F9CF9AD13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852CCF2F-F183-40AD-97F3-7DAE167F4B1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B9CCFD7E-A3DC-4A70-95CF-2EB938DCB12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053DC542-B770-4E26-9DEA-16D03F6DF7B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04EDC5B0-B163-4EBB-B8CF-257748AD6D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3E67C569-A7DD-4E61-929C-E141A92285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7A79A5BA-7492-49BD-934E-5DDC5468ED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001390E7-A18E-406E-B17D-E5534BEB3FA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340DBAC0-6ACD-442C-A1A7-64B18F10DDA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588CCC24-349D-4D95-937D-0EE35D21DD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DD55EEF1-7A90-4845-895E-64902F7602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0E3685F0-2ECA-469E-980F-225D9FA1C0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882368EE-BC3C-41F0-93DB-D4F6D605C1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191FFA89-1185-4363-A0A2-E07DF632473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D441759F-7A15-4C2F-9564-8973EDE556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31E080EB-3DE8-4C5C-8A53-9A3FD8822F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81F20844-C30E-4A2F-AE21-4565D040CD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9B985CCA-B9D0-45E5-8DBD-E6A6EC76C73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3FB1058D-7344-481E-B893-4CCACAD5182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CAA6E56D-105C-4827-B575-F87112CB09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1121B5F5-0B33-42C7-BE33-D3CC24E860E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0A57C25C-2758-4167-A012-16E9BE4538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8410EF26-248B-4009-9FA2-BC5D7F9EB56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BDE9E1D7-B379-4196-B0BB-8A17A889A9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79FE95AB-689F-4B9C-9A43-CE88DBCB111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CD10AA8D-9807-4E7D-88B4-7A6C8502C7D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A6CB461D-666F-47DB-8408-58333B14E0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C3A9E853-D049-4469-B665-1B930F9FC1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6CE97A8C-86D3-40E0-88C9-D0B5BEE9A5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9ADD2607-AE79-48FD-84A5-9951947B7D7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CCBCEECE-F488-411D-8329-262586F1F9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F74FA3DC-4A66-4257-BB4D-3882807849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536F3A3D-D586-425F-996A-4369C5D9DDF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D3986B53-8223-49CB-820A-937E931896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DE0C16C9-DC3B-4115-B51F-4A71E6503F2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84E65E9A-BFE4-4B0F-BB33-460987253E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732B58FA-41CC-4806-B0AB-C5F6E5B682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6BA46129-7896-4ABD-823A-0F29A14E5EE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2513CBF-417B-4741-8555-9951AE6599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104634E8-2AD5-4764-80B9-AF22BC24C4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9C9F981E-CD60-467B-B441-99134E582C2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AA718CB5-6BF4-4398-A361-CF5F041695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60B043E7-8F8E-4447-BB77-CC6D2779DD8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55366B7C-F258-4663-9109-31B788D43C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00CAA1E9-A823-4459-8675-AD785FC6DC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DDFDC87A-C21A-4D85-8055-0C75EF2965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29A40B30-AAFF-4390-8175-C8B9B9EB62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A85C9F02-7AB3-49F6-9C18-9BC264054F5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76497467-C4C0-4E40-8C73-A06361F2F8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CAD9528E-CE90-4836-A6F7-488FB96222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81C0E47F-47EB-4B14-BA06-973A3823DB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65D70286-57FB-4EC5-A311-0C4EE597CCC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93B564AF-B6ED-445E-A027-B68EFEBE13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A8B05A01-0670-43C9-9C0C-04C23B117E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182EF6D1-36E1-4AE3-840C-1A393C5A14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A95E11CB-6F26-43A4-A8A8-BE776BBADC4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8C642A42-65F3-40B4-A957-6F3F948FF9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B3395C5A-5AE9-478E-9748-DF8D5DB29C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333CA396-5C0E-456A-B35E-5995987794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BB195ADD-655D-4760-B77E-B31241E2DB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614F361B-C972-487B-B725-6F4D5E787D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19088A54-ABB2-4E4E-9CFC-108947320F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3B2E5488-179C-4C4E-ABAC-90B5DC5C85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BFFB87BA-97D1-4A7E-B1DA-AE259809F5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7C39C9DA-004F-49AC-9F92-4A97CF8A3D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CCD48C5F-3F8F-4C79-803C-E4DB8CBAD2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F50B43BC-0278-45C7-B59B-9674240069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4BD69BC5-5ED4-4B08-A073-AB117476A71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54231ADD-AE50-4DFE-8414-A560C2BC14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0C50B0E5-E780-4DBD-A8C3-C1BA8A0DCE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F87BC117-92B8-4604-A2C9-AAC9AB814C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2EFB4ED4-423D-437D-9CD7-26A5B74A47F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D1F5B6FF-B41D-4767-9BC5-A8696F46C8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61BE810E-9990-4473-B11F-C013BC9E2B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8215CC52-4202-47B8-8353-B5D73B8A95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87201462-CD65-4358-BAFD-31DE704B78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FB1016DF-4922-4B24-A44E-EB03791DAD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B519B36B-A9E7-4EE9-84C4-25D6B1F096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5D6D3782-69AB-4901-B423-30935F2DD51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28575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51C6B4E2-E2D9-4BED-91C9-6B00ACD873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4402B79E-75B6-41C2-961B-5015687B467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68C33BBD-DB36-4A37-85B6-1AA4695992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D491E89B-E2AB-4FE5-8237-FA7008715FE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2134743</xdr:colOff>
      <xdr:row>18</xdr:row>
      <xdr:rowOff>27051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3934167E-E5A7-4821-985F-7F77E7ABBD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781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5BE374CE-49E1-4EC0-B05C-C9A7C248C3B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C30FDB14-7AE5-46E8-B955-B24436394E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AA7404C6-E873-4147-B332-714C4585912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31E58BA9-5087-4F16-922E-1CFD811BCC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CA624C87-6ED2-4177-B4EB-892B2BC833F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4246A9C1-E0D4-4E33-B87F-035827C0B24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B308FD55-ADBA-4484-B28A-B31E162DB0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01997C1F-1CF7-4E7C-92F3-50A4918F2BB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E2E74E42-6103-4CD6-B48F-0EE5CADC0F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F442C97E-4888-4936-A99F-28156E2EBE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1879FF68-308F-4041-9EE6-AA47BE71FD8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23FD0D36-911E-4695-B49F-381CFB1A5A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CDD76405-B656-4DE9-A407-1FB0F41366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939DFADC-C79D-4071-9176-AE117B1E1A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47154003-C214-443A-A42E-50F1F419E4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9F772D9C-5FCC-4DC1-BEAA-B86A61612B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388C10C4-9D3B-402E-A0B3-213EF70B0D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10BA41F7-9787-42D0-BB89-EF68BE2BF9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2F17B149-5031-4B18-B255-F268463DA4F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54D3A86F-3348-44AD-B104-4D9CBC7CAD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3F4B77F0-C883-4A11-921D-67DA540A66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FCC0533E-4317-4106-8171-6CF963CC6D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6BB82E00-3E93-4FC9-9663-B17A12FD94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B2E65BBC-818D-444B-BBDE-38FDAD9830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27640DB3-1CD2-43AE-A9F4-3F59CFCE1D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BA99F36C-5B24-49D3-892C-D132796030F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0AAB58CA-679E-4289-AC7C-ACCCD5E549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407AAB7-C727-44FE-8AE3-376AB3F3B9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3E769CD6-DF4C-4BF1-8D40-4F0766B1A1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16C12BFD-2C1D-479B-A993-15B8D5AE42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1E65A01B-D273-4337-B6F9-1175FA6333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39D69B79-EC03-46F1-8F82-63DEA70AE32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83D74E14-8893-4191-825D-9AF1189E4CA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B76AB1B9-8A5E-4094-93BE-4BFC3DA390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EDBA6872-970E-4F77-8BF7-547A7537F72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59419BE6-380B-49BD-9588-BD9E2676E9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BF048994-2114-480D-9236-38D5502CED3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1CC83A2E-2DFE-4B24-905E-18CCB58FD8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0F6745FE-AADD-4B59-BC5B-8B36A6E4C3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B82F8955-C758-4A15-89C5-83738A489A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58FAF1FE-0708-4487-8F04-14AE0E9739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B7E42A0E-D398-4295-90D5-4DE89957778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FD5782F3-A88B-40CA-96B1-431CF31452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24FF8889-DD2A-4435-B8D5-EF63526826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AD44C351-5E62-4189-AC3E-38F6A954FAF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262D3DF2-CFE9-4F19-B3A1-8872589427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F9220B39-6C68-4171-A261-EC47954A22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7D789E8A-D0A8-4F49-A337-03BAEC4322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3B4366FF-BAEA-4589-9D57-E3EBF93AC1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C26E8EC9-575C-4341-B351-4270BCE6406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2525B548-AF65-4875-93D9-4EE13B871B9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92FB6568-CA60-43B9-9BB3-44DE9663E1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48CCB132-4739-4A79-BA98-A14BC91D7D3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F8A0B389-457A-4C71-9DA0-3FDBBABD4C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287F9B4A-E402-4581-B95B-6CEF78571D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6219DBF9-C800-4ACA-B389-F88CE80594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1D1D55E8-CD2E-4F96-920A-650680DEB2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C968D742-275B-4203-B2F8-B07EA2CD4D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8522B1DE-54EC-45C2-99F5-A951FC5739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C039C96F-078D-4478-94DB-25137B4540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5217371C-6923-4078-90E9-050E905BDB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D75F0778-79C3-4A88-A241-C8DDB9472A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F9E3D35E-94AD-4E99-A88A-1DE31AFC79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2D4BBFF4-2283-4036-A553-7CF751DA00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C4BA1D0F-B8F1-4893-BDEB-A4A9FAA7FB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F8F98F2C-B4F9-4DF5-B4C7-96F850B424A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4D13F835-F4C6-486C-BB42-104BC24C078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A9946543-5D9B-4915-A510-FCAA01BF9E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F62AC5EE-C662-4870-A749-A1B8FD64E8E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B98908CC-E107-4C46-91CA-AFFF6AD58C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37657637-473A-4699-99DB-FF6022638D5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D7999218-A2AE-439A-BDD3-0BA6338C74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1502E46A-8B23-4E5D-A192-6BFEEE2666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E9526559-94C2-4560-A8AF-EBE65E9D8A4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A2788237-891F-404A-A74B-3FFDB354A7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CFA8E56D-9FE7-4E6F-A7D5-546BE43680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FEE74C92-08DA-4555-826F-5F9C3DC9BE9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40CAC643-B614-4490-8FD2-DA31EFCE75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78FB1299-5E19-44C8-903D-16BFFB4D0D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90042C3C-06DF-43AC-97DD-8B25819829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34AD2596-146E-4F44-8B05-A084859C8D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19504F3C-6480-4853-95C1-C9CD08750A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B24CD0DC-98A1-4BE5-B178-6DDB7B375A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4B14F22F-5D07-48E7-AFE7-B0DC302D0A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C77D401C-AE2E-4234-9DFB-9587648B92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3C3175A6-C1E7-4443-B7F1-DCE5629769B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6BCC9319-B350-4A0D-A9E2-1968B1ACB8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B5C69896-86BB-4A0F-A760-77316C8A10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1438BD08-7649-444C-AF69-17E09DFF87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407C2305-2DBF-43F3-939B-7200A4FDA6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654CDCEB-6A88-4E40-AC6C-0487785397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727AD713-685F-4FB4-B046-FC31259957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C817CA73-E4F0-489D-9B47-916C628F795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407E0415-0CA4-4C11-97F9-D67AAEDA339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4624375E-5B6E-40E8-956F-D2E8E471BD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2358009</xdr:colOff>
      <xdr:row>18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4C07B8D1-D4C7-42E6-B76E-75B55DEEEE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90004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FCB79326-D14C-4204-A962-16B247246D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94CFE29E-4B4D-491F-8DAC-D6C78FA3253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6CAE3522-A622-43E7-A2C3-F178F83640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917EB6A4-4303-40C0-A00D-9694ED57FC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26F0C883-2064-41CD-8B52-FEFA6E5EA0D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8E4B4922-77B8-4BBC-B7B0-9186B903E0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E51C74E5-A4F3-4327-B7BE-35C3C118720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43AD7443-A3E4-43F9-9294-E3A0B9D43CD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4942520F-C3EF-4CCF-B4A5-E21D904736F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8A0022DF-9628-44BA-90D3-88B58F79CCF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6E9E3D13-B69C-4A37-8C87-2896A5DAACF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BA17B110-F3A7-48CA-8CCB-9D0A303A88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CB094CE2-420F-4494-AEC0-E01117A4D7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12B16108-61D7-41E6-9032-AE33D84CC74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27666673-C82E-4FA5-8227-D52DF3E992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071E38C4-3D33-4198-9340-9563FC8432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6259F933-807B-4C49-B444-AA1E68BB3E4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59C26C39-5D2E-4F21-93B9-D5BD1A751E6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4FBF2CF8-308B-47EF-A457-52A4C1BDCCB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ADB16824-E6EF-43B4-97A0-F7276A75A8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DD171305-AD33-4B33-9104-69E5CD71750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281E3B86-9AA0-42A7-BE34-B10BB9F2957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2FC38F6F-53A0-4D25-BFAA-B3775D48FBF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C68A0274-D238-4E69-9A31-F675537588E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3A70681F-0F73-4A04-B979-47D1D72CF88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33FE8B1A-BE10-43EC-8FDA-DF85BB804D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8788FCE4-47B2-4D8A-85CC-87525297AF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314FB8B7-1472-4FA5-915C-8E0D9410A0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0C5C9ECA-D4E7-4974-AF7E-294416A0830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672AE07-B101-4268-89C8-DC4265F446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7EDB7158-5553-410A-95EB-170409225C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23DE2306-1612-4189-9F80-1BFC372C38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EBAD2A6C-718B-4879-A94D-48ABC36994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3251CE67-D35B-4211-8291-A5036790FE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0FC2C791-86BC-4F50-A7C6-F59247E54A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8C5D243C-78C3-4997-BC73-FA838619F9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17FA9A77-CB75-4C36-838A-27DF3CF46D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F94D762D-E85E-4037-ACE1-CCA32EDAD5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FF2418C9-D1BF-42F4-BD21-6F6BA170C5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2E7E6696-7BB5-4E22-BDD5-A740F24590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0B6A8EAB-DD26-486E-A2A1-0A9F447A63B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737D1FAE-4CF7-4A34-8A6D-883BC5E71F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3549F760-3FAB-4155-A849-AA73DAB553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CF9560CE-CBA7-4213-8916-61A3091F5CE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0DD98993-26EE-4459-B3EC-07C340590E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3A467A0F-95C0-4E13-B555-68EDD8F80F3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C4438145-D3A4-4DA5-A9C2-148C136B36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87FE0CE8-6363-4B4E-A9B1-E0B6067EF9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F3017A14-E8BC-42EB-B996-361DC1662B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302B46BE-8E92-4D32-AE2C-EFC0C1A639B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5642FA72-F470-4CC4-BEAB-42BC226F7B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FEA189E2-1806-4956-8578-5AB69BCE54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8B4D9359-C3A7-4292-9E20-99B7A48EA5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D844E524-5BE8-47EE-87E3-12E8748B25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BFD421BE-F2BF-49D0-A272-AA31976B4E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F3D36054-7148-40AC-A491-25B68456C04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E56F2854-E526-44FA-8534-11D8A4974B2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D1172A70-4534-4E89-88E9-96F655FA5E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5ABBDAEA-3B22-4070-B7DC-D2050081ED5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E7D8BB86-DA7B-4148-81A2-A81DD503F6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0F110975-C4F6-4604-99EF-1560147E998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98006050-E3CA-4AEA-9B54-817F8AB3DA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0C50A327-83D9-4CD6-B11E-5DC2D376B4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39BA7CE7-D069-42F8-9FB0-4D967044BD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92F6BDA5-87ED-4147-802B-DDEC4D21B3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12AE1B29-3E18-4086-9F30-85D265AA3D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E4864CDF-0A06-4025-8BB7-573CA23F49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A4B36BC7-4DCA-42FA-A115-BCC21F7498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928207D0-1748-4FEB-8499-37A444E856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1364E885-732F-434C-B195-C00D999E3D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10C80D5E-4499-46C6-AC1A-7D89FF69B1B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4C7D8CDF-10C6-4B23-9381-0668600594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8BD1299A-2610-434D-8BCD-DE8B194A933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D78C3700-67AD-49C9-AAA6-FD55AE09A6D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9318E821-1F7C-4E12-91AA-1C21903322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B0EBCDE7-80D8-40F5-8C28-9949C61351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E6C37463-38AB-4FE8-8A33-8C192A50DD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87BD9A2E-826D-4A1F-A084-13F1EC3977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BDD56A20-EBA5-4F14-BE9F-E7188EDE34A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E6136246-51FA-4CDC-A97F-4AF53DBFAA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54E97C99-DADC-4198-BA7A-A434859D211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7586616C-E597-402B-B0DD-4DEDBACB3F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FCF8C363-246F-457A-9A37-B9078642F97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DA51B162-E459-4147-BC49-5C1A8EE85A1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83BAF05F-346D-4115-89BE-72CA7D63E8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9B9A31ED-8259-418B-A398-FA3CE820670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73D1FEF6-5E8F-4B83-8EAC-BEB13E046AE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274CAC05-E35A-455D-ADAA-AB83AC535F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E68A4B38-6BBA-4B7E-BBFD-5B5F78260D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87426D46-15DE-4F54-BD6D-AC34F25CD43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255DB7D0-6161-453E-85A8-8D16CA314C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9F412E42-019F-4B31-B72C-B5C57950D9B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B60476D0-5D71-4FA4-BA70-C0938AEBC6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333DF3EB-80F8-49B7-BC85-9D3F191D1D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C7D15B40-1D2E-4CC1-9EAF-40AE5A6EC96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4F102E1B-382F-4896-9907-A4D764DBFC9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9B2B18BF-1015-46A9-848C-A79DE4FB3F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0FBA19E3-DBD7-4FB2-A5C3-2AEB0E340E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9867C3C3-A2DD-4D26-872C-85B27E33AB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EA5D8C56-B12F-416F-B192-4396562F75D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C5DC8AA2-6606-490C-BF6A-DE47B6B1ECB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8C27CAE4-D6F0-4320-A7DA-725CB326C7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057286B2-7407-448A-AED0-93A7B5E335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16887376-4A32-44C4-824F-5BE0F1D22A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32009F51-4650-4877-8D89-16B19188F6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3ACA0A3D-D8BB-46B8-965D-F499283E8F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42A0A217-B9CA-4458-A874-5B4A732845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56EDC824-E094-4F0B-8CDD-932DF53C76C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B747F8AF-6F31-41F7-86D2-C885748E85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2B053E88-5292-4F62-834F-E47F06EDFD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F1E4B574-28C6-4924-87AD-D8059378A17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5E69D75F-BDA5-4B77-A846-375C42C7DF0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999B9869-1B43-4B78-86F2-CE223ECB11B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5F7E1ED7-852D-4873-8F50-8C3CA4C105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F33B4290-DD0B-47A5-9588-C6147E603F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4955E870-8A64-4BB9-995F-634BEE114F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2A551C16-42E7-4EB1-A5EF-C8B5D76160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93901DFF-F6FC-4C3B-B748-ADD6A12DDC5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CD0E87E8-4294-40C9-947B-E87614C12A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1F3C9E75-F030-48C1-A36C-9B65BD4BA7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FC129691-A3D7-4F7B-BE68-EE6C4C74F65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29442DDE-E2AC-4F2E-A894-E5C8EAD546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922506BB-D949-456D-A349-02EBC81228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FB48B857-208A-4E00-A8D4-F3822000D6E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FE8F5893-227A-4D85-B3DE-87D84EEDFFD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899A5B3B-79BD-4ECE-B0B4-FBC8E8B3D7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1DEDA5F6-AB24-4FF1-89AB-9828165E2BF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88CC3FCF-41CB-4B6D-ACBB-B9BC13D5136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37E98D7E-F82E-463F-895D-BC4F0FA342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94F43515-2845-4DCD-97DD-674791EEA0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6D746A49-9F01-4CF6-92F8-DCE31B0A2F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10E28E11-66EC-4B9F-B911-AAE86C1B0F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AE4E09D6-5D49-40B1-BE68-2770DA73413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20B15BCE-C71D-41F1-88DE-D101D7897F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79AF84B6-C978-4407-80DE-5D94E7734DD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BB1E8EE0-2C91-429F-8B86-419070AAA77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F7012EEB-0903-4D45-AEEB-3087F58691A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22D7D1C2-8212-42C9-9539-F0006A78C6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7D08741D-F837-4692-9F21-4F1D9A763C6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E6E7B7C4-2E1C-4E54-8ABC-C15E39B1A7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A772A956-7B92-48E1-AA93-505BDF1152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B6BD84A8-DB0B-44D4-8BD9-0F5547F5EDD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294B1E16-6E6A-4DA1-B740-A9F4C4CF85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D3C8B5B7-AFF3-4AD7-ABF4-7E556D9F4F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A56586BC-5EFE-4A1A-8FA3-14E7D45CB9A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1815F251-1F53-40CF-8325-8C171EEBAD4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F8C313BB-6808-41A6-858A-04CB3EE24B7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A1B981AA-FD8A-4E4C-AF8D-25AB5C2CBE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23816CD6-B72F-4291-8FEB-864F4074DDF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2BD96934-FF55-445C-8A4D-BDDE8A0A5E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B5D84B93-280A-407B-9A3A-D3BEC9A027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1A65BD37-D7FB-43DA-8042-750384CD587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E2D5EB95-7088-49EB-A961-295483B215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ABBB62B7-A201-4399-8143-3F4696A705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D981730E-5D8D-4648-90C3-6D62C3B49F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3C08D05A-F320-4533-A1AF-0113C07F89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072617AE-7314-45B8-80DD-A639F43E4B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B0AC217E-6A9A-4CDE-83F6-4505DE7EB7E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BF9003D3-7571-4715-AFD3-E20EE9C002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FE4A9A36-C8DD-4AA0-8534-A64AA7DD5DA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D3AFB7FF-BAEE-4338-B978-EA0883E5C7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6764203A-57E9-4825-A6D8-4C502A29A5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9C7BC2C2-A8F4-4B7E-8C17-C98A65F3BF5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2682F09F-9364-4E3B-8255-A7BC4FE48EF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D510CCBE-5D1B-4058-9199-71170237FE3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95CD5757-1C06-4838-9336-2B17487E0F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8CA94442-DD6B-4F3F-ACF9-1BF976369E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398D6F04-4F5B-45C6-9FFE-BFF25742548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D0CDB428-A770-4F25-9230-5E5B00B807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2CFA4B06-EA9E-4874-A7AA-958759D03BF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0D96B196-4CFC-46F6-807D-F23E2081B5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60203596-0215-4977-802A-F9DA263CD03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11948D34-050B-4030-A73F-5D2D3BAD84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1C95F76D-E70B-4CA4-A421-FD4D3EC017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4792A7F0-BEBD-4871-B58E-BF28CF190D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DA4A4E9C-CB9D-4A6E-AFB6-DA4A0F77D9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39D97BDF-1E63-4508-8689-7E9ED9E897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0B31BE2D-3240-4FFC-B6A8-52F400529DA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D08F6F28-31F6-4CA2-961A-79259457D9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9D18FEA7-7C2B-4A2C-A25C-58332CB9106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20F0537B-FA85-4A8E-8860-243E7254275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A7708BC3-149F-4D76-8E05-2E5DE8906B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05F9B20D-76FF-4B11-94F8-47D2DE90963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8A66C23B-3B67-4D9F-807C-030F38C51B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4646FB33-1086-4004-B9BC-1AECAC067B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E66C30FD-6868-4137-85DA-2E31FB4C1A3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AEF3EFB8-E494-4D3A-B59C-E730F9EB26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9A34660B-2FB7-4D4D-90D9-02DA6178B0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61E4356A-42E6-4465-B311-04051DB9CA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C0FB2868-F4CF-4CF3-AF6C-A2A1FD0BE3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FE74728B-EE2A-4432-8A8E-7A560DC639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91B20E6E-D4BA-422C-A9CB-A53882ADB9E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7801EEBA-D972-4CE4-BD7E-2FCD941EC4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882211D4-D40A-4147-941E-15F0D4CE3F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BA16F575-2202-428D-8908-B99E5D2B45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734AEAF1-0925-426A-8410-D34798EBB0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7E296BCE-86E7-47E8-B52B-C80A6AB492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6FF67C02-891C-46D5-80A9-07AF0E265A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2A445F07-7A7A-4267-B696-42557D65A3F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E01B497A-7BC0-4358-B398-E35DF10EC4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2B32947B-438E-4273-A240-0E8ED6C0CA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21C1EE05-03ED-4574-8C20-7CE017D3E8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F3815872-197F-48BB-8C91-CA6AD4B8A4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17C36490-73A0-41A8-8D3E-BFB1FBC824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9FF9E612-0769-4F5A-ADC1-79E00129008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687677A1-FA05-449D-80CA-C8F3A50A06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0994F1C9-60C4-4A1F-AA2A-3D67D171EAE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26EAEF8E-975A-467C-89C4-3EBDFD84A7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59ACE7D5-81D5-448D-899F-767898F7E26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BD5CE51F-99E6-41BD-B82E-00438582FA7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F20A368B-E357-48AA-BFE0-949D697363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A6249B23-170F-4102-B5A9-36404B0B6E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0D820DA2-8B55-4B99-A723-5C6968E81C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C7E8F10E-BE5A-4B1E-B6C0-09C7063364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F3C05D57-8210-4773-9231-CD0F6F7673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F3A1972B-CFDE-45AD-B006-2F7DF1574B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527C34A7-B590-43BA-B038-893F774B60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F8355F2F-D57C-4980-9B9C-7ACCC550FDB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437C56A1-3A26-4C26-9F35-4982B5F2AE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F2384720-D19A-403A-96C1-ADCB651AB5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AF92146F-4A61-434A-9316-1E01AECE59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A7841F6F-8B3F-4F3D-A5EF-1776A0AFB6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83AC16F7-8E12-4DAA-933F-4F2D75F50E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E9A6DF4E-91B5-41EE-A778-7EB77B2E681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75204BB8-5605-4E76-A1AC-78F2E557E23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47D4E35F-02DD-46E1-96D2-0CFBBD36E3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1BC0E9BC-7934-43F6-B986-8EEC081E92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123426AD-2FC6-4583-84BA-D3413691EA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E80C58B6-1713-4398-BC2D-74BE072CAD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EAF73670-F184-4177-9F5E-F3B2742C48D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D513F926-9D82-43F4-81A2-1C1976A788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307617E0-BFCF-4441-BDD7-391CFCFA89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50C14E34-948E-4EA6-91B5-DB9EBDA68B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E46C8AE4-54DD-4BDF-81FC-2BE0A21EC2D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3DA4E546-2647-4AD6-8A62-DDF4A53ED81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4FF8004F-CC59-4987-80D9-29C77B65AD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4AF0FA0F-3FCD-4928-8283-5CE97E45E9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966B5E63-158C-402B-899C-C76DEF90DE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6072651A-C075-459A-94E9-2D85883980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25CF7F7F-499A-4C18-889A-4889E4F403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939625A5-6C5B-4238-A498-6FB643DCD8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CFB48AF2-E17A-4CB4-B8D1-DBB4547856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54DB553E-EDE7-493A-8DA7-6E0A8D8BF7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B600EB23-CFB7-45E3-854C-395EF084B1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37F05CB9-3A38-4344-8EF3-B5123F437F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32540618-7602-4CBF-9CC6-78A95C6C76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21AB89D9-3731-4374-9987-C60314B345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42D7D247-1D18-4549-A5C4-E728BD2E11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92B4946A-A8B0-492A-AE89-C9F022E093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AD5E6D27-587B-4137-87AE-6C6474DE2C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E6885A83-97BE-4CAE-B431-FA20EAAF1BD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0770C48A-444C-4F8C-A4FA-D633F4892C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E60BA70D-8776-4FC6-967F-AF350E90AE8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B7BCED6B-20F1-4447-A4EA-0BE7053A52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23B1F9DC-31F0-4494-98D0-1CB61475673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26795B24-1C1A-4504-8646-88B2433C1DD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862893DE-8D18-432F-AC83-BD5E5FAA302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2135124</xdr:colOff>
      <xdr:row>18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73284525-9500-4D82-A3A5-C9C68931E9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71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CC4D3C09-D53F-4BF1-B967-CC49029B20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D549C3BD-A5CC-4273-876A-612D0B110A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CB2E2E87-2D4D-4647-BA62-343D5060A7F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48DA3A57-B7ED-4F8A-B36C-A98C162E73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F28CEB99-A6E2-4A06-B0D2-9636F58D01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9739CB77-D447-4F54-86F1-96CDFA96AB5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A6CD768A-A086-4D16-8F15-4F7B4C10B4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281DE7FA-9460-4311-98FC-A98661017A4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55CE7EC0-2799-4590-A84C-F5C8A754DE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162F9C6C-92B9-41BC-99F8-49FC30B673D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F07A146E-8AF8-4CA6-8B01-712C27F9DDF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54DBC9E1-2C5E-4D92-A84B-A033594529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C406F096-4ADC-4BB7-8DB4-57CD2DDCACA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9978E73A-C8F6-4B1E-91C1-E68F57073D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3004AFF-D3CE-4A9A-9685-CA84D6A8F26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0885DA4B-51A6-4F2D-BA29-4B27ED74CF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AD5699A1-46EA-4AE6-8C2B-EEEB831126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07CA99C6-728B-4796-803A-FD2A04E784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F0DAC21B-771B-4EC8-8305-9F4C8FF591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1A8AD8D2-5E69-4419-9709-62472DA28AD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73358B6B-6501-449F-B066-14786CA0CB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CAC06EE5-B3F1-4C80-AC40-03AC0834E3F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8D2A9A0F-AFF2-4A5B-AC82-6D9F311DFB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54A287C3-A58E-4CE9-AE40-EEBF454B11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3B050B3A-BA7E-4967-B21D-7B8402B67F4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FA4A7754-813A-408F-A30B-AF2AC4CD9EF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35CE2830-6012-46EE-9AAD-CC991DA53F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E661C4B5-1B01-4019-9AD2-296D1B74ACD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7274F4CF-8AD1-4350-A952-011DF23D48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78156BBC-60EA-40D6-9A51-8E55FF5EC9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73F61852-3E12-4AE9-A078-A7F0691811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0D267C13-147C-40EF-99FC-5E0E255B7DC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490836CB-FBFF-4E56-9A55-8AECEF8F51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22C85CA3-5219-4291-AE8D-7B0A0448B11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35864C68-C848-41CA-9EE4-4E2C949B945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2A0186BE-7AC4-4663-8C09-43DE1A71F4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B410104D-1FB7-4966-B373-30469DC75A9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116D30AF-D8CB-4729-89FC-4678555CB4B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080388A7-A620-4DEA-8734-F743859D3F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4EF93FB8-F794-4BF6-95AF-8726B70686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007E456E-37AC-4D07-8ECC-C60150E778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C8D80CC1-2B8B-4974-8AD4-08CE31511B5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4F1179A2-8441-40B0-AF59-C6C90540EC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43648CF3-36B4-4576-9E83-12E1ED2420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0DC80DB3-5D91-474B-B7E4-683A4BBFC7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BFC74276-F1D3-4C99-AB64-38A9D3AA09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F315C11F-666E-4E06-95FF-4A9A4CF3961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13E784F1-3818-4B7A-AE70-2230DA794B3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228608B8-4CDE-46E0-A8EE-F8075D56D6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9886B091-C6FF-4E2A-A088-CEBE64FA76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604008F1-AEED-43AF-880D-34111D1305F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A9445A71-3797-4922-AF18-4582A81752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3A4A1A79-EC7B-49F9-8473-39AAC7EF03F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FB958CDB-6AE6-4488-85F2-10F87B08E5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D1A6E736-88F5-4DBB-9FD8-2A7AB9C1159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00B84EC7-E645-49AC-99D1-150A874998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C3AE5DA2-2854-452A-B8AE-502AB0545B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34B432B8-96F1-4F34-84C7-A16D04C268E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5A708736-55EB-4843-A2CE-988D9B19AF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23225DAA-B0F0-41C0-9A24-D2B983E6EE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DF30978F-4BAB-41E8-A7B5-EAAE93553A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A9B61A27-E057-4344-810D-22E8913238C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8AF44802-D272-4A73-BE81-521FF3AEDE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C3ED0D57-5A0A-41E7-A2F3-6C47DC1700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CAB65AF2-F1AA-4366-8D7D-034776FFAC9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A61FE740-EFE2-45A3-AAE0-6789F69BB7D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6E394269-CCEB-4C0E-90B9-183E540496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59AA8F5C-F869-4E70-AA5F-F9F9854546D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1F814A90-9842-42AC-9A6E-192651757D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2016643C-678A-4CA6-AD13-59DD9E811A8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D4FA947B-2C76-4440-AD8B-EA6A137D90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65BD719E-5AA8-426A-8907-8391AD3D927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896EB760-77D1-49FD-B280-A989C32126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1FAB8430-597A-4208-8D71-0A1B81C854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B93FC183-4E6C-4F9F-8775-170B479A8D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8B6DCE3D-DDE5-475E-A9F1-9EF0E7BBB3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39470625-D5E0-4467-A8E4-0A83B177B8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4CEE33A0-BF48-4F8E-9DE8-D4D95AE0DB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6C502AA2-0413-4B2E-9A61-FB3F6F5559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B7387E38-9E9F-4A1D-9CCC-CDEE604CFA5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64292433-C059-4DD3-85A3-59F939AB97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881D7F3E-80C1-4D86-8AD5-870DA09E347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A6149195-18F0-4663-BDFB-36DF31C275F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8B791832-51E2-47E5-A865-E94300E404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6DF97504-54C8-42F7-A893-178EED75E76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1610B2EA-4C34-491E-A328-A30DAC4828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E5071205-2FD6-48F5-AC9F-3FC93210A2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B6D37593-5BC3-43EE-B88C-C46D1EF6789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D0F6E454-6BD4-4CC6-99F0-86D212FF0A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776E9840-3C1A-4204-BAED-3D62E742B24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9D3FA1AF-E80F-4B13-88DD-07F4E16821E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73CE9220-8C00-4A4F-96D0-2C969E951A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000BDEFA-6F7A-4077-A3B2-9F7C74FCFE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6FFF7643-8E56-4025-82C9-DC4CACACED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97364B02-8DCA-4A3A-849F-B9A38DD08A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073B8491-D9CD-4E9A-A560-5BDDDA4F7A5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8CF467E5-0CE0-4E70-98CA-F78365FC08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AB2D90FD-D655-4E86-BB5E-19CBC6182FF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209CB772-D584-422D-A8BA-8635C01144B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E254F49E-7B81-4997-951D-805528596B8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2D304AF8-D504-498D-854E-589F4C2711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D0C9399F-786A-437A-B2A2-398B6A0CEFC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F7D087FB-EFE5-42FD-8A87-51DCBE7CB0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F9F65C36-0DF9-4757-9DCB-3727208BA99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2225804C-736F-4593-BF19-74C851271CA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E8299C6A-95F3-43B5-B610-07B0CDF9508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A71A173B-2B0A-46B1-B62B-218BE10351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E03939AD-8214-4282-81A8-EAA66F4EE6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41C8DB6E-3FC0-4729-B5EB-257A6B2BB3D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39674EB9-3F76-43FA-96B3-03ACEF13D25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79AC85AC-9538-4581-ABDB-655390C5C5A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12638919-8518-47E7-BA28-1C019191C0C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31D5E931-7CD3-4D0C-A148-2677811D93E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3C3AAC77-47D8-4886-B78A-965D7A1A13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C83345F7-4CE3-4DA2-A101-F844CDCBB9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2226DE42-8AC1-460E-8B37-2F7EC1208F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90A608A4-F51F-41CD-9E11-DD160506B5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BE8E3BCB-C49D-43F0-AA07-90306C91F24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B0C96A64-7F50-48A7-B5FE-9166E2B81C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50ECA9C2-CBB9-4E2E-A964-A87F857AE4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661FDFE0-F5C7-4E17-82AE-F1D3E29093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02B74C59-1949-4E1F-A9B0-C8349380491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16A1CC1B-1427-4B63-8716-2E91779B6CB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64C82C3F-D31F-4265-A608-894F09B24CB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F99BD46C-57B3-4387-82E0-5A4A046264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9AFC4249-D452-4599-B8F9-6D894DB7B26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C142A4E5-F3CA-4747-9A96-8454137B018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7940F0D7-4AED-4F24-BDEE-200348F6B1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115DA8A7-382F-41BC-A949-74904D5BBC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FAFBF303-AA1A-4D5E-82F9-47435730599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CDF499A2-0606-4126-9F2F-E4AAD1F2F57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B41F1D31-8FDF-476E-B6AB-2BBD7A72FD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8516F1F2-736C-4C72-ACC1-275530B228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758DCEE1-81FD-4A25-90CD-54FFB455C25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999E1CE1-AE98-40E5-8736-F907EB4971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FF77A435-CF8F-4DB7-979B-49E08D3B45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CEE4877A-3934-4E96-9356-3AAB258B22C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830F192F-54B6-4751-BD02-6449735EE7D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6E47314B-6354-44CE-A001-34BB9B28599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CACC8105-250A-4704-951C-E94E860E79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0916E1A5-DD9E-4A1A-B831-D1568AA229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78D410ED-59DD-4379-96C4-1C69F0C0AB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DD2C1B90-F94F-4687-9EE3-3BC0DF5F83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47B9F030-D19E-46C0-BD1A-2A72F4F6047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7E22FEA9-CF04-4291-ACA2-815384ADD8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334BADB8-F78D-42AB-82B2-1ED2FA5B5B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8FFCAB31-8017-4B5F-BF8D-35809EF871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9F691CF7-EC9E-4488-A892-63997F3197E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0B19130A-82F1-462E-AF0B-9FE6714BEC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5AE6BD72-B802-4E53-8C73-A636952A774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C1A21837-90BC-46EE-8D0B-0327C4E396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7CE6D7DA-4175-4FCD-9D6C-B07BB77E860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B2B0A561-76A1-47A4-8993-56C077291F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1B085263-6EC0-4094-AB25-C516E478AE9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5E81F050-83AB-47D4-AB26-614FEBD023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9B07AC02-D8B2-4D1D-A643-1BB17640AA2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2E6E27AD-73C2-4484-B227-28809A18C7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4B87BA5E-8FE1-4DE8-99C2-A04B3632AB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6E0D212E-04A9-44CC-B905-5F675751D8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776FBE3B-CA1E-43E5-9F68-B3EC281B7D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ADDF2E45-07FF-44B0-85B1-135C6EC3F3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129257EE-35C6-421C-AB12-9778417618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7A1D0DC8-5DBD-487B-8B75-3A7C4D2E20C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CFBAD131-421B-41CA-977D-819D66F22B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15C73A2B-668E-4576-BF60-BD9E5EDB37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36D032A5-D3D5-495F-AEEB-33151AC2595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52A9881C-66CF-40B6-B515-F77CBDDF668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D13DEFBF-65AD-4769-A3CD-033B34D5C0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64E3BF9F-A7F6-4E4B-B166-E04523463B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4C7E43C0-F5D9-4530-B0A3-079C1D2F13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3F643275-CE72-49A9-81BC-E6AE85DA3A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02D805B1-DEA7-4AEA-B730-5E0280D9769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ECF81A4C-EF79-459B-A3B5-F72117CAB64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DEEEBB68-06DC-4B4C-AFBF-5909E58BFA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62F03DC4-62D9-4531-892C-ED54D19013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9F2C86F7-4816-4190-8D0B-64C7A4F0FB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765E19C7-C0B9-4C7C-8593-51E8B90EEFD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5A411068-9B58-4EB3-BA6A-9A6EB0D92B1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9EF735EE-F512-4A38-8B5C-EBEDD82A72C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8EAC4915-40E1-4551-8B53-DF9F77AF054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CF133914-ECAC-4CD5-BDC0-F751D8572A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2FD61FD4-F492-4C72-BE2C-4562C5254C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8049E36A-5A9B-457E-8775-F12D650A2E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3B8B6A63-0493-4FA4-9AC4-637AA61061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56D1AE87-E1CD-4CEE-B94D-DD8F5E167A6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290686F4-8F58-4D57-B0F1-FCD80EE445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C7E55FB0-C88E-4937-8A2E-894CC946A0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AC77C54F-FE78-4BA0-91F4-DC5D7434952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38149C61-0F75-4AD0-A422-D10B1516FF5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B5538001-0972-4D7B-90C5-160A839D3B0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67354327-E77F-4811-B362-210D267CCA0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DEBC6934-BFD8-4585-A60A-DB2303C42E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EF9F1557-1111-439F-93F4-B3AD16EB38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D4895E20-0211-4682-83D8-D106D23EE2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ABE41653-892A-4A1D-9DF2-B9ECCDEA214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B461B9FC-9D15-48B8-9EA2-3D376CCAEBF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D4A1FF84-0BA6-4683-9D1E-5501F202E86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451F6DD8-809C-4EA2-9A3C-E6676B6C57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72FA2F9E-8FAC-4262-B13B-2DE7A0731B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C5335DA1-AFD1-4E5A-A2CC-8904F4A5C8C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1BED499D-CCE4-4EA1-AD5B-5DB5AAD68C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78ED457E-31F2-4BE0-91A7-616E5422DAD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B0C57285-AD15-4BCA-8F50-D9A95CDD58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30033AD2-460D-48F3-A581-0132D0E3D8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29CCCF47-D227-48BE-AC39-B8C4A882CC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5449B5F4-028B-4688-8420-F9A368F69A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1495425</xdr:colOff>
      <xdr:row>18</xdr:row>
      <xdr:rowOff>0</xdr:rowOff>
    </xdr:from>
    <xdr:to>
      <xdr:col>2</xdr:col>
      <xdr:colOff>2162937</xdr:colOff>
      <xdr:row>18</xdr:row>
      <xdr:rowOff>7249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6660DA78-6EA6-435D-BEDA-843AB43702A2}"/>
            </a:ext>
          </a:extLst>
        </xdr:cNvPr>
        <xdr:cNvSpPr txBox="1">
          <a:spLocks noChangeArrowheads="1"/>
        </xdr:cNvSpPr>
      </xdr:nvSpPr>
      <xdr:spPr bwMode="auto">
        <a:xfrm>
          <a:off x="2428875" y="12515850"/>
          <a:ext cx="1660779" cy="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022F46B9-8049-4057-AEAD-2419381FA6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48C3B607-7A71-410E-BF62-AEAFC89667F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61A05D5E-A82D-4DE9-9D88-A1FF4ECF151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FA66F385-044E-4DA6-9EA0-D727E6E9BF7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AA46E447-C302-4C01-9EF2-590EE00CB37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14FF1DEB-D251-4AD7-84FB-14E633E966E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F88CDAD9-6602-425C-BB7B-FD41F1224C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A13BABD3-56A1-4E55-A90A-8F007205024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C20829A8-FDA3-4B5E-9B60-B7E89E58942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40E2086B-A032-438A-B1E1-1EC81443FE4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C065BBAA-B9BA-4DAB-828F-A55BCB57D2E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8B144FE0-1C16-4026-9A8E-551E7B2751A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2DDDC04D-E3FF-4F22-9E5F-D772E75D52E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588CBB0B-49EB-4A45-B261-AAFF2D62DEF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96CE3F7E-B985-4859-82A9-7D6E905567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5CCCFDA3-1EFA-4692-B5E8-2BB03A3EBB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B6079F41-D16B-462D-AB80-91A3EEAFE1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4B332AA5-52F1-4864-A96E-132CB9B296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37BEC9DD-D657-4D3B-A2A7-16B15CF038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6C9A1AFE-06C6-4C81-94F3-4FD48F4428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F38CB42B-B6CE-42EF-8C14-E39CE19EBBE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A53985F3-DF94-4A61-B59E-0BD4F11FED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0CA1E350-EA41-4015-8022-EC98D446FAA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C48EFF2D-D444-49CA-B5F0-A74F73AD8E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A233998A-F36A-4078-BFA4-842A20FD549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5586BFA3-5A0D-47A1-9EA6-8C67587B972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D1CCBB34-C097-4A55-96FD-0939212B278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81FF217-E83D-4DDD-96EE-359D1C0EBC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9E2684CD-CD10-4E0E-A005-BEFC28E44B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8F9F1857-6688-4B46-8536-3AA9C6E2206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F82B6AA5-98A1-47BD-B5AE-327C202E583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192B4D39-9E93-4541-9FB8-0656C5F783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9C89C785-2AC2-4CC4-B72D-5545151E594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C46524F0-E6EB-4167-917F-0EDE2D4CFA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85FE0E46-8ECD-4781-A138-E307F68F2F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B4EEF557-70FA-461E-B97C-EBBF2F77C2F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AFC7731A-6074-41FA-A8D7-384472CB4E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5317BE70-0E63-4A7E-B2FD-551F1FCA12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FD0513FC-A141-4A63-8449-9B71DCF3791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589DCBA9-48A8-473C-A889-C91A4A0C38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7567EC75-664C-4407-A048-71E23A638BC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A2135159-01AF-487D-A4F6-61B67FFFA3F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BC6D2EF9-FD1D-44EE-BCAA-79A1BAE23A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4451EE10-22A5-430A-81D4-40EA8EB421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EA0E93C0-95E1-403B-8437-D71C569B42A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1993B554-12B4-4E70-8703-C9D043131D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88B7B0D7-A500-450D-9345-51E54A3E1C6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14006B96-3155-45EC-AC5E-4B8CEC03BF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8ECFF44C-2A7A-4171-993D-C223B37180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006F71D0-C417-468D-9B5F-EF903590B9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36BB4D41-2797-4D84-A24E-C151CC3B98B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4A2F2766-2AB5-42DB-922C-DDD160C171F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94461D7F-403D-49A6-836B-B812EAE3E6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BC36D560-2A2A-4250-A655-10A1F26253E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E2F9A49C-E6C6-4618-A8FE-21C2E64BD8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206DD43E-328F-4568-9BAA-EA51F402A42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846435BB-6E80-4D46-85A2-140D74FC955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9CB7C4A8-7C3F-406B-A982-1295911D7FE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036ED07A-ABEE-4DC9-9182-91DFF3B094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2A048634-0EED-43E3-9665-EE567FA1CA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DE4F1FCE-AE41-4308-A7B4-D2820F60B0B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C656FE64-9B0C-4C18-BFD3-80861F43ACE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E496F7D8-70F9-4837-88B9-B89600F55F3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7CE18438-E146-46E0-9558-4B5773A8E01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5EEE199F-939B-4114-9773-8525D16D093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7AF0B9EA-6AA6-43D7-9A17-823EFD16C05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3DB5D6E7-6742-4EAF-A144-6CB85380D4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1E882E54-018A-485E-AE0A-0CEE1A0846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4AF732E6-534A-4F20-9E6B-AA325F2983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C3B177D2-DE79-4602-B4FE-6688DA9A24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416B1B75-2A80-4E80-85F3-193F5BA56E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7F0D8A29-3915-4B01-9969-C2867B5CB7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1DC43CDF-6837-48F5-8782-72A968D9776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60FF3B73-BB13-4977-B43F-7580F351B9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CF98FACC-E646-43C0-8DED-E3DD8C84FD7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42D0281D-8F56-4691-BCAE-0F9A7531EAC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88A652A8-8ECE-48CA-876C-4768A799B60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006D250E-7700-4DCC-96AF-54592719183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488E1AFC-E23E-457B-B22F-A2E3EA0B1A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4F8616C3-824F-49F2-B229-B0C0D3A722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7113840D-9D6D-4DCA-A295-5367E504291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F8B5DF9A-05F1-4B75-86DC-FAF0A6B4EE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6EA35624-B4CB-43E3-BDA9-72862083824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BB90541D-5CFE-4E5D-9FEC-94E67E6D85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FA24EEBD-5969-4500-8F05-B27BFB57422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A392D78A-50A4-4016-A35C-17EC76F984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476E5BEA-E817-4FFD-85CB-658DCB73266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601CDE02-7BD8-4AE3-A9DF-E737E03AA36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D235BF70-D51F-45AD-ADD8-CECDE45463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1BC1C5DF-477E-4CAE-9761-F5C156F4A34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DC82A2A4-2F3E-4F75-99D1-A1C3AE5DF59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4E376974-BF27-4F85-B58D-47576DD7FB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9F07E843-D904-48EA-981C-21EDD349D2C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BA2B5DC7-ED4A-4975-A9E2-9DAE6BB45F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92BECCE0-C998-4428-95E7-2241B29D1D1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D7BFD2AE-62E9-4C37-A22F-C2658883CF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93702183-3B0B-49E1-8CF1-F25401C8B6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53B27844-AECD-47DC-B3B1-58337FFFCB0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E2113294-739A-46D8-BE19-D752791A8DB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6A65DE20-FB2B-4005-A8DB-E4C0278C2EC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1B110BA1-F919-478F-8C40-7650C9E60EE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CC471CD2-30B2-4665-80B9-F65ADF7CAE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C0E8C92A-916C-47B9-83A0-4ADADFE491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A0C04EBE-95E0-41E6-B8DA-B27861A343D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45DE4532-3115-4155-AAD7-6229C9535AB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72764743-7269-4413-962E-3247BC9F525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0DB6524A-5E67-435C-829A-F685D254F52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A58B117A-F8D9-4226-952E-4379791491A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6451A082-D413-433B-81F9-27FD670890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CB09270D-D830-4B1C-8672-4881B4BD81B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3F000627-D31F-451F-9563-90934DEEF6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64A9FAB6-BC73-443D-A070-0B39E37C587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6ADC2C76-C071-4B15-9AC7-7982995964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0205938D-5AEC-4502-A0DF-5DB0C3DAB9A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740DFCD5-F09C-46CB-8C35-14E69CAE36A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47CD09C0-3736-4881-B571-285A3930A80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CEF814A1-2AD7-477E-8490-197043F8D7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F4B40E69-447C-4935-B7D8-A9266D8515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3FFFEE76-C550-4F1E-B2B5-A94095A398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19A1F702-9CD2-47AF-9E10-E0D036AA542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34ED2519-A882-4082-B6AB-A96F4587BA9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B69EBBD4-E4B1-4F43-8589-059341576CE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4C4EE59C-357D-448C-871B-49276E010E2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91019053-BD45-4AD8-BC8C-7245C069B9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1AA57520-722B-4B8F-BFD3-AE33B7949E3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A0F6B2E6-6946-478B-B026-9466127BB0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12029B15-3FD3-4F58-AB05-A4A3784F262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C76F8E02-48E3-47BF-AD20-06C50D4547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AE7F900C-E65D-40E6-B2C9-40B29607B15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8687AEE5-C60B-4E0C-937B-6F070823BF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7F0FCDA6-67A8-4D84-8EBD-54A14727BC7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C2915404-C11A-4244-A6B0-B6886AC3935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99AC51DB-4DBB-4995-9E86-0D775949DB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9B6F549D-5529-4E7B-ABA0-D2E78857099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7EE5C16E-C79A-4175-A2AC-CFB03D05E84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2EE211D1-5BA5-4C05-AE7D-8D9FBC7E48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37C24CE9-20D5-4A5F-A1A9-B46F5F7C30B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F7DD3FBC-61DA-489F-95F4-880F12E8AF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F927AA1C-44D5-4E03-AC2E-C184816FD7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95587C54-965B-455B-B786-84D13F0924C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C4AC752B-02FA-4EBA-AD7F-3670741BEB6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25F64131-0924-46FF-9454-3FDBE6F9C26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7A16405B-B112-439F-B107-FB3BEFF4B8E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02EAA5FE-5C9A-4F09-A919-1A40EE250FD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AE757D52-4F8E-4909-8523-24EF1A88DB5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34BE59F2-D44A-4C91-8A60-6C4AF2E1EF1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3DEBD63D-DAA9-43C6-A4E5-F358920C6F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AD4CDCB6-1EE6-45D4-ACE8-DA66997A2B2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9475BAC6-9D81-48FB-8226-85E441EE72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D47828FA-88B4-4E31-AE82-D713EE98AB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7E91D119-1690-4024-8D89-831634455B2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89494F3B-8A7B-4B47-898D-EE11D477D0F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7B413A6C-3C90-4227-A069-6C7AB4BB03C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703EF28C-D770-46A8-B68A-32ADEDE585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08ED2B05-6CE8-4467-879F-72050B518E8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72C1FEDA-CECE-4C02-94E8-2392EC527DD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52CD4D65-A70F-4A7A-B6DA-FD217B066F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4E80A52E-DFA8-4F27-8415-ED819C5203F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EF8E6274-E842-4F26-861F-B89BCEA7CE1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61EC5B7A-D322-47EF-96D7-26B8C6DFA6A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E40D7BB8-EA7D-4BE1-85A2-B129466A7E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2490D328-C02A-4E20-83B6-A68D053DBC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9E791A84-0E79-42B0-ABA9-70372A88B39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22BA3D78-42C1-4DF4-9DB1-B921A1C5409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48778DE5-B173-493F-B81B-DC3899A1E19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56A0895D-D5E5-4C6C-BE47-C407A87C74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14B4472D-EEF3-49D2-BF50-A3E5BD4D42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8E40456F-9AAC-4E6B-A031-8F1D07317B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6DB8CA08-17B1-48A5-938B-19732F1A9E4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FAE112A6-BE50-4891-BDFF-013E0CAC63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1B9B3B8A-83BC-4BE7-B12A-3046E201BD0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A2B5DCC6-0E08-4C1D-AF24-2EA3FF0E949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B54AB3FB-2C6C-4BC8-A6F8-DEA9271AD80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30747CE0-E745-43E9-9E35-0E11299EA51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097D2E7D-E9B1-420E-B1C2-D5264618F6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56613072-BF68-4200-8C4D-7E3CAEA691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6231276D-A8FC-43D5-A71D-2C32597087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CFCCBAAF-4577-4352-8A00-E7F7CDA9A0C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59113D93-AEF8-4FCB-B7DD-C9214F8D8B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431E611F-DBDF-4805-AA29-9886057BBA7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A11F705B-9D2B-4006-B56D-942400DC3E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20449DFA-47CB-4453-BDE8-07E40B07942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24E9AF6D-E6BC-4C83-BB98-21E3DB3C28C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6170A175-8DBA-4F6B-9FBB-BF12B714E8B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56B8F95C-C3DB-463D-AFC1-1C736687703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57D1FC56-9FBC-4FB7-AF4B-DF41F91A42E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AE542C33-D150-4D52-9A93-52F31CA2D4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57544660-746B-4F39-8B14-57AA56D766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18EB7C23-7F23-4EAA-927C-14500C0872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565B7EAD-00A1-47F6-809A-5A69D34C8D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95D11D12-263F-42D6-A38D-20840A06D57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F7C5AE64-DBA7-457A-BE97-3F0F2182BA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D25CAF56-A5C1-4630-9109-12151F422E6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F2DE212D-F9FB-4B67-A567-43BD596CC9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E49EBCE8-41BC-4D7E-B05D-3C36123609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00D26A6D-3A26-4AA3-AB23-0440FC8BB59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A6E7D9AF-4E59-47D8-B69B-5F9729E55E3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xmlns="" id="{DD5C192D-5D78-4AA2-814A-55A61186E1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FAAFF965-21D1-4D0E-A439-E39ECC14F5F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6828AE2B-B25B-4C98-83F9-C1D9A34713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B44E1473-9F9B-4C05-92B9-C71116D1017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F25EAD43-9040-4DE7-AE9C-A09DE753C77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818368C3-E378-47D6-B7A9-0178BD7A9A4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38B2B713-6011-43BB-A380-ED3F1D4C06F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C947D56-EFAA-4314-97AE-4F83DA9A99E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5B7A5132-E121-4D4A-A992-6B4BD9554BE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922240F4-94EF-420A-B1BE-20645FD9DD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7DFC8287-32C0-4361-9ADF-FDC34D820FB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14BD4FED-0AAA-467C-9501-CB74FA5DD94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9AEF76C7-F7F6-44B0-A565-A7314D2E744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D5F3ECB4-9A3A-43E9-B29D-7072498C63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BFE90893-E6D5-4497-A6D6-BC4485FA7AF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9FFC7D98-3DE2-456A-903B-18B049AAED9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D3A4D2A7-7852-4B5D-A654-A2478130022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466631E4-F5F0-486F-BF94-C96CF9CDA3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D8B61D7D-57D8-4CC1-979B-F6EF4DC4F8C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3A8632B0-5DC0-4A8C-B85E-18AFC1F3308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FA8C927D-8D85-45DA-BC53-5DB75504D0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E1CB4B34-3E91-4976-909C-1BA4F7116D3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1768156F-3C0C-4121-8BD9-EA7F84EC7B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065CDE66-4CD9-4395-B848-619566BA36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B097016F-0AF0-46A6-9A25-3048C9B0F2A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43E979C9-16D5-4176-93CE-FB2A10041EB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379419D9-AC99-4AD9-A6AF-EB7C9A405D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54BE79DA-381F-4370-A42B-54EA7752F0D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3AC1ED6D-93B6-4CC3-8E94-3758A5193C0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75A88ADE-9680-4FF7-A79E-FB24ADE8351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21E2231E-D0A8-4026-9956-FFE0F1FDD42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E3004214-8CDA-464D-BB35-8D91D42525D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D795D82E-E2E8-4DE0-83D5-903895EADD3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4A159CDD-2BD6-452B-B6A0-9DC7BE72A6F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D99C7D9A-8FAF-4066-8715-B9DD0D7F64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24209B37-AD85-4C8C-BD79-B4A424C79A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4D033CEE-C2B7-4744-8084-76758D9A03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2F360853-3903-418C-BD1A-5C5915C3A3B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D2863FE6-E3DF-4712-8D49-06E12654C3A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B2851868-66A9-430D-91EC-D5317339D7B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D089E3B4-2C0C-4ADF-BC59-D27959865D0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7A409967-BF28-48CC-9CB3-B49091B1DE7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1BAF7C51-1370-49D8-8B45-91879564F73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E054E0E5-D72E-414A-BCAE-33E8E7D5FD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F3D0009E-6E3F-4C80-A06A-AF3D070F0D8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B8AF666A-7E43-47E4-8464-749937050EB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40D4782A-5846-44FF-B3B0-0F7DC0AD0C1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4E700937-E61E-4104-9BAA-F69DCC1A6E0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A0CADEEB-41AE-4A72-81E4-0AE36B05A43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E550E7B0-97F2-49A1-9B91-CAE3D50E288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FD3DE1E0-0C96-4BFD-833B-6C02D172485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F611238E-239F-4C6A-AC25-E6241859F6E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AF65F0B4-4267-41DA-A04B-C9EA65CB120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7E808AAF-A691-46A5-B5E2-F312A3C204E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8CBEFE72-2D14-4700-B7A6-F25E4A023D9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538435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11AEEEFF-225B-495F-A379-31087924179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53843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7E09344C-9C26-40B3-ADF0-8E943E77111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C31B26C2-9037-42D4-969B-8C66AA87E93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DB960D36-58ED-4985-A814-4B4E821AA91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AF4844CF-0BEA-4F5A-912E-D9EB3212F87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83AD6165-B455-4919-ACBA-D50BB249637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E9DE4AB9-E91A-4A9B-B367-0C89C3D0298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4049AF8A-4AAC-4038-9306-945E34EAFE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0BE54A40-881A-4DBD-9B92-4ED5159EA5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9C7A7647-EEAF-4D0F-AC93-361214774BF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7475EF36-EE6A-4461-9679-B0FC112101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7993A040-3155-4599-BADC-E6046D35828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FF80152D-D26B-4BF9-95D7-A1AA3997E4A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D42B8C52-064F-4132-AB82-D4EF20FC200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9B76F6D2-DCB2-461F-AEC5-16243DA18F2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C2998F2E-F388-4444-88A0-28BF4205624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688E20AA-0204-42AA-80FA-7A13EDADB5B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20295838-02C0-4306-8F06-A9A040D6101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23392DC0-0450-4B91-A83C-8CEC3CDE84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2FC61172-B79D-4FBC-8B2F-2DD9D32C438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CD01AB8B-AC28-4A23-B374-F31F7D08AA4B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6F6B3398-D8A1-4CD4-9B5C-009D2D1B5D8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C53A387F-37E5-4C9F-A0FF-CEC780B897E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D3E3EAED-3BF3-4D4B-8FE3-8A262028B91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9ACB24C1-FC2C-42F6-88A5-B00DEBAD4D4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94BE34A8-92BE-4297-A301-82E8B03A2BD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E5BCBBF9-EFAF-4F17-A293-9825F6FB14B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01E698C3-8EB0-4736-B26D-95FE1081E249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34A22605-492D-440B-A5A6-41A98D5591B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AA15AD1E-8211-4C61-9561-4D309BC25428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1438BB0B-D3B1-4ED7-AD64-29F9B90A36A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BEE9807F-E6C8-4A24-A56D-1B6FE591164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952119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2CB67941-4CE8-4C27-BAC9-33B91EE32515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95211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B5B622C3-AA25-4ECC-82E9-E093B8A5443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C2077033-BD14-49D8-B972-5581BA21BC8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DC487626-CB44-46F3-B265-F8AD037502C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5EEE807D-4667-403A-8F13-130EF600FB52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F88E43D2-1291-472C-AE3E-A3F44F79346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DA46F691-7F59-492E-A4AB-7CA7371EAC5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24EB6F52-3D4B-47D1-910C-2BBA5BC387A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7C4172C6-5531-4759-BC22-5D76E36C290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62121884-9112-408D-817A-92AE89E65C8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3AF777E5-2275-4C78-A6B9-EF663E27776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202F64BF-F5DA-4C43-871C-0887661990A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4F382193-46F0-47A1-8949-B32EC647C25D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E6ACBA45-9F8E-40CF-AF54-0E76317AA6D6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04B8D0C7-9233-47C8-AC9A-39124824915F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27051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1C71F5BF-AFCD-447B-A477-2B095B8F0CE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F20A1EAA-4F71-46CD-B2B9-ABB5EE4EF69A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B6FD492A-62B3-4B73-ACCF-CBD4FF4CFDAC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BE5BA8DD-86CE-4553-B068-A0395C1B5591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5602C824-F005-4580-927A-239BCD0DF854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7DFBB760-259F-4EB7-BC2C-01A0C4A8D0B7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0E0FC519-9B86-4120-AAAD-9FA61E1A6163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54F1B1AF-CDDC-4B8A-ACCD-FEAF5B142060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2134362</xdr:colOff>
      <xdr:row>18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C6887F6B-F59C-4DCE-9F4A-8DBF741F10CE}"/>
            </a:ext>
          </a:extLst>
        </xdr:cNvPr>
        <xdr:cNvSpPr txBox="1">
          <a:spLocks noChangeArrowheads="1"/>
        </xdr:cNvSpPr>
      </xdr:nvSpPr>
      <xdr:spPr bwMode="auto">
        <a:xfrm>
          <a:off x="2409825" y="12515850"/>
          <a:ext cx="16764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1485900</xdr:colOff>
      <xdr:row>18</xdr:row>
      <xdr:rowOff>0</xdr:rowOff>
    </xdr:from>
    <xdr:to>
      <xdr:col>3</xdr:col>
      <xdr:colOff>521970</xdr:colOff>
      <xdr:row>18</xdr:row>
      <xdr:rowOff>381</xdr:rowOff>
    </xdr:to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419350" y="12363450"/>
          <a:ext cx="2816733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409825" y="104679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409825" y="104679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409825" y="104679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409825" y="9029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409825" y="1231582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409825" y="22288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409825" y="43434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409825" y="382905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409825" y="3314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409825" y="3657600"/>
          <a:ext cx="1928622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409825" y="1207770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409825" y="8486775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409825" y="5353050"/>
          <a:ext cx="192862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409825" y="4343400"/>
          <a:ext cx="219913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00000000-0008-0000-0400-00007C0D0000}"/>
            </a:ext>
          </a:extLst>
        </xdr:cNvPr>
        <xdr:cNvSpPr txBox="1">
          <a:spLocks noChangeArrowheads="1"/>
        </xdr:cNvSpPr>
      </xdr:nvSpPr>
      <xdr:spPr bwMode="auto">
        <a:xfrm>
          <a:off x="2409825" y="135350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400-00007D0D0000}"/>
            </a:ext>
          </a:extLst>
        </xdr:cNvPr>
        <xdr:cNvSpPr txBox="1">
          <a:spLocks noChangeArrowheads="1"/>
        </xdr:cNvSpPr>
      </xdr:nvSpPr>
      <xdr:spPr bwMode="auto">
        <a:xfrm>
          <a:off x="2409825" y="135350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400-00007E0D0000}"/>
            </a:ext>
          </a:extLst>
        </xdr:cNvPr>
        <xdr:cNvSpPr txBox="1">
          <a:spLocks noChangeArrowheads="1"/>
        </xdr:cNvSpPr>
      </xdr:nvSpPr>
      <xdr:spPr bwMode="auto">
        <a:xfrm>
          <a:off x="2409825" y="135350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400-000083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400-000084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400-000085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0000000-0008-0000-0400-000086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400-000087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00000000-0008-0000-0400-000088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400-000089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00000000-0008-0000-0400-00008A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400-00008B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0000000-0008-0000-0400-00008C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00000000-0008-0000-0400-00008D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00000000-0008-0000-0400-00008E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00000000-0008-0000-0400-00008F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00000000-0008-0000-0400-000090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00000000-0008-0000-0400-000091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00000000-0008-0000-0400-000092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00000000-0008-0000-0400-000093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00000000-0008-0000-0400-000094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00000000-0008-0000-0400-000095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00000000-0008-0000-0400-000096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00000000-0008-0000-0400-0000A3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0000000-0008-0000-0400-0000A4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400-0000A5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00000000-0008-0000-0400-0000A6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400-0000A7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0000000-0008-0000-0400-0000A8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400-0000A9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0400-0000AA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400-0000AB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0400-0000AC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400-0000AD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0400-0000AE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400-0000AF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0400-0000B0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400-0000B1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00000000-0008-0000-0400-0000B2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400-0000B3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0000000-0008-0000-0400-0000B4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400-0000B5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00000000-0008-0000-0400-0000B60D0000}"/>
            </a:ext>
          </a:extLst>
        </xdr:cNvPr>
        <xdr:cNvSpPr txBox="1">
          <a:spLocks noChangeArrowheads="1"/>
        </xdr:cNvSpPr>
      </xdr:nvSpPr>
      <xdr:spPr bwMode="auto">
        <a:xfrm>
          <a:off x="2409825" y="118681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400-0000E3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00000000-0008-0000-0400-0000E4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400-0000E5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00000000-0008-0000-0400-0000E6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400-0000E7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00000000-0008-0000-0400-0000E8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400-0000E9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00000000-0008-0000-0400-0000EA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400-0000EB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00000000-0008-0000-0400-0000EC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400-0000ED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00000000-0008-0000-0400-0000EE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400-0000EF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00000000-0008-0000-0400-0000F0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400-0000F1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00000000-0008-0000-0400-0000F2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400-0000F3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0000000-0008-0000-0400-0000F4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400-0000F5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00000000-0008-0000-0400-0000F6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400-0000F7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00000000-0008-0000-0400-0000F8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0000000-0008-0000-0400-0000F9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00000000-0008-0000-0400-0000FA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00000000-0008-0000-0400-0000FB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00000000-0008-0000-0400-0000FC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00000000-0008-0000-0400-0000FD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00000000-0008-0000-0400-0000FE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00000000-0008-0000-0400-0000FF0D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00000000-0008-0000-0400-00000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00000000-0008-0000-0400-00000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00000000-0008-0000-0400-00000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00000000-0008-0000-0400-00000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0000000-0008-0000-0400-00000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00000000-0008-0000-0400-00000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00000000-0008-0000-0400-00000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00000000-0008-0000-0400-00003A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00000000-0008-0000-0400-00003B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00000000-0008-0000-0400-00003C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00000000-0008-0000-0400-00003D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00000000-0008-0000-0400-00004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00000000-0008-0000-0400-000047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00000000-0008-0000-0400-000048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00000000-0008-0000-0400-000049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00000000-0008-0000-0400-00004A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00000000-0008-0000-0400-00004B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00000000-0008-0000-0400-00004C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00000000-0008-0000-0400-00004D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00000000-0008-0000-0400-00004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00000000-0008-0000-0400-00004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00000000-0008-0000-0400-00005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00000000-0008-0000-0400-00005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00000000-0008-0000-0400-00005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00000000-0008-0000-0400-00005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00000000-0008-0000-0400-00005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00000000-0008-0000-0400-00005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0000000-0008-0000-0400-00005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00000000-0008-0000-0400-000057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00000000-0008-0000-0400-000058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00000000-0008-0000-0400-000059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0000000-0008-0000-0400-00006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00000000-0008-0000-0400-00006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400-00007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00000000-0008-0000-0400-00007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400-00007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00000000-0008-0000-0400-00007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400-00007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00000000-0008-0000-0400-00007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400-00007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00000000-0008-0000-0400-000077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400-000078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0000000-0008-0000-0400-000079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0000000-0008-0000-0400-00007A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00000000-0008-0000-0400-00007B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0000000-0008-0000-0400-00007C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00000000-0008-0000-0400-00007D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400-00007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00000000-0008-0000-0400-00007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0000000-0008-0000-0400-00008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00000000-0008-0000-0400-00008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400-00008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0400-00008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400-00008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400-00008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400-00009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00000000-0008-0000-0400-00009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00000000-0008-0000-0400-0000A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00000000-0008-0000-0400-0000A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00000000-0008-0000-0400-0000A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00000000-0008-0000-0400-0000A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00000000-0008-0000-0400-0000A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00000000-0008-0000-0400-0000A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00000000-0008-0000-0400-0000A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00000000-0008-0000-0400-0000A7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00000000-0008-0000-0400-0000A8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00000000-0008-0000-0400-0000A9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00000000-0008-0000-0400-0000AA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00000000-0008-0000-0400-0000AB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00000000-0008-0000-0400-0000AC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00000000-0008-0000-0400-0000AD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00000000-0008-0000-0400-0000A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00000000-0008-0000-0400-0000A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00000000-0008-0000-0400-0000B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00000000-0008-0000-0400-0000B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00000000-0008-0000-0400-0000B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00000000-0008-0000-0400-0000B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00000000-0008-0000-0400-0000B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00000000-0008-0000-0400-0000B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00000000-0008-0000-0400-0000B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00000000-0008-0000-0400-0000B7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00000000-0008-0000-0400-0000B8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00000000-0008-0000-0400-0000B9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00000000-0008-0000-0400-0000BA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00000000-0008-0000-0400-0000BB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00000000-0008-0000-0400-0000BC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00000000-0008-0000-0400-0000BD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00000000-0008-0000-0400-0000B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00000000-0008-0000-0400-0000B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00000000-0008-0000-0400-0000C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00000000-0008-0000-0400-0000C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00000000-0008-0000-0400-0000C2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00000000-0008-0000-0400-0000C3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00000000-0008-0000-0400-0000C4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00000000-0008-0000-0400-0000C5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00000000-0008-0000-0400-0000C6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00000000-0008-0000-0400-0000C7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00000000-0008-0000-0400-0000C8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00000000-0008-0000-0400-0000C9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00000000-0008-0000-0400-0000CA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00000000-0008-0000-0400-0000CB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00000000-0008-0000-0400-0000CC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00000000-0008-0000-0400-0000CD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00000000-0008-0000-0400-0000CE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00000000-0008-0000-0400-0000CF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00000000-0008-0000-0400-0000D0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00000000-0008-0000-0400-0000D10E0000}"/>
            </a:ext>
          </a:extLst>
        </xdr:cNvPr>
        <xdr:cNvSpPr txBox="1">
          <a:spLocks noChangeArrowheads="1"/>
        </xdr:cNvSpPr>
      </xdr:nvSpPr>
      <xdr:spPr bwMode="auto">
        <a:xfrm>
          <a:off x="2409825" y="108394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1485900</xdr:colOff>
      <xdr:row>18</xdr:row>
      <xdr:rowOff>0</xdr:rowOff>
    </xdr:from>
    <xdr:to>
      <xdr:col>3</xdr:col>
      <xdr:colOff>521970</xdr:colOff>
      <xdr:row>18</xdr:row>
      <xdr:rowOff>381</xdr:rowOff>
    </xdr:to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457450" y="38690550"/>
          <a:ext cx="2559939" cy="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447925" y="366712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447925" y="366712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447925" y="366712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447925" y="35004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447925" y="3864292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447925" y="283083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447925" y="303276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447925" y="2981325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447925" y="29298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27051</xdr:rowOff>
    </xdr:to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447925" y="29641800"/>
          <a:ext cx="69075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447925" y="384333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447925" y="3442335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2386584</xdr:colOff>
      <xdr:row>18</xdr:row>
      <xdr:rowOff>28575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447925" y="3120390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18</xdr:row>
      <xdr:rowOff>0</xdr:rowOff>
    </xdr:from>
    <xdr:to>
      <xdr:col>2</xdr:col>
      <xdr:colOff>2723769</xdr:colOff>
      <xdr:row>18</xdr:row>
      <xdr:rowOff>28575</xdr:rowOff>
    </xdr:to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447925" y="30327600"/>
          <a:ext cx="1027938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00000000-0008-0000-0400-00002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00000000-0008-0000-0400-00002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00000000-0008-0000-0400-00002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00000000-0008-0000-0400-00002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00000000-0008-0000-0400-00002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00000000-0008-0000-0400-00003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00000000-0008-0000-0400-00004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00000000-0008-0000-0400-00004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00000000-0008-0000-0400-00004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00000000-0008-0000-0400-00004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00000000-0008-0000-0400-00004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00000000-0008-0000-0400-00004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00000000-0008-0000-0400-00004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00000000-0008-0000-0400-00005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00000000-0008-0000-0400-00005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00000000-0008-0000-0400-00005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00000000-0008-0000-0400-00005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00000000-0008-0000-0400-00005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00000000-0008-0000-0400-00005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00000000-0008-0000-0400-00005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00000000-0008-0000-0400-00005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00000000-0008-0000-0400-00005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00000000-0008-0000-0400-00005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00000000-0008-0000-0400-00005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00000000-0008-0000-0400-00005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00000000-0008-0000-0400-00005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00000000-0008-0000-0400-00005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0000000-0008-0000-0400-00005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00000000-0008-0000-0400-00005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0000000-0008-0000-0400-00006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00000000-0008-0000-0400-00006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00000000-0008-0000-0400-00006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00000000-0008-0000-0400-00006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00000000-0008-0000-0400-00006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0000000-0008-0000-0400-00006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00000000-0008-0000-0400-00006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00000000-0008-0000-0400-00006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0000000-0008-0000-0400-00006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00000000-0008-0000-0400-00006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00000000-0008-0000-0400-00006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0000000-0008-0000-0400-00006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00000000-0008-0000-0400-00006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00000000-0008-0000-0400-00006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00000000-0008-0000-0400-00006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00000000-0008-0000-0400-00006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00000000-0008-0000-0400-00007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00000000-0008-0000-0400-00007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0000000-0008-0000-0400-00007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00000000-0008-0000-0400-00007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00000000-0008-0000-0400-00007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00000000-0008-0000-0400-00007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00000000-0008-0000-0400-00007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0000000-0008-0000-0400-00007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00000000-0008-0000-0400-00007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00000000-0008-0000-0400-00007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00000000-0008-0000-0400-00007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000000-0008-0000-0400-00007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00000000-0008-0000-0400-00007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00000000-0008-0000-0400-00007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00000000-0008-0000-0400-00007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00000000-0008-0000-0400-00007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00000000-0008-0000-0400-00008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00000000-0008-0000-0400-00008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00000000-0008-0000-0400-00008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00000000-0008-0000-0400-00008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00000000-0008-0000-0400-00008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00000000-0008-0000-0400-00008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00000000-0008-0000-0400-00008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00000000-0008-0000-0400-00008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0000000-0008-0000-0400-00008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00000000-0008-0000-0400-00008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00000000-0008-0000-0400-00008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00000000-0008-0000-0400-00008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00000000-0008-0000-0400-00008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00000000-0008-0000-0400-00008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00000000-0008-0000-0400-00008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00000000-0008-0000-0400-00008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00000000-0008-0000-0400-00009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00000000-0008-0000-0400-00009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00000000-0008-0000-0400-00009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00000000-0008-0000-0400-00009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00000000-0008-0000-0400-00009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00000000-0008-0000-0400-00009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00000000-0008-0000-0400-00009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00000000-0008-0000-0400-00009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00000000-0008-0000-0400-00009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00000000-0008-0000-0400-00009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00000000-0008-0000-0400-00009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00000000-0008-0000-0400-00009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00000000-0008-0000-0400-00009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00000000-0008-0000-0400-00009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00000000-0008-0000-0400-00009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00000000-0008-0000-0400-00009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00000000-0008-0000-0400-0000A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0000000-0008-0000-0400-0000A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00000000-0008-0000-0400-0000A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00000000-0008-0000-0400-0000A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00000000-0008-0000-0400-0000A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00000000-0008-0000-0400-0000A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00000000-0008-0000-0400-0000A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00000000-0008-0000-0400-0000A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0000000-0008-0000-0400-0000A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00000000-0008-0000-0400-0000A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00000000-0008-0000-0400-0000A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00000000-0008-0000-0400-0000A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00000000-0008-0000-0400-0000A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00000000-0008-0000-0400-0000A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00000000-0008-0000-0400-0000A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00000000-0008-0000-0400-0000A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00000000-0008-0000-0400-0000B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00000000-0008-0000-0400-0000B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0000000-0008-0000-0400-0000B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00000000-0008-0000-0400-0000B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00000000-0008-0000-0400-0000B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00000000-0008-0000-0400-0000B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00000000-0008-0000-0400-0000B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0000000-0008-0000-0400-0000B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00000000-0008-0000-0400-0000B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00000000-0008-0000-0400-0000B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00000000-0008-0000-0400-0000B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00000000-0008-0000-0400-0000B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00000000-0008-0000-0400-0000B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00000000-0008-0000-0400-0000B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00000000-0008-0000-0400-0000B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00000000-0008-0000-0400-0000B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00000000-0008-0000-0400-0000C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00000000-0008-0000-0400-0000C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00000000-0008-0000-0400-0000C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00000000-0008-0000-0400-0000C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00000000-0008-0000-0400-0000C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00000000-0008-0000-0400-0000C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00000000-0008-0000-0400-0000C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00000000-0008-0000-0400-0000C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00000000-0008-0000-0400-0000C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00000000-0008-0000-0400-0000C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00000000-0008-0000-0400-0000C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00000000-0008-0000-0400-0000C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00000000-0008-0000-0400-0000C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0000000-0008-0000-0400-0000C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00000000-0008-0000-0400-0000C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00000000-0008-0000-0400-0000C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00000000-0008-0000-0400-0000D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00000000-0008-0000-0400-0000D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00000000-0008-0000-0400-0000D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00000000-0008-0000-0400-0000D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00000000-0008-0000-0400-0000D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00000000-0008-0000-0400-0000D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00000000-0008-0000-0400-0000D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00000000-0008-0000-0400-0000D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00000000-0008-0000-0400-0000D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00000000-0008-0000-0400-0000D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00000000-0008-0000-0400-0000D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00000000-0008-0000-0400-0000D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00000000-0008-0000-0400-0000D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00000000-0008-0000-0400-0000D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00000000-0008-0000-0400-0000D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00000000-0008-0000-0400-0000D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00000000-0008-0000-0400-0000E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00000000-0008-0000-0400-0000E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00000000-0008-0000-0400-0000E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00000000-0008-0000-0400-0000E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00000000-0008-0000-0400-0000E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00000000-0008-0000-0400-0000E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00000000-0008-0000-0400-0000E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00000000-0008-0000-0400-0000E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00000000-0008-0000-0400-0000E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00000000-0008-0000-0400-0000E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00000000-0008-0000-0400-0000E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00000000-0008-0000-0400-0000E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00000000-0008-0000-0400-0000E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00000000-0008-0000-0400-0000E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00000000-0008-0000-0400-0000E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00000000-0008-0000-0400-0000E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00000000-0008-0000-0400-0000F0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00000000-0008-0000-0400-0000F1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00000000-0008-0000-0400-0000F2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00000000-0008-0000-0400-0000F3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00000000-0008-0000-0400-0000F4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00000000-0008-0000-0400-0000F5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00000000-0008-0000-0400-0000F6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00000000-0008-0000-0400-0000F7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00000000-0008-0000-0400-0000F8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00000000-0008-0000-0400-0000F9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000000-0008-0000-0400-0000FA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00000000-0008-0000-0400-0000FB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00000000-0008-0000-0400-0000FC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00000000-0008-0000-0400-0000FD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00000000-0008-0000-0400-0000FE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00000000-0008-0000-0400-0000FF02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00000000-0008-0000-0400-00000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0000000-0008-0000-0400-00000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00000000-0008-0000-0400-00000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00000000-0008-0000-0400-00000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00000000-0008-0000-0400-00000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00000000-0008-0000-0400-00000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00000000-0008-0000-0400-00000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00000000-0008-0000-0400-00000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00000000-0008-0000-0400-00000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00000000-0008-0000-0400-00000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00000000-0008-0000-0400-00000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00000000-0008-0000-0400-00000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00000000-0008-0000-0400-00000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00000000-0008-0000-0400-00000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00000000-0008-0000-0400-00000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00000000-0008-0000-0400-00000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00000000-0008-0000-0400-00001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00000000-0008-0000-0400-00001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00000000-0008-0000-0400-00001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00000000-0008-0000-0400-00001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00000000-0008-0000-0400-00001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00000000-0008-0000-0400-00001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00000000-0008-0000-0400-00001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00000000-0008-0000-0400-00001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00000000-0008-0000-0400-00001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00000000-0008-0000-0400-00001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00000000-0008-0000-0400-00001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00000000-0008-0000-0400-00001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00000000-0008-0000-0400-00001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00000000-0008-0000-0400-00001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00000000-0008-0000-0400-00001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00000000-0008-0000-0400-00001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00000000-0008-0000-0400-00002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00000000-0008-0000-0400-00002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00000000-0008-0000-0400-00002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00000000-0008-0000-0400-00002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00000000-0008-0000-0400-00002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00000000-0008-0000-0400-00002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00000000-0008-0000-0400-00002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00000000-0008-0000-0400-00002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00000000-0008-0000-0400-00002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00000000-0008-0000-0400-00002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00000000-0008-0000-0400-00002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00000000-0008-0000-0400-00002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00000000-0008-0000-0400-00002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00000000-0008-0000-0400-00002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00000000-0008-0000-0400-00002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00000000-0008-0000-0400-00002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0000000-0008-0000-0400-00003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00000000-0008-0000-0400-00003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00000000-0008-0000-0400-00003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00000000-0008-0000-0400-00003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00000000-0008-0000-0400-00003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00000000-0008-0000-0400-00003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00000000-0008-0000-0400-00003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00000000-0008-0000-0400-00003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0000000-0008-0000-0400-00003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00000000-0008-0000-0400-00003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00000000-0008-0000-0400-00003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00000000-0008-0000-0400-00003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00000000-0008-0000-0400-00003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00000000-0008-0000-0400-00003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00000000-0008-0000-0400-00003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00000000-0008-0000-0400-00003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00000000-0008-0000-0400-00004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00000000-0008-0000-0400-00004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00000000-0008-0000-0400-00004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00000000-0008-0000-0400-00004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00000000-0008-0000-0400-00004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00000000-0008-0000-0400-00004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00000000-0008-0000-0400-00004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00000000-0008-0000-0400-00004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00000000-0008-0000-0400-00004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00000000-0008-0000-0400-00004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00000000-0008-0000-0400-00004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00000000-0008-0000-0400-00004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00000000-0008-0000-0400-00004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00000000-0008-0000-0400-00004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00000000-0008-0000-0400-00004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00000000-0008-0000-0400-00004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00000000-0008-0000-0400-00005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00000000-0008-0000-0400-00005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00000000-0008-0000-0400-00005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00000000-0008-0000-0400-00005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00000000-0008-0000-0400-00005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00000000-0008-0000-0400-00005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00000000-0008-0000-0400-00005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00000000-0008-0000-0400-00005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00000000-0008-0000-0400-00005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00000000-0008-0000-0400-00005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00000000-0008-0000-0400-00005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00000000-0008-0000-0400-00005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00000000-0008-0000-0400-00005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00000000-0008-0000-0400-00005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00000000-0008-0000-0400-00005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00000000-0008-0000-0400-00005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00000000-0008-0000-0400-00006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00000000-0008-0000-0400-00006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00000000-0008-0000-0400-00006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00000000-0008-0000-0400-00006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00000000-0008-0000-0400-00006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00000000-0008-0000-0400-00006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00000000-0008-0000-0400-00006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00000000-0008-0000-0400-00006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00000000-0008-0000-0400-00006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00000000-0008-0000-0400-00006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00000000-0008-0000-0400-00006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00000000-0008-0000-0400-00006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00000000-0008-0000-0400-00006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00000000-0008-0000-0400-00006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00000000-0008-0000-0400-00006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00000000-0008-0000-0400-00006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00000000-0008-0000-0400-00007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00000000-0008-0000-0400-00007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00000000-0008-0000-0400-00007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00000000-0008-0000-0400-00007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00000000-0008-0000-0400-00007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00000000-0008-0000-0400-00007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00000000-0008-0000-0400-00007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00000000-0008-0000-0400-00007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00000000-0008-0000-0400-00007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00000000-0008-0000-0400-00007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00000000-0008-0000-0400-00007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00000000-0008-0000-0400-00007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00000000-0008-0000-0400-00007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00000000-0008-0000-0400-00007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0000000-0008-0000-0400-00007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00000000-0008-0000-0400-00007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00000000-0008-0000-0400-00008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00000000-0008-0000-0400-00008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00000000-0008-0000-0400-000082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00000000-0008-0000-0400-000083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00000000-0008-0000-0400-000084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00000000-0008-0000-0400-000085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00000000-0008-0000-0400-000086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00000000-0008-0000-0400-000087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00000000-0008-0000-0400-000088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00000000-0008-0000-0400-000089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00000000-0008-0000-0400-00008A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00000000-0008-0000-0400-00008B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xmlns="" id="{00000000-0008-0000-0400-00008C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xmlns="" id="{00000000-0008-0000-0400-00008D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xmlns="" id="{00000000-0008-0000-0400-00008E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xmlns="" id="{00000000-0008-0000-0400-00008F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xmlns="" id="{00000000-0008-0000-0400-000090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xmlns="" id="{00000000-0008-0000-0400-0000910300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xmlns="" id="{B8C88584-D869-49E9-85CF-EFA178BEB78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xmlns="" id="{98C2531F-B283-49EB-8765-B00ACD7C5E4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xmlns="" id="{527B4E77-9D08-4B01-AF52-F2E499D0BF5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xmlns="" id="{FCC2D858-0CA6-4097-A93D-3C351B50D94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xmlns="" id="{D68A738E-620A-43CB-836B-7A5CCB580A0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xmlns="" id="{22BE8F05-96E9-4131-96BC-30470D81387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xmlns="" id="{3EE8F8F2-34D6-4BD5-839B-B797FB0F8A2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xmlns="" id="{3AB9B062-7C18-4720-AC6A-0D79F1A0982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xmlns="" id="{BF751DC4-26E1-4E5C-B8BC-C0BF330E3C8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xmlns="" id="{B7ED1EF1-B033-492A-8646-30E110F56B0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xmlns="" id="{7D1111EC-219F-4194-B1FF-E955AE3105E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xmlns="" id="{1852298E-70E3-420A-A460-90CC5649164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xmlns="" id="{8764B96D-6406-4B23-A25A-5DE5D544933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xmlns="" id="{9CA94EAA-9B88-46A2-99AD-14EB29210A4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xmlns="" id="{0DFBFE78-5505-4DE1-9575-BD72C1909FA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xmlns="" id="{61387B3E-941C-4B84-93F9-2338056498C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xmlns="" id="{64B3788E-16AD-4A10-8E52-3887890C592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xmlns="" id="{BD7B8778-ABF5-4E23-BCF7-ADEFE94C3C8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xmlns="" id="{AB02EA59-2011-41A2-8578-31B1571BFF0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xmlns="" id="{D3898343-5A18-4E32-B30E-12D1DE8E42E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xmlns="" id="{B5B6AAE5-F475-49A1-8A11-C9EE8A4BA6B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xmlns="" id="{5960FB36-4EE3-40E9-808B-7C71DA6F76D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xmlns="" id="{32C720CE-72CF-4D8D-AE8F-0F28155D23F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xmlns="" id="{96902D19-7E3A-48CD-9275-1F106273326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xmlns="" id="{8A106895-3C30-4819-93FB-D9F6B21C465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xmlns="" id="{638286A5-35BB-4E07-B185-AA4A8B570EE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xmlns="" id="{38FF95EC-FB21-457D-BD57-897C4246052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xmlns="" id="{C1D9CEDD-4EA7-42BA-8D31-DE06EFD5E5A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xmlns="" id="{A42B300E-8243-464C-ABD8-2FBDB8E9EB0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xmlns="" id="{888AEDF7-B80D-4EAC-862F-179257B9611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xmlns="" id="{ACD4DE73-CB29-4145-9591-DF91CF453AA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xmlns="" id="{D97B83CE-117C-4A69-9382-851797BAC2E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xmlns="" id="{398368AF-3E7F-4E4E-95AE-ABC1E159525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xmlns="" id="{2BCDA151-0226-4D6D-8A7B-49161CDCE34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xmlns="" id="{EC98D3B6-657B-400C-AD27-41C5AB3F061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xmlns="" id="{84D2DB6D-C696-4878-B0C2-C9D3E543C32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xmlns="" id="{5329830B-ACE9-4E62-8A9A-8495160CF96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xmlns="" id="{25C9FE27-FBF4-42A2-A4B4-290A7816C65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xmlns="" id="{C087E11D-4693-4B77-BE08-29032438775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xmlns="" id="{5B8EA5A8-5B7D-49B5-9A3E-0F7A7F5CD51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xmlns="" id="{9CC9A6ED-BDC0-4CFE-BD12-9C07BBBBBE6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xmlns="" id="{FCBCC487-80C7-425D-B314-3DC975FA955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xmlns="" id="{60D1AE00-B120-452C-8ECF-D72D444596F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xmlns="" id="{96925DC8-8EDF-4F06-A4FC-4E0E671820D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xmlns="" id="{EA5C5B84-398C-4960-98C1-132DEE50771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xmlns="" id="{E10F95DC-43EC-4FCF-B045-BAB254B981E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xmlns="" id="{E486DD09-F553-4C53-A007-C19C0F848A7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xmlns="" id="{5FCD2B12-FAD1-46A9-A41D-93E1CCA21D6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xmlns="" id="{57AADA8B-BC79-472F-AFEF-AD5CADCE264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xmlns="" id="{62F5CDFF-C8E3-4843-A5F2-2F5A19987DC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xmlns="" id="{C00A14DA-835A-4047-82BA-633DE0CB443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xmlns="" id="{5D590E24-434D-4851-B948-C75BE078433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xmlns="" id="{9AB54182-CF32-41CC-AD83-4A622066EBD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xmlns="" id="{1FE371B5-8771-42A8-BCDE-C9E1186DE11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xmlns="" id="{3ABC1C34-5342-43D3-8688-18065132DE1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xmlns="" id="{4E9DFCD4-8F87-4B0C-A04B-CD287B28249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xmlns="" id="{17A5D926-2A53-46AB-B239-012EA24B0D9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xmlns="" id="{AE49820E-71E7-4E89-A653-7E4F3A34A28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xmlns="" id="{31948371-00A5-45C5-AA01-DF66A4037E6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xmlns="" id="{CBAB6708-5308-4CB1-A737-D91907EDF04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xmlns="" id="{9A299694-316F-419E-AC94-7FA98B76DE0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xmlns="" id="{0CA336BB-9BD9-46F5-9C7D-C1104C893E8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xmlns="" id="{9D3DE7C8-A37D-4B6C-B9A3-4F16FDEEEBA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xmlns="" id="{E9F19E9D-9CA8-4306-8B27-18CC9142D0A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xmlns="" id="{73AFAC2A-D32D-4F2F-AC61-E98BA0F0373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xmlns="" id="{EDE4913C-967C-49A2-9EA2-47207F02229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xmlns="" id="{8F928D25-A462-4C96-A947-FED81FEE3E5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xmlns="" id="{4C15264F-5152-45B1-85A9-8FD08AD7967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xmlns="" id="{7804910E-F55D-424C-A1EF-2261ED2DF70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xmlns="" id="{4D212034-4E3E-40B3-ABE8-509F5C85A21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xmlns="" id="{86F8DE0E-82A3-4A94-97C8-349FF162991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xmlns="" id="{80009D7E-C179-453C-B3D5-8D8E0CF2D0A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xmlns="" id="{48B0AE2F-9FD2-4822-AF9E-0E7E3144C5C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xmlns="" id="{0D94CB15-E915-4C76-8C97-D3A2F4CE5A1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xmlns="" id="{FA9AAA0F-48DB-44E7-AF48-421F7844DF9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xmlns="" id="{28E255E4-EAE0-4398-8CEC-B89F7CC5042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xmlns="" id="{68D34ACC-D458-453A-9505-900369183CF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xmlns="" id="{F1A57A8C-1F06-4970-B9AE-63693ABB86E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xmlns="" id="{731BA10C-CCF9-4A9A-9CB5-10FC1205E71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xmlns="" id="{8911355C-006E-448A-9B06-F4AE4C4BE2C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xmlns="" id="{ED52E92C-AB78-4500-8C86-1D16B638DA7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xmlns="" id="{5634826D-7C40-4367-960D-624A707DC30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xmlns="" id="{01CD49FA-EDB8-4744-BD0F-106A0408C82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xmlns="" id="{6AB36D44-C3C7-464B-BBC0-8A98CA3F657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xmlns="" id="{A3262AF8-6D44-4705-B4BA-726BC8B6A06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xmlns="" id="{AD495DAB-27CF-409E-9E73-449C2EC4906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xmlns="" id="{595D9E6A-F155-443B-A031-4433C3BBEC2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xmlns="" id="{78BE9CE3-55FD-430D-AD56-C286BE0F48A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xmlns="" id="{45705216-1584-4A5D-871D-B5C5373BD70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xmlns="" id="{134601B7-6261-4481-8C9C-9F6325F735A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xmlns="" id="{39DDC133-C652-4B38-80D9-D653CE54F2C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xmlns="" id="{E66E3F69-6FF3-499D-945A-36FA9A7214C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xmlns="" id="{33E69911-4434-4346-80D7-2A3B0AA6B11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xmlns="" id="{DD232874-AA8F-4E2D-ADD0-17D5AD4A1F8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xmlns="" id="{7794FAD2-D272-4430-AB91-8DA2C472D02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xmlns="" id="{66A1F658-2CA2-4FE0-B0C2-328AADC916E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xmlns="" id="{9BEF0EFC-8205-456F-A89D-215BAC8D54E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xmlns="" id="{3A0F456C-92EB-41C4-8B18-D9791D247A1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xmlns="" id="{2D70A08B-A785-47B7-A5EF-10F05B416B7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xmlns="" id="{A2A6E3EF-431E-421F-8624-F670E36867A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xmlns="" id="{B7770C1D-6409-4CE9-812A-76542BBD678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xmlns="" id="{7ACF2114-F817-4EA7-A068-F28B15E2C30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xmlns="" id="{B218D104-832F-4948-96A0-DD251D678C4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xmlns="" id="{E31F2884-33EA-44E5-9254-C48629192FD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xmlns="" id="{DEB85604-7B3F-46EC-9436-E966E9A0161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xmlns="" id="{28A8BCEE-6F57-471C-8785-E8F01B3E50C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xmlns="" id="{FDA79652-9720-498B-B244-EE628A53F4E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xmlns="" id="{8EC78ADE-91E3-4C87-940C-B55257AEF7E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xmlns="" id="{DCED9EA6-BD98-4E39-BF28-3D6C8D726D6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xmlns="" id="{A3ED332F-39C3-48C9-99A6-2E0191CE262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xmlns="" id="{A2890937-D188-4AC9-A42E-6A8792A5B0B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xmlns="" id="{D6D0B0DA-BEFF-4BBC-8143-31E0ADC3A01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xmlns="" id="{05834AA0-0CBF-4F0C-97F8-8D0A1CC5B6B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xmlns="" id="{8F5B2A57-4623-4049-8952-8A9E4204F64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xmlns="" id="{D7DF7907-2180-4AA8-BB6A-B1213963459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xmlns="" id="{0FE027B9-C4FE-412D-BC22-85ED35D2063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xmlns="" id="{491783C2-F28A-46CC-831A-520AEAAC7C5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xmlns="" id="{DC965EBC-A0AF-4FDF-965F-B1C8F590CBB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xmlns="" id="{556EE1E5-C08A-4E5B-B643-06C106AE8A7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xmlns="" id="{FD6DEB46-57BC-4C41-ABE0-BF1DDFE7DF3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xmlns="" id="{C1A65D8D-67C1-46FC-A3F2-AE7BD789C65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xmlns="" id="{AFD9A74A-9481-4B09-B63F-68917B369E0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xmlns="" id="{B3F0DBE1-C766-4DAD-95BF-F0DA22F8DCE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xmlns="" id="{3466EC73-3CB8-4EC8-8571-3AB299DB835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8" name="Text Box 1">
          <a:extLst>
            <a:ext uri="{FF2B5EF4-FFF2-40B4-BE49-F238E27FC236}">
              <a16:creationId xmlns:a16="http://schemas.microsoft.com/office/drawing/2014/main" xmlns="" id="{57B7E49C-90CD-4450-A25E-FAA511BF58B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79" name="Text Box 1">
          <a:extLst>
            <a:ext uri="{FF2B5EF4-FFF2-40B4-BE49-F238E27FC236}">
              <a16:creationId xmlns:a16="http://schemas.microsoft.com/office/drawing/2014/main" xmlns="" id="{53EE2109-4F3B-4717-973C-78D274ED8C2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80" name="Text Box 1">
          <a:extLst>
            <a:ext uri="{FF2B5EF4-FFF2-40B4-BE49-F238E27FC236}">
              <a16:creationId xmlns:a16="http://schemas.microsoft.com/office/drawing/2014/main" xmlns="" id="{E1DE0BF0-1960-4BC7-93FF-7011EFA3393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81" name="Text Box 1">
          <a:extLst>
            <a:ext uri="{FF2B5EF4-FFF2-40B4-BE49-F238E27FC236}">
              <a16:creationId xmlns:a16="http://schemas.microsoft.com/office/drawing/2014/main" xmlns="" id="{51533A9F-219C-44CB-AECC-C82754A3536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82" name="Text Box 1">
          <a:extLst>
            <a:ext uri="{FF2B5EF4-FFF2-40B4-BE49-F238E27FC236}">
              <a16:creationId xmlns:a16="http://schemas.microsoft.com/office/drawing/2014/main" xmlns="" id="{8D34D3B9-5FE3-4DAB-8B52-FB4B3843E06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83" name="Text Box 1">
          <a:extLst>
            <a:ext uri="{FF2B5EF4-FFF2-40B4-BE49-F238E27FC236}">
              <a16:creationId xmlns:a16="http://schemas.microsoft.com/office/drawing/2014/main" xmlns="" id="{A2D923F0-99A6-45E3-B343-392A513C83E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84" name="Text Box 1">
          <a:extLst>
            <a:ext uri="{FF2B5EF4-FFF2-40B4-BE49-F238E27FC236}">
              <a16:creationId xmlns:a16="http://schemas.microsoft.com/office/drawing/2014/main" xmlns="" id="{E4602915-633E-4AE1-A911-F7E2B44CF7B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85" name="Text Box 1">
          <a:extLst>
            <a:ext uri="{FF2B5EF4-FFF2-40B4-BE49-F238E27FC236}">
              <a16:creationId xmlns:a16="http://schemas.microsoft.com/office/drawing/2014/main" xmlns="" id="{6099BF6B-B818-4D24-A6C7-86EF6866A6B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86" name="Text Box 1">
          <a:extLst>
            <a:ext uri="{FF2B5EF4-FFF2-40B4-BE49-F238E27FC236}">
              <a16:creationId xmlns:a16="http://schemas.microsoft.com/office/drawing/2014/main" xmlns="" id="{CECCBCEB-E877-4506-ABCB-7C0BD8EC0F8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87" name="Text Box 1">
          <a:extLst>
            <a:ext uri="{FF2B5EF4-FFF2-40B4-BE49-F238E27FC236}">
              <a16:creationId xmlns:a16="http://schemas.microsoft.com/office/drawing/2014/main" xmlns="" id="{E9C90875-5FA1-4F50-83BE-555822A4253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27051</xdr:rowOff>
    </xdr:to>
    <xdr:sp macro="" textlink="">
      <xdr:nvSpPr>
        <xdr:cNvPr id="5388" name="Text Box 1">
          <a:extLst>
            <a:ext uri="{FF2B5EF4-FFF2-40B4-BE49-F238E27FC236}">
              <a16:creationId xmlns:a16="http://schemas.microsoft.com/office/drawing/2014/main" xmlns="" id="{20A55BF1-E3E4-4CC1-BCE0-4A0D67C0FDC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89" name="Text Box 1">
          <a:extLst>
            <a:ext uri="{FF2B5EF4-FFF2-40B4-BE49-F238E27FC236}">
              <a16:creationId xmlns:a16="http://schemas.microsoft.com/office/drawing/2014/main" xmlns="" id="{E607855A-F346-4166-A143-4AAD6D1726B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0" name="Text Box 1">
          <a:extLst>
            <a:ext uri="{FF2B5EF4-FFF2-40B4-BE49-F238E27FC236}">
              <a16:creationId xmlns:a16="http://schemas.microsoft.com/office/drawing/2014/main" xmlns="" id="{C4B6FCAB-22CB-4D6E-880D-B4B009F6B10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1" name="Text Box 1">
          <a:extLst>
            <a:ext uri="{FF2B5EF4-FFF2-40B4-BE49-F238E27FC236}">
              <a16:creationId xmlns:a16="http://schemas.microsoft.com/office/drawing/2014/main" xmlns="" id="{762A50EF-7C31-4B01-B1CA-3C56EA99336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2" name="Text Box 1">
          <a:extLst>
            <a:ext uri="{FF2B5EF4-FFF2-40B4-BE49-F238E27FC236}">
              <a16:creationId xmlns:a16="http://schemas.microsoft.com/office/drawing/2014/main" xmlns="" id="{7DAEDAF3-4643-4B6D-87E7-B5A3770DF0D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3" name="Text Box 1">
          <a:extLst>
            <a:ext uri="{FF2B5EF4-FFF2-40B4-BE49-F238E27FC236}">
              <a16:creationId xmlns:a16="http://schemas.microsoft.com/office/drawing/2014/main" xmlns="" id="{92538B34-A774-4BDD-8E84-744875A9D2E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4" name="Text Box 1">
          <a:extLst>
            <a:ext uri="{FF2B5EF4-FFF2-40B4-BE49-F238E27FC236}">
              <a16:creationId xmlns:a16="http://schemas.microsoft.com/office/drawing/2014/main" xmlns="" id="{67376B9D-EC91-4C87-99ED-38CE27F28F9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5" name="Text Box 1">
          <a:extLst>
            <a:ext uri="{FF2B5EF4-FFF2-40B4-BE49-F238E27FC236}">
              <a16:creationId xmlns:a16="http://schemas.microsoft.com/office/drawing/2014/main" xmlns="" id="{B9872BDD-E48A-43C7-9A3F-1300A2EB907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6" name="Text Box 1">
          <a:extLst>
            <a:ext uri="{FF2B5EF4-FFF2-40B4-BE49-F238E27FC236}">
              <a16:creationId xmlns:a16="http://schemas.microsoft.com/office/drawing/2014/main" xmlns="" id="{2DF7EABF-BD5D-439E-B7BC-7526FC707B1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7" name="Text Box 1">
          <a:extLst>
            <a:ext uri="{FF2B5EF4-FFF2-40B4-BE49-F238E27FC236}">
              <a16:creationId xmlns:a16="http://schemas.microsoft.com/office/drawing/2014/main" xmlns="" id="{C42A5D9E-065F-4E8B-A752-4D577D0F94D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8" name="Text Box 1">
          <a:extLst>
            <a:ext uri="{FF2B5EF4-FFF2-40B4-BE49-F238E27FC236}">
              <a16:creationId xmlns:a16="http://schemas.microsoft.com/office/drawing/2014/main" xmlns="" id="{B891B523-F934-4F55-BDE5-C42C7B00195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399" name="Text Box 1">
          <a:extLst>
            <a:ext uri="{FF2B5EF4-FFF2-40B4-BE49-F238E27FC236}">
              <a16:creationId xmlns:a16="http://schemas.microsoft.com/office/drawing/2014/main" xmlns="" id="{ADACCDFA-47FB-48A7-9462-E06FA3902C6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0" name="Text Box 1">
          <a:extLst>
            <a:ext uri="{FF2B5EF4-FFF2-40B4-BE49-F238E27FC236}">
              <a16:creationId xmlns:a16="http://schemas.microsoft.com/office/drawing/2014/main" xmlns="" id="{73D506B0-56BC-4930-B182-6B882FE7CA2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1" name="Text Box 1">
          <a:extLst>
            <a:ext uri="{FF2B5EF4-FFF2-40B4-BE49-F238E27FC236}">
              <a16:creationId xmlns:a16="http://schemas.microsoft.com/office/drawing/2014/main" xmlns="" id="{257CDBE3-4AAC-464F-BF94-D1F74997859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2" name="Text Box 1">
          <a:extLst>
            <a:ext uri="{FF2B5EF4-FFF2-40B4-BE49-F238E27FC236}">
              <a16:creationId xmlns:a16="http://schemas.microsoft.com/office/drawing/2014/main" xmlns="" id="{9354539B-9858-435F-B295-9B8A98B3ABE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3" name="Text Box 1">
          <a:extLst>
            <a:ext uri="{FF2B5EF4-FFF2-40B4-BE49-F238E27FC236}">
              <a16:creationId xmlns:a16="http://schemas.microsoft.com/office/drawing/2014/main" xmlns="" id="{5CF2E463-BCC7-4CDC-83F9-ACF46EA779D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4" name="Text Box 1">
          <a:extLst>
            <a:ext uri="{FF2B5EF4-FFF2-40B4-BE49-F238E27FC236}">
              <a16:creationId xmlns:a16="http://schemas.microsoft.com/office/drawing/2014/main" xmlns="" id="{A0E81E07-F435-47E9-B975-92AC6DEC3E6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5" name="Text Box 1">
          <a:extLst>
            <a:ext uri="{FF2B5EF4-FFF2-40B4-BE49-F238E27FC236}">
              <a16:creationId xmlns:a16="http://schemas.microsoft.com/office/drawing/2014/main" xmlns="" id="{AC984FDE-5280-4DD0-96D3-81C9F6597A9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6" name="Text Box 1">
          <a:extLst>
            <a:ext uri="{FF2B5EF4-FFF2-40B4-BE49-F238E27FC236}">
              <a16:creationId xmlns:a16="http://schemas.microsoft.com/office/drawing/2014/main" xmlns="" id="{AC2EA92C-7DEF-407B-A54C-4956C26DFA0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7" name="Text Box 1">
          <a:extLst>
            <a:ext uri="{FF2B5EF4-FFF2-40B4-BE49-F238E27FC236}">
              <a16:creationId xmlns:a16="http://schemas.microsoft.com/office/drawing/2014/main" xmlns="" id="{DA74028F-6601-42D4-BD6C-F4842CD00E8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8" name="Text Box 1">
          <a:extLst>
            <a:ext uri="{FF2B5EF4-FFF2-40B4-BE49-F238E27FC236}">
              <a16:creationId xmlns:a16="http://schemas.microsoft.com/office/drawing/2014/main" xmlns="" id="{12542A2D-B481-44A1-95BE-9A9B31FCA53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09" name="Text Box 1">
          <a:extLst>
            <a:ext uri="{FF2B5EF4-FFF2-40B4-BE49-F238E27FC236}">
              <a16:creationId xmlns:a16="http://schemas.microsoft.com/office/drawing/2014/main" xmlns="" id="{E7A293D5-E98E-4927-9384-42C838FADC3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0" name="Text Box 1">
          <a:extLst>
            <a:ext uri="{FF2B5EF4-FFF2-40B4-BE49-F238E27FC236}">
              <a16:creationId xmlns:a16="http://schemas.microsoft.com/office/drawing/2014/main" xmlns="" id="{52491D0D-844C-4628-9568-8C7F41C9225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1" name="Text Box 1">
          <a:extLst>
            <a:ext uri="{FF2B5EF4-FFF2-40B4-BE49-F238E27FC236}">
              <a16:creationId xmlns:a16="http://schemas.microsoft.com/office/drawing/2014/main" xmlns="" id="{CE94D1D1-40DC-471E-BA74-016691DBA66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2" name="Text Box 1">
          <a:extLst>
            <a:ext uri="{FF2B5EF4-FFF2-40B4-BE49-F238E27FC236}">
              <a16:creationId xmlns:a16="http://schemas.microsoft.com/office/drawing/2014/main" xmlns="" id="{62BB5F97-94E9-4EC3-A92E-BEE5414B66A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3" name="Text Box 1">
          <a:extLst>
            <a:ext uri="{FF2B5EF4-FFF2-40B4-BE49-F238E27FC236}">
              <a16:creationId xmlns:a16="http://schemas.microsoft.com/office/drawing/2014/main" xmlns="" id="{1CCE60F1-6E41-4760-968A-97FE30FD281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4" name="Text Box 1">
          <a:extLst>
            <a:ext uri="{FF2B5EF4-FFF2-40B4-BE49-F238E27FC236}">
              <a16:creationId xmlns:a16="http://schemas.microsoft.com/office/drawing/2014/main" xmlns="" id="{570CA1C3-FD10-4257-8208-01D2D08A6A4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5" name="Text Box 1">
          <a:extLst>
            <a:ext uri="{FF2B5EF4-FFF2-40B4-BE49-F238E27FC236}">
              <a16:creationId xmlns:a16="http://schemas.microsoft.com/office/drawing/2014/main" xmlns="" id="{63054D73-1953-4201-B845-4920C2E274B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6" name="Text Box 1">
          <a:extLst>
            <a:ext uri="{FF2B5EF4-FFF2-40B4-BE49-F238E27FC236}">
              <a16:creationId xmlns:a16="http://schemas.microsoft.com/office/drawing/2014/main" xmlns="" id="{4489AD26-B7F8-4D99-9293-4CCF3F4AF00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7" name="Text Box 1">
          <a:extLst>
            <a:ext uri="{FF2B5EF4-FFF2-40B4-BE49-F238E27FC236}">
              <a16:creationId xmlns:a16="http://schemas.microsoft.com/office/drawing/2014/main" xmlns="" id="{9A2F9108-19EC-40A1-B11B-2F46B92B001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8" name="Text Box 1">
          <a:extLst>
            <a:ext uri="{FF2B5EF4-FFF2-40B4-BE49-F238E27FC236}">
              <a16:creationId xmlns:a16="http://schemas.microsoft.com/office/drawing/2014/main" xmlns="" id="{217E18A9-61FC-4D0A-8942-699D986E645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19" name="Text Box 1">
          <a:extLst>
            <a:ext uri="{FF2B5EF4-FFF2-40B4-BE49-F238E27FC236}">
              <a16:creationId xmlns:a16="http://schemas.microsoft.com/office/drawing/2014/main" xmlns="" id="{963B7361-E051-4AA1-BA6D-7CEBC2EEE9F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0" name="Text Box 1">
          <a:extLst>
            <a:ext uri="{FF2B5EF4-FFF2-40B4-BE49-F238E27FC236}">
              <a16:creationId xmlns:a16="http://schemas.microsoft.com/office/drawing/2014/main" xmlns="" id="{71F7D7B9-235B-4C51-854B-4A4D21F4512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1" name="Text Box 1">
          <a:extLst>
            <a:ext uri="{FF2B5EF4-FFF2-40B4-BE49-F238E27FC236}">
              <a16:creationId xmlns:a16="http://schemas.microsoft.com/office/drawing/2014/main" xmlns="" id="{993BBA0F-D8AB-4272-A9B0-3BD30CB5448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2" name="Text Box 1">
          <a:extLst>
            <a:ext uri="{FF2B5EF4-FFF2-40B4-BE49-F238E27FC236}">
              <a16:creationId xmlns:a16="http://schemas.microsoft.com/office/drawing/2014/main" xmlns="" id="{ECB6E0A7-81D7-47AC-B8BE-BF8622402EA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3" name="Text Box 1">
          <a:extLst>
            <a:ext uri="{FF2B5EF4-FFF2-40B4-BE49-F238E27FC236}">
              <a16:creationId xmlns:a16="http://schemas.microsoft.com/office/drawing/2014/main" xmlns="" id="{FE1E2BE9-86C6-4C04-9ACF-B53A700C833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4" name="Text Box 1">
          <a:extLst>
            <a:ext uri="{FF2B5EF4-FFF2-40B4-BE49-F238E27FC236}">
              <a16:creationId xmlns:a16="http://schemas.microsoft.com/office/drawing/2014/main" xmlns="" id="{13B2D984-912E-416A-8945-DEE721BF750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5" name="Text Box 1">
          <a:extLst>
            <a:ext uri="{FF2B5EF4-FFF2-40B4-BE49-F238E27FC236}">
              <a16:creationId xmlns:a16="http://schemas.microsoft.com/office/drawing/2014/main" xmlns="" id="{379BE53C-94A7-4002-BB7C-A767918129C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6" name="Text Box 1">
          <a:extLst>
            <a:ext uri="{FF2B5EF4-FFF2-40B4-BE49-F238E27FC236}">
              <a16:creationId xmlns:a16="http://schemas.microsoft.com/office/drawing/2014/main" xmlns="" id="{235831B5-BED1-42C9-9673-BA59C611111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7" name="Text Box 1">
          <a:extLst>
            <a:ext uri="{FF2B5EF4-FFF2-40B4-BE49-F238E27FC236}">
              <a16:creationId xmlns:a16="http://schemas.microsoft.com/office/drawing/2014/main" xmlns="" id="{BAA4ED5C-1C71-4757-A244-302F3B24CFE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8" name="Text Box 1">
          <a:extLst>
            <a:ext uri="{FF2B5EF4-FFF2-40B4-BE49-F238E27FC236}">
              <a16:creationId xmlns:a16="http://schemas.microsoft.com/office/drawing/2014/main" xmlns="" id="{B5D9EAD2-D5A2-4F00-A949-CF33DC6DCB5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29" name="Text Box 1">
          <a:extLst>
            <a:ext uri="{FF2B5EF4-FFF2-40B4-BE49-F238E27FC236}">
              <a16:creationId xmlns:a16="http://schemas.microsoft.com/office/drawing/2014/main" xmlns="" id="{4DB88DAC-E1D1-403F-9C9A-6B815D60450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0" name="Text Box 1">
          <a:extLst>
            <a:ext uri="{FF2B5EF4-FFF2-40B4-BE49-F238E27FC236}">
              <a16:creationId xmlns:a16="http://schemas.microsoft.com/office/drawing/2014/main" xmlns="" id="{806F6EE6-3E77-441B-BF71-D3A6284820A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1" name="Text Box 1">
          <a:extLst>
            <a:ext uri="{FF2B5EF4-FFF2-40B4-BE49-F238E27FC236}">
              <a16:creationId xmlns:a16="http://schemas.microsoft.com/office/drawing/2014/main" xmlns="" id="{4360D7EB-1ECB-41DF-8F87-73080848782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2" name="Text Box 1">
          <a:extLst>
            <a:ext uri="{FF2B5EF4-FFF2-40B4-BE49-F238E27FC236}">
              <a16:creationId xmlns:a16="http://schemas.microsoft.com/office/drawing/2014/main" xmlns="" id="{5CA32C4B-4E9D-4D22-8BD5-64017C6A7A4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3" name="Text Box 1">
          <a:extLst>
            <a:ext uri="{FF2B5EF4-FFF2-40B4-BE49-F238E27FC236}">
              <a16:creationId xmlns:a16="http://schemas.microsoft.com/office/drawing/2014/main" xmlns="" id="{D3013ABD-B594-4CCC-9E74-C8E28BC3EC2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4" name="Text Box 1">
          <a:extLst>
            <a:ext uri="{FF2B5EF4-FFF2-40B4-BE49-F238E27FC236}">
              <a16:creationId xmlns:a16="http://schemas.microsoft.com/office/drawing/2014/main" xmlns="" id="{F92A2F43-F763-4154-B906-67A6C550D27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5" name="Text Box 1">
          <a:extLst>
            <a:ext uri="{FF2B5EF4-FFF2-40B4-BE49-F238E27FC236}">
              <a16:creationId xmlns:a16="http://schemas.microsoft.com/office/drawing/2014/main" xmlns="" id="{CBC4A1EF-C743-43CE-BF27-116CABF202A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6" name="Text Box 1">
          <a:extLst>
            <a:ext uri="{FF2B5EF4-FFF2-40B4-BE49-F238E27FC236}">
              <a16:creationId xmlns:a16="http://schemas.microsoft.com/office/drawing/2014/main" xmlns="" id="{863222E5-34DC-4DC6-B911-7DCBBCAD6B5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7" name="Text Box 1">
          <a:extLst>
            <a:ext uri="{FF2B5EF4-FFF2-40B4-BE49-F238E27FC236}">
              <a16:creationId xmlns:a16="http://schemas.microsoft.com/office/drawing/2014/main" xmlns="" id="{C6B3A728-2374-4838-962E-EEFEC015B4B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8" name="Text Box 1">
          <a:extLst>
            <a:ext uri="{FF2B5EF4-FFF2-40B4-BE49-F238E27FC236}">
              <a16:creationId xmlns:a16="http://schemas.microsoft.com/office/drawing/2014/main" xmlns="" id="{33CFC8A4-038F-4A64-A81F-11C149AED6B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39" name="Text Box 1">
          <a:extLst>
            <a:ext uri="{FF2B5EF4-FFF2-40B4-BE49-F238E27FC236}">
              <a16:creationId xmlns:a16="http://schemas.microsoft.com/office/drawing/2014/main" xmlns="" id="{CCA1C1D5-A36E-4C68-B251-E4D24E0C79F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0" name="Text Box 1">
          <a:extLst>
            <a:ext uri="{FF2B5EF4-FFF2-40B4-BE49-F238E27FC236}">
              <a16:creationId xmlns:a16="http://schemas.microsoft.com/office/drawing/2014/main" xmlns="" id="{B1C5B6A6-6E42-4AF8-A404-C03ECFE541A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1" name="Text Box 1">
          <a:extLst>
            <a:ext uri="{FF2B5EF4-FFF2-40B4-BE49-F238E27FC236}">
              <a16:creationId xmlns:a16="http://schemas.microsoft.com/office/drawing/2014/main" xmlns="" id="{CF57BF41-E2FC-412A-AD13-AB7C7F438C3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2" name="Text Box 1">
          <a:extLst>
            <a:ext uri="{FF2B5EF4-FFF2-40B4-BE49-F238E27FC236}">
              <a16:creationId xmlns:a16="http://schemas.microsoft.com/office/drawing/2014/main" xmlns="" id="{3A2D8C3D-30EC-4B76-A8E1-9394E4D8C44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3" name="Text Box 1">
          <a:extLst>
            <a:ext uri="{FF2B5EF4-FFF2-40B4-BE49-F238E27FC236}">
              <a16:creationId xmlns:a16="http://schemas.microsoft.com/office/drawing/2014/main" xmlns="" id="{B16D8A36-A8DB-4D92-A949-E68839DB341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4" name="Text Box 1">
          <a:extLst>
            <a:ext uri="{FF2B5EF4-FFF2-40B4-BE49-F238E27FC236}">
              <a16:creationId xmlns:a16="http://schemas.microsoft.com/office/drawing/2014/main" xmlns="" id="{8E090A56-F8AF-4DF5-BB58-96E40A50A46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5" name="Text Box 1">
          <a:extLst>
            <a:ext uri="{FF2B5EF4-FFF2-40B4-BE49-F238E27FC236}">
              <a16:creationId xmlns:a16="http://schemas.microsoft.com/office/drawing/2014/main" xmlns="" id="{0DD3D27D-8A79-424B-8AC3-CAF3931EFC3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6" name="Text Box 1">
          <a:extLst>
            <a:ext uri="{FF2B5EF4-FFF2-40B4-BE49-F238E27FC236}">
              <a16:creationId xmlns:a16="http://schemas.microsoft.com/office/drawing/2014/main" xmlns="" id="{412A21EE-0E35-405E-A382-6F89D1037EF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7" name="Text Box 1">
          <a:extLst>
            <a:ext uri="{FF2B5EF4-FFF2-40B4-BE49-F238E27FC236}">
              <a16:creationId xmlns:a16="http://schemas.microsoft.com/office/drawing/2014/main" xmlns="" id="{3941D5D7-A15A-482F-9D13-6DE7B0525A4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8" name="Text Box 1">
          <a:extLst>
            <a:ext uri="{FF2B5EF4-FFF2-40B4-BE49-F238E27FC236}">
              <a16:creationId xmlns:a16="http://schemas.microsoft.com/office/drawing/2014/main" xmlns="" id="{41181F8C-B855-4D8F-B5CB-9A85E5A8372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49" name="Text Box 1">
          <a:extLst>
            <a:ext uri="{FF2B5EF4-FFF2-40B4-BE49-F238E27FC236}">
              <a16:creationId xmlns:a16="http://schemas.microsoft.com/office/drawing/2014/main" xmlns="" id="{7D03F27E-CB80-419C-9076-0A6A0183391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50" name="Text Box 1">
          <a:extLst>
            <a:ext uri="{FF2B5EF4-FFF2-40B4-BE49-F238E27FC236}">
              <a16:creationId xmlns:a16="http://schemas.microsoft.com/office/drawing/2014/main" xmlns="" id="{C450E75A-2AEC-40EB-9554-B5084AC7AED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51" name="Text Box 1">
          <a:extLst>
            <a:ext uri="{FF2B5EF4-FFF2-40B4-BE49-F238E27FC236}">
              <a16:creationId xmlns:a16="http://schemas.microsoft.com/office/drawing/2014/main" xmlns="" id="{B679C2B8-1042-4557-BEA5-B092683CF51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244983</xdr:colOff>
      <xdr:row>8</xdr:row>
      <xdr:rowOff>28575</xdr:rowOff>
    </xdr:to>
    <xdr:sp macro="" textlink="">
      <xdr:nvSpPr>
        <xdr:cNvPr id="5452" name="Text Box 1">
          <a:extLst>
            <a:ext uri="{FF2B5EF4-FFF2-40B4-BE49-F238E27FC236}">
              <a16:creationId xmlns:a16="http://schemas.microsoft.com/office/drawing/2014/main" xmlns="" id="{923738DE-9A24-4413-9E83-A9F7147CCB3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52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3" name="Text Box 1">
          <a:extLst>
            <a:ext uri="{FF2B5EF4-FFF2-40B4-BE49-F238E27FC236}">
              <a16:creationId xmlns:a16="http://schemas.microsoft.com/office/drawing/2014/main" xmlns="" id="{BF520486-F491-421F-894C-E2874FE21FB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4" name="Text Box 1">
          <a:extLst>
            <a:ext uri="{FF2B5EF4-FFF2-40B4-BE49-F238E27FC236}">
              <a16:creationId xmlns:a16="http://schemas.microsoft.com/office/drawing/2014/main" xmlns="" id="{A6109A59-8119-4D2C-A54E-F2CD42D7047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5" name="Text Box 1">
          <a:extLst>
            <a:ext uri="{FF2B5EF4-FFF2-40B4-BE49-F238E27FC236}">
              <a16:creationId xmlns:a16="http://schemas.microsoft.com/office/drawing/2014/main" xmlns="" id="{8341337A-EDED-43E0-BF39-E1C2814EE46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6" name="Text Box 1">
          <a:extLst>
            <a:ext uri="{FF2B5EF4-FFF2-40B4-BE49-F238E27FC236}">
              <a16:creationId xmlns:a16="http://schemas.microsoft.com/office/drawing/2014/main" xmlns="" id="{EAA09E50-5A6E-4188-956D-4BA60EAD574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7" name="Text Box 1">
          <a:extLst>
            <a:ext uri="{FF2B5EF4-FFF2-40B4-BE49-F238E27FC236}">
              <a16:creationId xmlns:a16="http://schemas.microsoft.com/office/drawing/2014/main" xmlns="" id="{B5529CEC-392C-4A6D-A68D-096D5CAEF3A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8" name="Text Box 1">
          <a:extLst>
            <a:ext uri="{FF2B5EF4-FFF2-40B4-BE49-F238E27FC236}">
              <a16:creationId xmlns:a16="http://schemas.microsoft.com/office/drawing/2014/main" xmlns="" id="{5F5C84A9-325E-487E-9F70-BB020A5DFC9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59" name="Text Box 1">
          <a:extLst>
            <a:ext uri="{FF2B5EF4-FFF2-40B4-BE49-F238E27FC236}">
              <a16:creationId xmlns:a16="http://schemas.microsoft.com/office/drawing/2014/main" xmlns="" id="{082CA3B5-3FCA-49AA-90F8-BF4522077B9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0" name="Text Box 1">
          <a:extLst>
            <a:ext uri="{FF2B5EF4-FFF2-40B4-BE49-F238E27FC236}">
              <a16:creationId xmlns:a16="http://schemas.microsoft.com/office/drawing/2014/main" xmlns="" id="{09E057AC-85E7-454A-BC65-57214D10BC4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1" name="Text Box 1">
          <a:extLst>
            <a:ext uri="{FF2B5EF4-FFF2-40B4-BE49-F238E27FC236}">
              <a16:creationId xmlns:a16="http://schemas.microsoft.com/office/drawing/2014/main" xmlns="" id="{45FB8231-0887-4E19-AF17-2DBF95BD85C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2" name="Text Box 1">
          <a:extLst>
            <a:ext uri="{FF2B5EF4-FFF2-40B4-BE49-F238E27FC236}">
              <a16:creationId xmlns:a16="http://schemas.microsoft.com/office/drawing/2014/main" xmlns="" id="{F7E5D80A-FCC1-4477-9956-1F6FD9B3235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3" name="Text Box 1">
          <a:extLst>
            <a:ext uri="{FF2B5EF4-FFF2-40B4-BE49-F238E27FC236}">
              <a16:creationId xmlns:a16="http://schemas.microsoft.com/office/drawing/2014/main" xmlns="" id="{D77F5367-AA38-4AB6-A834-88A76AA6C01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4" name="Text Box 1">
          <a:extLst>
            <a:ext uri="{FF2B5EF4-FFF2-40B4-BE49-F238E27FC236}">
              <a16:creationId xmlns:a16="http://schemas.microsoft.com/office/drawing/2014/main" xmlns="" id="{AABBE082-19F2-4F4D-8347-B7AF6A793E9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5" name="Text Box 1">
          <a:extLst>
            <a:ext uri="{FF2B5EF4-FFF2-40B4-BE49-F238E27FC236}">
              <a16:creationId xmlns:a16="http://schemas.microsoft.com/office/drawing/2014/main" xmlns="" id="{3B4526C4-0CFD-49C4-8E49-61F27C8A2D0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6" name="Text Box 1">
          <a:extLst>
            <a:ext uri="{FF2B5EF4-FFF2-40B4-BE49-F238E27FC236}">
              <a16:creationId xmlns:a16="http://schemas.microsoft.com/office/drawing/2014/main" xmlns="" id="{16A67B28-EBC3-4C42-80AE-BCF16E1516B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7" name="Text Box 1">
          <a:extLst>
            <a:ext uri="{FF2B5EF4-FFF2-40B4-BE49-F238E27FC236}">
              <a16:creationId xmlns:a16="http://schemas.microsoft.com/office/drawing/2014/main" xmlns="" id="{61F620B0-8D01-48C9-8E4A-BC073A93F45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8" name="Text Box 1">
          <a:extLst>
            <a:ext uri="{FF2B5EF4-FFF2-40B4-BE49-F238E27FC236}">
              <a16:creationId xmlns:a16="http://schemas.microsoft.com/office/drawing/2014/main" xmlns="" id="{0497A125-9818-45CA-B6F3-1DE62432DAC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69" name="Text Box 1">
          <a:extLst>
            <a:ext uri="{FF2B5EF4-FFF2-40B4-BE49-F238E27FC236}">
              <a16:creationId xmlns:a16="http://schemas.microsoft.com/office/drawing/2014/main" xmlns="" id="{D2B0B9E2-4DFD-4DDE-9CA9-9C2853C634E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0" name="Text Box 1">
          <a:extLst>
            <a:ext uri="{FF2B5EF4-FFF2-40B4-BE49-F238E27FC236}">
              <a16:creationId xmlns:a16="http://schemas.microsoft.com/office/drawing/2014/main" xmlns="" id="{163EBE22-9734-4475-9E16-B0113407618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1" name="Text Box 1">
          <a:extLst>
            <a:ext uri="{FF2B5EF4-FFF2-40B4-BE49-F238E27FC236}">
              <a16:creationId xmlns:a16="http://schemas.microsoft.com/office/drawing/2014/main" xmlns="" id="{C14036F6-914F-471E-A06B-434FB3EA163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2" name="Text Box 1">
          <a:extLst>
            <a:ext uri="{FF2B5EF4-FFF2-40B4-BE49-F238E27FC236}">
              <a16:creationId xmlns:a16="http://schemas.microsoft.com/office/drawing/2014/main" xmlns="" id="{56BBB4D9-3641-4DC4-AE70-4D4282A2076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3" name="Text Box 1">
          <a:extLst>
            <a:ext uri="{FF2B5EF4-FFF2-40B4-BE49-F238E27FC236}">
              <a16:creationId xmlns:a16="http://schemas.microsoft.com/office/drawing/2014/main" xmlns="" id="{987FEF35-9CC3-430A-98EE-2AC7EC336F6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4" name="Text Box 1">
          <a:extLst>
            <a:ext uri="{FF2B5EF4-FFF2-40B4-BE49-F238E27FC236}">
              <a16:creationId xmlns:a16="http://schemas.microsoft.com/office/drawing/2014/main" xmlns="" id="{0D193C40-F619-4257-871C-2E23C4597FB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5" name="Text Box 1">
          <a:extLst>
            <a:ext uri="{FF2B5EF4-FFF2-40B4-BE49-F238E27FC236}">
              <a16:creationId xmlns:a16="http://schemas.microsoft.com/office/drawing/2014/main" xmlns="" id="{83652347-C11F-4F07-A9F2-FA7509A8A6E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6" name="Text Box 1">
          <a:extLst>
            <a:ext uri="{FF2B5EF4-FFF2-40B4-BE49-F238E27FC236}">
              <a16:creationId xmlns:a16="http://schemas.microsoft.com/office/drawing/2014/main" xmlns="" id="{58B06ADA-B9C2-46AC-93AA-52B4EDBBDBA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7" name="Text Box 1">
          <a:extLst>
            <a:ext uri="{FF2B5EF4-FFF2-40B4-BE49-F238E27FC236}">
              <a16:creationId xmlns:a16="http://schemas.microsoft.com/office/drawing/2014/main" xmlns="" id="{A25D1B73-4D2E-4778-BF98-A8E27CAA666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8" name="Text Box 1">
          <a:extLst>
            <a:ext uri="{FF2B5EF4-FFF2-40B4-BE49-F238E27FC236}">
              <a16:creationId xmlns:a16="http://schemas.microsoft.com/office/drawing/2014/main" xmlns="" id="{C17F2A5E-0987-46E1-AA80-6C49FED2C2A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79" name="Text Box 1">
          <a:extLst>
            <a:ext uri="{FF2B5EF4-FFF2-40B4-BE49-F238E27FC236}">
              <a16:creationId xmlns:a16="http://schemas.microsoft.com/office/drawing/2014/main" xmlns="" id="{EC96E54E-8706-43AD-A6F8-9D05E4D5097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80" name="Text Box 1">
          <a:extLst>
            <a:ext uri="{FF2B5EF4-FFF2-40B4-BE49-F238E27FC236}">
              <a16:creationId xmlns:a16="http://schemas.microsoft.com/office/drawing/2014/main" xmlns="" id="{43ED3053-156A-4B5C-827B-E961A8F6D96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81" name="Text Box 1">
          <a:extLst>
            <a:ext uri="{FF2B5EF4-FFF2-40B4-BE49-F238E27FC236}">
              <a16:creationId xmlns:a16="http://schemas.microsoft.com/office/drawing/2014/main" xmlns="" id="{6394C007-FB4E-4A85-84FB-CEE04FC606F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82" name="Text Box 1">
          <a:extLst>
            <a:ext uri="{FF2B5EF4-FFF2-40B4-BE49-F238E27FC236}">
              <a16:creationId xmlns:a16="http://schemas.microsoft.com/office/drawing/2014/main" xmlns="" id="{F393B325-8898-4934-B812-C40467D68A5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83" name="Text Box 1">
          <a:extLst>
            <a:ext uri="{FF2B5EF4-FFF2-40B4-BE49-F238E27FC236}">
              <a16:creationId xmlns:a16="http://schemas.microsoft.com/office/drawing/2014/main" xmlns="" id="{8EA35B78-7541-4A53-BD0A-5AFEDC2167D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246126</xdr:colOff>
      <xdr:row>8</xdr:row>
      <xdr:rowOff>28575</xdr:rowOff>
    </xdr:to>
    <xdr:sp macro="" textlink="">
      <xdr:nvSpPr>
        <xdr:cNvPr id="5484" name="Text Box 1">
          <a:extLst>
            <a:ext uri="{FF2B5EF4-FFF2-40B4-BE49-F238E27FC236}">
              <a16:creationId xmlns:a16="http://schemas.microsoft.com/office/drawing/2014/main" xmlns="" id="{B4ED45E5-65A6-41DC-82EE-3B849080A45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6426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85" name="Text Box 1">
          <a:extLst>
            <a:ext uri="{FF2B5EF4-FFF2-40B4-BE49-F238E27FC236}">
              <a16:creationId xmlns:a16="http://schemas.microsoft.com/office/drawing/2014/main" xmlns="" id="{BB04B62F-218C-4D48-96C1-BC905264154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86" name="Text Box 1">
          <a:extLst>
            <a:ext uri="{FF2B5EF4-FFF2-40B4-BE49-F238E27FC236}">
              <a16:creationId xmlns:a16="http://schemas.microsoft.com/office/drawing/2014/main" xmlns="" id="{0795D003-E44F-40F9-952B-E5EC4C4C2A2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87" name="Text Box 1">
          <a:extLst>
            <a:ext uri="{FF2B5EF4-FFF2-40B4-BE49-F238E27FC236}">
              <a16:creationId xmlns:a16="http://schemas.microsoft.com/office/drawing/2014/main" xmlns="" id="{50ADC2A4-7B62-4918-B537-BADF27B31A3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88" name="Text Box 1">
          <a:extLst>
            <a:ext uri="{FF2B5EF4-FFF2-40B4-BE49-F238E27FC236}">
              <a16:creationId xmlns:a16="http://schemas.microsoft.com/office/drawing/2014/main" xmlns="" id="{A70E9B85-E5FA-4D9D-8F57-0B05D2560FC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89" name="Text Box 1">
          <a:extLst>
            <a:ext uri="{FF2B5EF4-FFF2-40B4-BE49-F238E27FC236}">
              <a16:creationId xmlns:a16="http://schemas.microsoft.com/office/drawing/2014/main" xmlns="" id="{78982171-B755-49A9-BE82-9A4C4188058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0" name="Text Box 1">
          <a:extLst>
            <a:ext uri="{FF2B5EF4-FFF2-40B4-BE49-F238E27FC236}">
              <a16:creationId xmlns:a16="http://schemas.microsoft.com/office/drawing/2014/main" xmlns="" id="{3E310758-C3F2-4B18-AD1D-6201BB6C8D9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1" name="Text Box 1">
          <a:extLst>
            <a:ext uri="{FF2B5EF4-FFF2-40B4-BE49-F238E27FC236}">
              <a16:creationId xmlns:a16="http://schemas.microsoft.com/office/drawing/2014/main" xmlns="" id="{020B0311-BAE5-4340-A8F7-1BF1D4D72DD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2" name="Text Box 1">
          <a:extLst>
            <a:ext uri="{FF2B5EF4-FFF2-40B4-BE49-F238E27FC236}">
              <a16:creationId xmlns:a16="http://schemas.microsoft.com/office/drawing/2014/main" xmlns="" id="{6F94685C-35CD-444D-9CAA-78982C826AF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3" name="Text Box 1">
          <a:extLst>
            <a:ext uri="{FF2B5EF4-FFF2-40B4-BE49-F238E27FC236}">
              <a16:creationId xmlns:a16="http://schemas.microsoft.com/office/drawing/2014/main" xmlns="" id="{580EA68B-406A-4D52-A456-557A7597C6B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4" name="Text Box 1">
          <a:extLst>
            <a:ext uri="{FF2B5EF4-FFF2-40B4-BE49-F238E27FC236}">
              <a16:creationId xmlns:a16="http://schemas.microsoft.com/office/drawing/2014/main" xmlns="" id="{232353FC-5529-4FAA-8C5C-ABF4DA75020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5" name="Text Box 1">
          <a:extLst>
            <a:ext uri="{FF2B5EF4-FFF2-40B4-BE49-F238E27FC236}">
              <a16:creationId xmlns:a16="http://schemas.microsoft.com/office/drawing/2014/main" xmlns="" id="{361A44A4-9BFC-4453-82AC-994F681CC91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6" name="Text Box 1">
          <a:extLst>
            <a:ext uri="{FF2B5EF4-FFF2-40B4-BE49-F238E27FC236}">
              <a16:creationId xmlns:a16="http://schemas.microsoft.com/office/drawing/2014/main" xmlns="" id="{49CD2858-76C8-4FA5-89AC-444F506AA6B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7" name="Text Box 1">
          <a:extLst>
            <a:ext uri="{FF2B5EF4-FFF2-40B4-BE49-F238E27FC236}">
              <a16:creationId xmlns:a16="http://schemas.microsoft.com/office/drawing/2014/main" xmlns="" id="{7B33EF90-4BCE-43EA-9678-68251D81A27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8" name="Text Box 1">
          <a:extLst>
            <a:ext uri="{FF2B5EF4-FFF2-40B4-BE49-F238E27FC236}">
              <a16:creationId xmlns:a16="http://schemas.microsoft.com/office/drawing/2014/main" xmlns="" id="{39C8B842-E90C-4927-96C5-23738E7DF27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499" name="Text Box 1">
          <a:extLst>
            <a:ext uri="{FF2B5EF4-FFF2-40B4-BE49-F238E27FC236}">
              <a16:creationId xmlns:a16="http://schemas.microsoft.com/office/drawing/2014/main" xmlns="" id="{1AF45D47-746D-4557-AE52-256D73E75D3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00" name="Text Box 1">
          <a:extLst>
            <a:ext uri="{FF2B5EF4-FFF2-40B4-BE49-F238E27FC236}">
              <a16:creationId xmlns:a16="http://schemas.microsoft.com/office/drawing/2014/main" xmlns="" id="{13DF5272-8190-4B93-8271-681A25187D0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01" name="Text Box 1">
          <a:extLst>
            <a:ext uri="{FF2B5EF4-FFF2-40B4-BE49-F238E27FC236}">
              <a16:creationId xmlns:a16="http://schemas.microsoft.com/office/drawing/2014/main" xmlns="" id="{E03D69FF-ECFC-4570-AD6F-9470EC5763E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02" name="Text Box 1">
          <a:extLst>
            <a:ext uri="{FF2B5EF4-FFF2-40B4-BE49-F238E27FC236}">
              <a16:creationId xmlns:a16="http://schemas.microsoft.com/office/drawing/2014/main" xmlns="" id="{94937A4E-0406-4F2B-A8BE-431EAA2A360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03" name="Text Box 1">
          <a:extLst>
            <a:ext uri="{FF2B5EF4-FFF2-40B4-BE49-F238E27FC236}">
              <a16:creationId xmlns:a16="http://schemas.microsoft.com/office/drawing/2014/main" xmlns="" id="{57C1185E-1E2B-4567-88D6-46EC0680991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04" name="Text Box 1">
          <a:extLst>
            <a:ext uri="{FF2B5EF4-FFF2-40B4-BE49-F238E27FC236}">
              <a16:creationId xmlns:a16="http://schemas.microsoft.com/office/drawing/2014/main" xmlns="" id="{C566D369-61D0-4C7E-8C0A-6D914495BB0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05" name="Text Box 1">
          <a:extLst>
            <a:ext uri="{FF2B5EF4-FFF2-40B4-BE49-F238E27FC236}">
              <a16:creationId xmlns:a16="http://schemas.microsoft.com/office/drawing/2014/main" xmlns="" id="{4DE44020-F905-4077-826A-D08D5E51FD0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06" name="Text Box 1">
          <a:extLst>
            <a:ext uri="{FF2B5EF4-FFF2-40B4-BE49-F238E27FC236}">
              <a16:creationId xmlns:a16="http://schemas.microsoft.com/office/drawing/2014/main" xmlns="" id="{0E12D9EB-3AC3-44FE-BCDC-D5938E03F92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07" name="Text Box 1">
          <a:extLst>
            <a:ext uri="{FF2B5EF4-FFF2-40B4-BE49-F238E27FC236}">
              <a16:creationId xmlns:a16="http://schemas.microsoft.com/office/drawing/2014/main" xmlns="" id="{6D536BE0-F80A-47D9-8784-A7588D8F988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08" name="Text Box 1">
          <a:extLst>
            <a:ext uri="{FF2B5EF4-FFF2-40B4-BE49-F238E27FC236}">
              <a16:creationId xmlns:a16="http://schemas.microsoft.com/office/drawing/2014/main" xmlns="" id="{47EE3C37-3A40-4459-B3F5-AC5A7A9407B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09" name="Text Box 1">
          <a:extLst>
            <a:ext uri="{FF2B5EF4-FFF2-40B4-BE49-F238E27FC236}">
              <a16:creationId xmlns:a16="http://schemas.microsoft.com/office/drawing/2014/main" xmlns="" id="{7C1A5E3B-1769-47AE-83BD-85ECCFBC3D4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0" name="Text Box 1">
          <a:extLst>
            <a:ext uri="{FF2B5EF4-FFF2-40B4-BE49-F238E27FC236}">
              <a16:creationId xmlns:a16="http://schemas.microsoft.com/office/drawing/2014/main" xmlns="" id="{1C4E1A8E-FC00-4121-9C4E-B5B4399D3F4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1" name="Text Box 1">
          <a:extLst>
            <a:ext uri="{FF2B5EF4-FFF2-40B4-BE49-F238E27FC236}">
              <a16:creationId xmlns:a16="http://schemas.microsoft.com/office/drawing/2014/main" xmlns="" id="{DF089568-597C-450E-A594-296810B6291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2" name="Text Box 1">
          <a:extLst>
            <a:ext uri="{FF2B5EF4-FFF2-40B4-BE49-F238E27FC236}">
              <a16:creationId xmlns:a16="http://schemas.microsoft.com/office/drawing/2014/main" xmlns="" id="{96BE470F-30D9-486F-A2D6-EC92889672B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3" name="Text Box 1">
          <a:extLst>
            <a:ext uri="{FF2B5EF4-FFF2-40B4-BE49-F238E27FC236}">
              <a16:creationId xmlns:a16="http://schemas.microsoft.com/office/drawing/2014/main" xmlns="" id="{F013CA90-83C1-48AF-BAAB-23735C33717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4" name="Text Box 1">
          <a:extLst>
            <a:ext uri="{FF2B5EF4-FFF2-40B4-BE49-F238E27FC236}">
              <a16:creationId xmlns:a16="http://schemas.microsoft.com/office/drawing/2014/main" xmlns="" id="{07E84AF3-474E-456C-B97B-4A7025E7386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5" name="Text Box 1">
          <a:extLst>
            <a:ext uri="{FF2B5EF4-FFF2-40B4-BE49-F238E27FC236}">
              <a16:creationId xmlns:a16="http://schemas.microsoft.com/office/drawing/2014/main" xmlns="" id="{BD2C0A19-11FE-453D-8894-4173EF38609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6" name="Text Box 1">
          <a:extLst>
            <a:ext uri="{FF2B5EF4-FFF2-40B4-BE49-F238E27FC236}">
              <a16:creationId xmlns:a16="http://schemas.microsoft.com/office/drawing/2014/main" xmlns="" id="{00B2D9D8-7F3E-49D7-AA88-F15B9EED0EB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7" name="Text Box 1">
          <a:extLst>
            <a:ext uri="{FF2B5EF4-FFF2-40B4-BE49-F238E27FC236}">
              <a16:creationId xmlns:a16="http://schemas.microsoft.com/office/drawing/2014/main" xmlns="" id="{5EE4DFB2-1573-4869-AD11-8E6D94CE470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8" name="Text Box 1">
          <a:extLst>
            <a:ext uri="{FF2B5EF4-FFF2-40B4-BE49-F238E27FC236}">
              <a16:creationId xmlns:a16="http://schemas.microsoft.com/office/drawing/2014/main" xmlns="" id="{3A247C45-569B-414A-8EB2-BA3394B0FCB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19" name="Text Box 1">
          <a:extLst>
            <a:ext uri="{FF2B5EF4-FFF2-40B4-BE49-F238E27FC236}">
              <a16:creationId xmlns:a16="http://schemas.microsoft.com/office/drawing/2014/main" xmlns="" id="{3747B4B3-2345-4907-AB5C-D40C79BEF3D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0" name="Text Box 1">
          <a:extLst>
            <a:ext uri="{FF2B5EF4-FFF2-40B4-BE49-F238E27FC236}">
              <a16:creationId xmlns:a16="http://schemas.microsoft.com/office/drawing/2014/main" xmlns="" id="{499417AD-9F6A-4660-AAD6-E9B9AFBA81A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1" name="Text Box 1">
          <a:extLst>
            <a:ext uri="{FF2B5EF4-FFF2-40B4-BE49-F238E27FC236}">
              <a16:creationId xmlns:a16="http://schemas.microsoft.com/office/drawing/2014/main" xmlns="" id="{13BC191D-409D-488E-9E08-23ADDD1CA64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2" name="Text Box 1">
          <a:extLst>
            <a:ext uri="{FF2B5EF4-FFF2-40B4-BE49-F238E27FC236}">
              <a16:creationId xmlns:a16="http://schemas.microsoft.com/office/drawing/2014/main" xmlns="" id="{60A89F4A-8DF1-4716-BF39-A2E2CFB0362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3" name="Text Box 1">
          <a:extLst>
            <a:ext uri="{FF2B5EF4-FFF2-40B4-BE49-F238E27FC236}">
              <a16:creationId xmlns:a16="http://schemas.microsoft.com/office/drawing/2014/main" xmlns="" id="{7C3403E1-2350-455A-81A8-1761723F0A7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4" name="Text Box 1">
          <a:extLst>
            <a:ext uri="{FF2B5EF4-FFF2-40B4-BE49-F238E27FC236}">
              <a16:creationId xmlns:a16="http://schemas.microsoft.com/office/drawing/2014/main" xmlns="" id="{58BD69F4-C4B7-4F26-9242-83AFBDB9817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5" name="Text Box 1">
          <a:extLst>
            <a:ext uri="{FF2B5EF4-FFF2-40B4-BE49-F238E27FC236}">
              <a16:creationId xmlns:a16="http://schemas.microsoft.com/office/drawing/2014/main" xmlns="" id="{42C5BEE3-3226-4F67-8955-E54FD1BC2FF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6" name="Text Box 1">
          <a:extLst>
            <a:ext uri="{FF2B5EF4-FFF2-40B4-BE49-F238E27FC236}">
              <a16:creationId xmlns:a16="http://schemas.microsoft.com/office/drawing/2014/main" xmlns="" id="{009126A6-443A-4AB4-90F5-783D6035918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7" name="Text Box 1">
          <a:extLst>
            <a:ext uri="{FF2B5EF4-FFF2-40B4-BE49-F238E27FC236}">
              <a16:creationId xmlns:a16="http://schemas.microsoft.com/office/drawing/2014/main" xmlns="" id="{C52539C2-B1DE-464A-AB41-537ED27D53E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8" name="Text Box 1">
          <a:extLst>
            <a:ext uri="{FF2B5EF4-FFF2-40B4-BE49-F238E27FC236}">
              <a16:creationId xmlns:a16="http://schemas.microsoft.com/office/drawing/2014/main" xmlns="" id="{E27A6D56-EF9E-4678-9B18-B313E32F614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29" name="Text Box 1">
          <a:extLst>
            <a:ext uri="{FF2B5EF4-FFF2-40B4-BE49-F238E27FC236}">
              <a16:creationId xmlns:a16="http://schemas.microsoft.com/office/drawing/2014/main" xmlns="" id="{7F579D01-5A7F-445A-A722-83877EAF335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0" name="Text Box 1">
          <a:extLst>
            <a:ext uri="{FF2B5EF4-FFF2-40B4-BE49-F238E27FC236}">
              <a16:creationId xmlns:a16="http://schemas.microsoft.com/office/drawing/2014/main" xmlns="" id="{942DE93F-63C6-495E-BC03-953727027F3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1" name="Text Box 1">
          <a:extLst>
            <a:ext uri="{FF2B5EF4-FFF2-40B4-BE49-F238E27FC236}">
              <a16:creationId xmlns:a16="http://schemas.microsoft.com/office/drawing/2014/main" xmlns="" id="{818C18C8-7A1C-433C-A6EE-DDE6FA82A44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2" name="Text Box 1">
          <a:extLst>
            <a:ext uri="{FF2B5EF4-FFF2-40B4-BE49-F238E27FC236}">
              <a16:creationId xmlns:a16="http://schemas.microsoft.com/office/drawing/2014/main" xmlns="" id="{9CC99AEC-455A-4BFC-91E7-EF44707CEE8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3" name="Text Box 1">
          <a:extLst>
            <a:ext uri="{FF2B5EF4-FFF2-40B4-BE49-F238E27FC236}">
              <a16:creationId xmlns:a16="http://schemas.microsoft.com/office/drawing/2014/main" xmlns="" id="{F2FE20B5-21E1-457A-956C-D3260D3DC4A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4" name="Text Box 1">
          <a:extLst>
            <a:ext uri="{FF2B5EF4-FFF2-40B4-BE49-F238E27FC236}">
              <a16:creationId xmlns:a16="http://schemas.microsoft.com/office/drawing/2014/main" xmlns="" id="{8C7F5EFA-4BB9-4AD0-A914-8A1C13F6BE3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5" name="Text Box 1">
          <a:extLst>
            <a:ext uri="{FF2B5EF4-FFF2-40B4-BE49-F238E27FC236}">
              <a16:creationId xmlns:a16="http://schemas.microsoft.com/office/drawing/2014/main" xmlns="" id="{9AF97D33-195F-4C47-A2A1-38D1249577C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6" name="Text Box 1">
          <a:extLst>
            <a:ext uri="{FF2B5EF4-FFF2-40B4-BE49-F238E27FC236}">
              <a16:creationId xmlns:a16="http://schemas.microsoft.com/office/drawing/2014/main" xmlns="" id="{98ACA74F-9BA1-4FF5-8401-0F9CF9AD130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7" name="Text Box 1">
          <a:extLst>
            <a:ext uri="{FF2B5EF4-FFF2-40B4-BE49-F238E27FC236}">
              <a16:creationId xmlns:a16="http://schemas.microsoft.com/office/drawing/2014/main" xmlns="" id="{852CCF2F-F183-40AD-97F3-7DAE167F4B1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8" name="Text Box 1">
          <a:extLst>
            <a:ext uri="{FF2B5EF4-FFF2-40B4-BE49-F238E27FC236}">
              <a16:creationId xmlns:a16="http://schemas.microsoft.com/office/drawing/2014/main" xmlns="" id="{B9CCFD7E-A3DC-4A70-95CF-2EB938DCB12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39" name="Text Box 1">
          <a:extLst>
            <a:ext uri="{FF2B5EF4-FFF2-40B4-BE49-F238E27FC236}">
              <a16:creationId xmlns:a16="http://schemas.microsoft.com/office/drawing/2014/main" xmlns="" id="{053DC542-B770-4E26-9DEA-16D03F6DF7B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40" name="Text Box 1">
          <a:extLst>
            <a:ext uri="{FF2B5EF4-FFF2-40B4-BE49-F238E27FC236}">
              <a16:creationId xmlns:a16="http://schemas.microsoft.com/office/drawing/2014/main" xmlns="" id="{04EDC5B0-B163-4EBB-B8CF-257748AD6DC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41" name="Text Box 1">
          <a:extLst>
            <a:ext uri="{FF2B5EF4-FFF2-40B4-BE49-F238E27FC236}">
              <a16:creationId xmlns:a16="http://schemas.microsoft.com/office/drawing/2014/main" xmlns="" id="{3E67C569-A7DD-4E61-929C-E141A922856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42" name="Text Box 1">
          <a:extLst>
            <a:ext uri="{FF2B5EF4-FFF2-40B4-BE49-F238E27FC236}">
              <a16:creationId xmlns:a16="http://schemas.microsoft.com/office/drawing/2014/main" xmlns="" id="{7A79A5BA-7492-49BD-934E-5DDC5468ED8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43" name="Text Box 1">
          <a:extLst>
            <a:ext uri="{FF2B5EF4-FFF2-40B4-BE49-F238E27FC236}">
              <a16:creationId xmlns:a16="http://schemas.microsoft.com/office/drawing/2014/main" xmlns="" id="{001390E7-A18E-406E-B17D-E5534BEB3FA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44" name="Text Box 1">
          <a:extLst>
            <a:ext uri="{FF2B5EF4-FFF2-40B4-BE49-F238E27FC236}">
              <a16:creationId xmlns:a16="http://schemas.microsoft.com/office/drawing/2014/main" xmlns="" id="{340DBAC0-6ACD-442C-A1A7-64B18F10DDA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45" name="Text Box 1">
          <a:extLst>
            <a:ext uri="{FF2B5EF4-FFF2-40B4-BE49-F238E27FC236}">
              <a16:creationId xmlns:a16="http://schemas.microsoft.com/office/drawing/2014/main" xmlns="" id="{588CCC24-349D-4D95-937D-0EE35D21DDE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46" name="Text Box 1">
          <a:extLst>
            <a:ext uri="{FF2B5EF4-FFF2-40B4-BE49-F238E27FC236}">
              <a16:creationId xmlns:a16="http://schemas.microsoft.com/office/drawing/2014/main" xmlns="" id="{DD55EEF1-7A90-4845-895E-64902F76020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47" name="Text Box 1">
          <a:extLst>
            <a:ext uri="{FF2B5EF4-FFF2-40B4-BE49-F238E27FC236}">
              <a16:creationId xmlns:a16="http://schemas.microsoft.com/office/drawing/2014/main" xmlns="" id="{0E3685F0-2ECA-469E-980F-225D9FA1C02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48" name="Text Box 1">
          <a:extLst>
            <a:ext uri="{FF2B5EF4-FFF2-40B4-BE49-F238E27FC236}">
              <a16:creationId xmlns:a16="http://schemas.microsoft.com/office/drawing/2014/main" xmlns="" id="{882368EE-BC3C-41F0-93DB-D4F6D605C10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49" name="Text Box 1">
          <a:extLst>
            <a:ext uri="{FF2B5EF4-FFF2-40B4-BE49-F238E27FC236}">
              <a16:creationId xmlns:a16="http://schemas.microsoft.com/office/drawing/2014/main" xmlns="" id="{191FFA89-1185-4363-A0A2-E07DF632473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0" name="Text Box 1">
          <a:extLst>
            <a:ext uri="{FF2B5EF4-FFF2-40B4-BE49-F238E27FC236}">
              <a16:creationId xmlns:a16="http://schemas.microsoft.com/office/drawing/2014/main" xmlns="" id="{D441759F-7A15-4C2F-9564-8973EDE556D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1" name="Text Box 1">
          <a:extLst>
            <a:ext uri="{FF2B5EF4-FFF2-40B4-BE49-F238E27FC236}">
              <a16:creationId xmlns:a16="http://schemas.microsoft.com/office/drawing/2014/main" xmlns="" id="{31E080EB-3DE8-4C5C-8A53-9A3FD8822F9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2" name="Text Box 1">
          <a:extLst>
            <a:ext uri="{FF2B5EF4-FFF2-40B4-BE49-F238E27FC236}">
              <a16:creationId xmlns:a16="http://schemas.microsoft.com/office/drawing/2014/main" xmlns="" id="{81F20844-C30E-4A2F-AE21-4565D040CD0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3" name="Text Box 1">
          <a:extLst>
            <a:ext uri="{FF2B5EF4-FFF2-40B4-BE49-F238E27FC236}">
              <a16:creationId xmlns:a16="http://schemas.microsoft.com/office/drawing/2014/main" xmlns="" id="{9B985CCA-B9D0-45E5-8DBD-E6A6EC76C73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4" name="Text Box 1">
          <a:extLst>
            <a:ext uri="{FF2B5EF4-FFF2-40B4-BE49-F238E27FC236}">
              <a16:creationId xmlns:a16="http://schemas.microsoft.com/office/drawing/2014/main" xmlns="" id="{3FB1058D-7344-481E-B893-4CCACAD5182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5" name="Text Box 1">
          <a:extLst>
            <a:ext uri="{FF2B5EF4-FFF2-40B4-BE49-F238E27FC236}">
              <a16:creationId xmlns:a16="http://schemas.microsoft.com/office/drawing/2014/main" xmlns="" id="{CAA6E56D-105C-4827-B575-F87112CB09C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6" name="Text Box 1">
          <a:extLst>
            <a:ext uri="{FF2B5EF4-FFF2-40B4-BE49-F238E27FC236}">
              <a16:creationId xmlns:a16="http://schemas.microsoft.com/office/drawing/2014/main" xmlns="" id="{1121B5F5-0B33-42C7-BE33-D3CC24E860E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7" name="Text Box 1">
          <a:extLst>
            <a:ext uri="{FF2B5EF4-FFF2-40B4-BE49-F238E27FC236}">
              <a16:creationId xmlns:a16="http://schemas.microsoft.com/office/drawing/2014/main" xmlns="" id="{0A57C25C-2758-4167-A012-16E9BE4538C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8" name="Text Box 1">
          <a:extLst>
            <a:ext uri="{FF2B5EF4-FFF2-40B4-BE49-F238E27FC236}">
              <a16:creationId xmlns:a16="http://schemas.microsoft.com/office/drawing/2014/main" xmlns="" id="{8410EF26-248B-4009-9FA2-BC5D7F9EB56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59" name="Text Box 1">
          <a:extLst>
            <a:ext uri="{FF2B5EF4-FFF2-40B4-BE49-F238E27FC236}">
              <a16:creationId xmlns:a16="http://schemas.microsoft.com/office/drawing/2014/main" xmlns="" id="{BDE9E1D7-B379-4196-B0BB-8A17A889A90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0" name="Text Box 1">
          <a:extLst>
            <a:ext uri="{FF2B5EF4-FFF2-40B4-BE49-F238E27FC236}">
              <a16:creationId xmlns:a16="http://schemas.microsoft.com/office/drawing/2014/main" xmlns="" id="{79FE95AB-689F-4B9C-9A43-CE88DBCB111F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1" name="Text Box 1">
          <a:extLst>
            <a:ext uri="{FF2B5EF4-FFF2-40B4-BE49-F238E27FC236}">
              <a16:creationId xmlns:a16="http://schemas.microsoft.com/office/drawing/2014/main" xmlns="" id="{CD10AA8D-9807-4E7D-88B4-7A6C8502C7D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2" name="Text Box 1">
          <a:extLst>
            <a:ext uri="{FF2B5EF4-FFF2-40B4-BE49-F238E27FC236}">
              <a16:creationId xmlns:a16="http://schemas.microsoft.com/office/drawing/2014/main" xmlns="" id="{A6CB461D-666F-47DB-8408-58333B14E0E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3" name="Text Box 1">
          <a:extLst>
            <a:ext uri="{FF2B5EF4-FFF2-40B4-BE49-F238E27FC236}">
              <a16:creationId xmlns:a16="http://schemas.microsoft.com/office/drawing/2014/main" xmlns="" id="{C3A9E853-D049-4469-B665-1B930F9FC10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4" name="Text Box 1">
          <a:extLst>
            <a:ext uri="{FF2B5EF4-FFF2-40B4-BE49-F238E27FC236}">
              <a16:creationId xmlns:a16="http://schemas.microsoft.com/office/drawing/2014/main" xmlns="" id="{6CE97A8C-86D3-40E0-88C9-D0B5BEE9A51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5" name="Text Box 1">
          <a:extLst>
            <a:ext uri="{FF2B5EF4-FFF2-40B4-BE49-F238E27FC236}">
              <a16:creationId xmlns:a16="http://schemas.microsoft.com/office/drawing/2014/main" xmlns="" id="{9ADD2607-AE79-48FD-84A5-9951947B7D7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6" name="Text Box 1">
          <a:extLst>
            <a:ext uri="{FF2B5EF4-FFF2-40B4-BE49-F238E27FC236}">
              <a16:creationId xmlns:a16="http://schemas.microsoft.com/office/drawing/2014/main" xmlns="" id="{CCBCEECE-F488-411D-8329-262586F1F95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67" name="Text Box 1">
          <a:extLst>
            <a:ext uri="{FF2B5EF4-FFF2-40B4-BE49-F238E27FC236}">
              <a16:creationId xmlns:a16="http://schemas.microsoft.com/office/drawing/2014/main" xmlns="" id="{F74FA3DC-4A66-4257-BB4D-38828078498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68" name="Text Box 1">
          <a:extLst>
            <a:ext uri="{FF2B5EF4-FFF2-40B4-BE49-F238E27FC236}">
              <a16:creationId xmlns:a16="http://schemas.microsoft.com/office/drawing/2014/main" xmlns="" id="{536F3A3D-D586-425F-996A-4369C5D9DDF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69" name="Text Box 1">
          <a:extLst>
            <a:ext uri="{FF2B5EF4-FFF2-40B4-BE49-F238E27FC236}">
              <a16:creationId xmlns:a16="http://schemas.microsoft.com/office/drawing/2014/main" xmlns="" id="{D3986B53-8223-49CB-820A-937E931896F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70" name="Text Box 1">
          <a:extLst>
            <a:ext uri="{FF2B5EF4-FFF2-40B4-BE49-F238E27FC236}">
              <a16:creationId xmlns:a16="http://schemas.microsoft.com/office/drawing/2014/main" xmlns="" id="{DE0C16C9-DC3B-4115-B51F-4A71E6503F2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571" name="Text Box 1">
          <a:extLst>
            <a:ext uri="{FF2B5EF4-FFF2-40B4-BE49-F238E27FC236}">
              <a16:creationId xmlns:a16="http://schemas.microsoft.com/office/drawing/2014/main" xmlns="" id="{84E65E9A-BFE4-4B0F-BB33-460987253E1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2" name="Text Box 1">
          <a:extLst>
            <a:ext uri="{FF2B5EF4-FFF2-40B4-BE49-F238E27FC236}">
              <a16:creationId xmlns:a16="http://schemas.microsoft.com/office/drawing/2014/main" xmlns="" id="{732B58FA-41CC-4806-B0AB-C5F6E5B682A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3" name="Text Box 1">
          <a:extLst>
            <a:ext uri="{FF2B5EF4-FFF2-40B4-BE49-F238E27FC236}">
              <a16:creationId xmlns:a16="http://schemas.microsoft.com/office/drawing/2014/main" xmlns="" id="{6BA46129-7896-4ABD-823A-0F29A14E5EE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4" name="Text Box 1">
          <a:extLst>
            <a:ext uri="{FF2B5EF4-FFF2-40B4-BE49-F238E27FC236}">
              <a16:creationId xmlns:a16="http://schemas.microsoft.com/office/drawing/2014/main" xmlns="" id="{02513CBF-417B-4741-8555-9951AE6599E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5" name="Text Box 1">
          <a:extLst>
            <a:ext uri="{FF2B5EF4-FFF2-40B4-BE49-F238E27FC236}">
              <a16:creationId xmlns:a16="http://schemas.microsoft.com/office/drawing/2014/main" xmlns="" id="{104634E8-2AD5-4764-80B9-AF22BC24C4D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6" name="Text Box 1">
          <a:extLst>
            <a:ext uri="{FF2B5EF4-FFF2-40B4-BE49-F238E27FC236}">
              <a16:creationId xmlns:a16="http://schemas.microsoft.com/office/drawing/2014/main" xmlns="" id="{9C9F981E-CD60-467B-B441-99134E582C2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7" name="Text Box 1">
          <a:extLst>
            <a:ext uri="{FF2B5EF4-FFF2-40B4-BE49-F238E27FC236}">
              <a16:creationId xmlns:a16="http://schemas.microsoft.com/office/drawing/2014/main" xmlns="" id="{AA718CB5-6BF4-4398-A361-CF5F0416959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8" name="Text Box 1">
          <a:extLst>
            <a:ext uri="{FF2B5EF4-FFF2-40B4-BE49-F238E27FC236}">
              <a16:creationId xmlns:a16="http://schemas.microsoft.com/office/drawing/2014/main" xmlns="" id="{60B043E7-8F8E-4447-BB77-CC6D2779DD8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79" name="Text Box 1">
          <a:extLst>
            <a:ext uri="{FF2B5EF4-FFF2-40B4-BE49-F238E27FC236}">
              <a16:creationId xmlns:a16="http://schemas.microsoft.com/office/drawing/2014/main" xmlns="" id="{55366B7C-F258-4663-9109-31B788D43C7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0" name="Text Box 1">
          <a:extLst>
            <a:ext uri="{FF2B5EF4-FFF2-40B4-BE49-F238E27FC236}">
              <a16:creationId xmlns:a16="http://schemas.microsoft.com/office/drawing/2014/main" xmlns="" id="{00CAA1E9-A823-4459-8675-AD785FC6DC5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1" name="Text Box 1">
          <a:extLst>
            <a:ext uri="{FF2B5EF4-FFF2-40B4-BE49-F238E27FC236}">
              <a16:creationId xmlns:a16="http://schemas.microsoft.com/office/drawing/2014/main" xmlns="" id="{DDFDC87A-C21A-4D85-8055-0C75EF29652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2" name="Text Box 1">
          <a:extLst>
            <a:ext uri="{FF2B5EF4-FFF2-40B4-BE49-F238E27FC236}">
              <a16:creationId xmlns:a16="http://schemas.microsoft.com/office/drawing/2014/main" xmlns="" id="{29A40B30-AAFF-4390-8175-C8B9B9EB624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3" name="Text Box 1">
          <a:extLst>
            <a:ext uri="{FF2B5EF4-FFF2-40B4-BE49-F238E27FC236}">
              <a16:creationId xmlns:a16="http://schemas.microsoft.com/office/drawing/2014/main" xmlns="" id="{A85C9F02-7AB3-49F6-9C18-9BC264054F5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4" name="Text Box 1">
          <a:extLst>
            <a:ext uri="{FF2B5EF4-FFF2-40B4-BE49-F238E27FC236}">
              <a16:creationId xmlns:a16="http://schemas.microsoft.com/office/drawing/2014/main" xmlns="" id="{76497467-C4C0-4E40-8C73-A06361F2F84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5" name="Text Box 1">
          <a:extLst>
            <a:ext uri="{FF2B5EF4-FFF2-40B4-BE49-F238E27FC236}">
              <a16:creationId xmlns:a16="http://schemas.microsoft.com/office/drawing/2014/main" xmlns="" id="{CAD9528E-CE90-4836-A6F7-488FB96222A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6" name="Text Box 1">
          <a:extLst>
            <a:ext uri="{FF2B5EF4-FFF2-40B4-BE49-F238E27FC236}">
              <a16:creationId xmlns:a16="http://schemas.microsoft.com/office/drawing/2014/main" xmlns="" id="{81C0E47F-47EB-4B14-BA06-973A3823DB7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7" name="Text Box 1">
          <a:extLst>
            <a:ext uri="{FF2B5EF4-FFF2-40B4-BE49-F238E27FC236}">
              <a16:creationId xmlns:a16="http://schemas.microsoft.com/office/drawing/2014/main" xmlns="" id="{65D70286-57FB-4EC5-A311-0C4EE597CCC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8" name="Text Box 1">
          <a:extLst>
            <a:ext uri="{FF2B5EF4-FFF2-40B4-BE49-F238E27FC236}">
              <a16:creationId xmlns:a16="http://schemas.microsoft.com/office/drawing/2014/main" xmlns="" id="{93B564AF-B6ED-445E-A027-B68EFEBE13A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89" name="Text Box 1">
          <a:extLst>
            <a:ext uri="{FF2B5EF4-FFF2-40B4-BE49-F238E27FC236}">
              <a16:creationId xmlns:a16="http://schemas.microsoft.com/office/drawing/2014/main" xmlns="" id="{A8B05A01-0670-43C9-9C0C-04C23B117E0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0" name="Text Box 1">
          <a:extLst>
            <a:ext uri="{FF2B5EF4-FFF2-40B4-BE49-F238E27FC236}">
              <a16:creationId xmlns:a16="http://schemas.microsoft.com/office/drawing/2014/main" xmlns="" id="{182EF6D1-36E1-4AE3-840C-1A393C5A148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1" name="Text Box 1">
          <a:extLst>
            <a:ext uri="{FF2B5EF4-FFF2-40B4-BE49-F238E27FC236}">
              <a16:creationId xmlns:a16="http://schemas.microsoft.com/office/drawing/2014/main" xmlns="" id="{A95E11CB-6F26-43A4-A8A8-BE776BBADC4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2" name="Text Box 1">
          <a:extLst>
            <a:ext uri="{FF2B5EF4-FFF2-40B4-BE49-F238E27FC236}">
              <a16:creationId xmlns:a16="http://schemas.microsoft.com/office/drawing/2014/main" xmlns="" id="{8C642A42-65F3-40B4-A957-6F3F948FF96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3" name="Text Box 1">
          <a:extLst>
            <a:ext uri="{FF2B5EF4-FFF2-40B4-BE49-F238E27FC236}">
              <a16:creationId xmlns:a16="http://schemas.microsoft.com/office/drawing/2014/main" xmlns="" id="{B3395C5A-5AE9-478E-9748-DF8D5DB29CF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4" name="Text Box 1">
          <a:extLst>
            <a:ext uri="{FF2B5EF4-FFF2-40B4-BE49-F238E27FC236}">
              <a16:creationId xmlns:a16="http://schemas.microsoft.com/office/drawing/2014/main" xmlns="" id="{333CA396-5C0E-456A-B35E-5995987794B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5" name="Text Box 1">
          <a:extLst>
            <a:ext uri="{FF2B5EF4-FFF2-40B4-BE49-F238E27FC236}">
              <a16:creationId xmlns:a16="http://schemas.microsoft.com/office/drawing/2014/main" xmlns="" id="{BB195ADD-655D-4760-B77E-B31241E2DBFE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6" name="Text Box 1">
          <a:extLst>
            <a:ext uri="{FF2B5EF4-FFF2-40B4-BE49-F238E27FC236}">
              <a16:creationId xmlns:a16="http://schemas.microsoft.com/office/drawing/2014/main" xmlns="" id="{614F361B-C972-487B-B725-6F4D5E787D1B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7" name="Text Box 1">
          <a:extLst>
            <a:ext uri="{FF2B5EF4-FFF2-40B4-BE49-F238E27FC236}">
              <a16:creationId xmlns:a16="http://schemas.microsoft.com/office/drawing/2014/main" xmlns="" id="{19088A54-ABB2-4E4E-9CFC-108947320F3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8" name="Text Box 1">
          <a:extLst>
            <a:ext uri="{FF2B5EF4-FFF2-40B4-BE49-F238E27FC236}">
              <a16:creationId xmlns:a16="http://schemas.microsoft.com/office/drawing/2014/main" xmlns="" id="{3B2E5488-179C-4C4E-ABAC-90B5DC5C850D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599" name="Text Box 1">
          <a:extLst>
            <a:ext uri="{FF2B5EF4-FFF2-40B4-BE49-F238E27FC236}">
              <a16:creationId xmlns:a16="http://schemas.microsoft.com/office/drawing/2014/main" xmlns="" id="{BFFB87BA-97D1-4A7E-B1DA-AE259809F56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0" name="Text Box 1">
          <a:extLst>
            <a:ext uri="{FF2B5EF4-FFF2-40B4-BE49-F238E27FC236}">
              <a16:creationId xmlns:a16="http://schemas.microsoft.com/office/drawing/2014/main" xmlns="" id="{7C39C9DA-004F-49AC-9F92-4A97CF8A3DA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1" name="Text Box 1">
          <a:extLst>
            <a:ext uri="{FF2B5EF4-FFF2-40B4-BE49-F238E27FC236}">
              <a16:creationId xmlns:a16="http://schemas.microsoft.com/office/drawing/2014/main" xmlns="" id="{CCD48C5F-3F8F-4C79-803C-E4DB8CBAD23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2" name="Text Box 1">
          <a:extLst>
            <a:ext uri="{FF2B5EF4-FFF2-40B4-BE49-F238E27FC236}">
              <a16:creationId xmlns:a16="http://schemas.microsoft.com/office/drawing/2014/main" xmlns="" id="{F50B43BC-0278-45C7-B59B-96742400696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3" name="Text Box 1">
          <a:extLst>
            <a:ext uri="{FF2B5EF4-FFF2-40B4-BE49-F238E27FC236}">
              <a16:creationId xmlns:a16="http://schemas.microsoft.com/office/drawing/2014/main" xmlns="" id="{4BD69BC5-5ED4-4B08-A073-AB117476A71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4" name="Text Box 1">
          <a:extLst>
            <a:ext uri="{FF2B5EF4-FFF2-40B4-BE49-F238E27FC236}">
              <a16:creationId xmlns:a16="http://schemas.microsoft.com/office/drawing/2014/main" xmlns="" id="{54231ADD-AE50-4DFE-8414-A560C2BC1408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5" name="Text Box 1">
          <a:extLst>
            <a:ext uri="{FF2B5EF4-FFF2-40B4-BE49-F238E27FC236}">
              <a16:creationId xmlns:a16="http://schemas.microsoft.com/office/drawing/2014/main" xmlns="" id="{0C50B0E5-E780-4DBD-A8C3-C1BA8A0DCE2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6" name="Text Box 1">
          <a:extLst>
            <a:ext uri="{FF2B5EF4-FFF2-40B4-BE49-F238E27FC236}">
              <a16:creationId xmlns:a16="http://schemas.microsoft.com/office/drawing/2014/main" xmlns="" id="{F87BC117-92B8-4604-A2C9-AAC9AB814C2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7" name="Text Box 1">
          <a:extLst>
            <a:ext uri="{FF2B5EF4-FFF2-40B4-BE49-F238E27FC236}">
              <a16:creationId xmlns:a16="http://schemas.microsoft.com/office/drawing/2014/main" xmlns="" id="{2EFB4ED4-423D-437D-9CD7-26A5B74A47F4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8" name="Text Box 1">
          <a:extLst>
            <a:ext uri="{FF2B5EF4-FFF2-40B4-BE49-F238E27FC236}">
              <a16:creationId xmlns:a16="http://schemas.microsoft.com/office/drawing/2014/main" xmlns="" id="{D1F5B6FF-B41D-4767-9BC5-A8696F46C803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09" name="Text Box 1">
          <a:extLst>
            <a:ext uri="{FF2B5EF4-FFF2-40B4-BE49-F238E27FC236}">
              <a16:creationId xmlns:a16="http://schemas.microsoft.com/office/drawing/2014/main" xmlns="" id="{61BE810E-9990-4473-B11F-C013BC9E2B91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10" name="Text Box 1">
          <a:extLst>
            <a:ext uri="{FF2B5EF4-FFF2-40B4-BE49-F238E27FC236}">
              <a16:creationId xmlns:a16="http://schemas.microsoft.com/office/drawing/2014/main" xmlns="" id="{8215CC52-4202-47B8-8353-B5D73B8A950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11" name="Text Box 1">
          <a:extLst>
            <a:ext uri="{FF2B5EF4-FFF2-40B4-BE49-F238E27FC236}">
              <a16:creationId xmlns:a16="http://schemas.microsoft.com/office/drawing/2014/main" xmlns="" id="{87201462-CD65-4358-BAFD-31DE704B784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612" name="Text Box 1">
          <a:extLst>
            <a:ext uri="{FF2B5EF4-FFF2-40B4-BE49-F238E27FC236}">
              <a16:creationId xmlns:a16="http://schemas.microsoft.com/office/drawing/2014/main" xmlns="" id="{FB1016DF-4922-4B24-A44E-EB03791DADA9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613" name="Text Box 1">
          <a:extLst>
            <a:ext uri="{FF2B5EF4-FFF2-40B4-BE49-F238E27FC236}">
              <a16:creationId xmlns:a16="http://schemas.microsoft.com/office/drawing/2014/main" xmlns="" id="{B519B36B-A9E7-4EE9-84C4-25D6B1F09667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614" name="Text Box 1">
          <a:extLst>
            <a:ext uri="{FF2B5EF4-FFF2-40B4-BE49-F238E27FC236}">
              <a16:creationId xmlns:a16="http://schemas.microsoft.com/office/drawing/2014/main" xmlns="" id="{5D6D3782-69AB-4901-B423-30935F2DD51A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28575</xdr:rowOff>
    </xdr:to>
    <xdr:sp macro="" textlink="">
      <xdr:nvSpPr>
        <xdr:cNvPr id="5615" name="Text Box 1">
          <a:extLst>
            <a:ext uri="{FF2B5EF4-FFF2-40B4-BE49-F238E27FC236}">
              <a16:creationId xmlns:a16="http://schemas.microsoft.com/office/drawing/2014/main" xmlns="" id="{51C6B4E2-E2D9-4BED-91C9-6B00ACD873A2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16" name="Text Box 1">
          <a:extLst>
            <a:ext uri="{FF2B5EF4-FFF2-40B4-BE49-F238E27FC236}">
              <a16:creationId xmlns:a16="http://schemas.microsoft.com/office/drawing/2014/main" xmlns="" id="{4402B79E-75B6-41C2-961B-5015687B4676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17" name="Text Box 1">
          <a:extLst>
            <a:ext uri="{FF2B5EF4-FFF2-40B4-BE49-F238E27FC236}">
              <a16:creationId xmlns:a16="http://schemas.microsoft.com/office/drawing/2014/main" xmlns="" id="{68C33BBD-DB36-4A37-85B6-1AA46959925C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18" name="Text Box 1">
          <a:extLst>
            <a:ext uri="{FF2B5EF4-FFF2-40B4-BE49-F238E27FC236}">
              <a16:creationId xmlns:a16="http://schemas.microsoft.com/office/drawing/2014/main" xmlns="" id="{D491E89B-E2AB-4FE5-8237-FA7008715FE0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247269</xdr:colOff>
      <xdr:row>8</xdr:row>
      <xdr:rowOff>27051</xdr:rowOff>
    </xdr:to>
    <xdr:sp macro="" textlink="">
      <xdr:nvSpPr>
        <xdr:cNvPr id="5619" name="Text Box 1">
          <a:extLst>
            <a:ext uri="{FF2B5EF4-FFF2-40B4-BE49-F238E27FC236}">
              <a16:creationId xmlns:a16="http://schemas.microsoft.com/office/drawing/2014/main" xmlns="" id="{3934167E-E5A7-4821-985F-7F77E7ABBDD5}"/>
            </a:ext>
          </a:extLst>
        </xdr:cNvPr>
        <xdr:cNvSpPr txBox="1">
          <a:spLocks noChangeArrowheads="1"/>
        </xdr:cNvSpPr>
      </xdr:nvSpPr>
      <xdr:spPr bwMode="auto">
        <a:xfrm>
          <a:off x="2657475" y="61883925"/>
          <a:ext cx="2647569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16</xdr:row>
      <xdr:rowOff>0</xdr:rowOff>
    </xdr:from>
    <xdr:ext cx="640842" cy="28575"/>
    <xdr:sp macro="" textlink="">
      <xdr:nvSpPr>
        <xdr:cNvPr id="5620" name="Text Box 1">
          <a:extLst>
            <a:ext uri="{FF2B5EF4-FFF2-40B4-BE49-F238E27FC236}">
              <a16:creationId xmlns:a16="http://schemas.microsoft.com/office/drawing/2014/main" xmlns="" id="{CEF814A1-2AD7-477E-8490-197043F8D7C2}"/>
            </a:ext>
          </a:extLst>
        </xdr:cNvPr>
        <xdr:cNvSpPr txBox="1">
          <a:spLocks noChangeArrowheads="1"/>
        </xdr:cNvSpPr>
      </xdr:nvSpPr>
      <xdr:spPr bwMode="auto">
        <a:xfrm>
          <a:off x="2657475" y="639032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640842" cy="28575"/>
    <xdr:sp macro="" textlink="">
      <xdr:nvSpPr>
        <xdr:cNvPr id="5621" name="Text Box 1">
          <a:extLst>
            <a:ext uri="{FF2B5EF4-FFF2-40B4-BE49-F238E27FC236}">
              <a16:creationId xmlns:a16="http://schemas.microsoft.com/office/drawing/2014/main" xmlns="" id="{F4B40E69-447C-4935-B7D8-A9266D8515E4}"/>
            </a:ext>
          </a:extLst>
        </xdr:cNvPr>
        <xdr:cNvSpPr txBox="1">
          <a:spLocks noChangeArrowheads="1"/>
        </xdr:cNvSpPr>
      </xdr:nvSpPr>
      <xdr:spPr bwMode="auto">
        <a:xfrm>
          <a:off x="2657475" y="639032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640842" cy="28575"/>
    <xdr:sp macro="" textlink="">
      <xdr:nvSpPr>
        <xdr:cNvPr id="5622" name="Text Box 1">
          <a:extLst>
            <a:ext uri="{FF2B5EF4-FFF2-40B4-BE49-F238E27FC236}">
              <a16:creationId xmlns:a16="http://schemas.microsoft.com/office/drawing/2014/main" xmlns="" id="{3FFFEE76-C550-4F1E-B2B5-A94095A39899}"/>
            </a:ext>
          </a:extLst>
        </xdr:cNvPr>
        <xdr:cNvSpPr txBox="1">
          <a:spLocks noChangeArrowheads="1"/>
        </xdr:cNvSpPr>
      </xdr:nvSpPr>
      <xdr:spPr bwMode="auto">
        <a:xfrm>
          <a:off x="2657475" y="639032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8</xdr:row>
      <xdr:rowOff>0</xdr:rowOff>
    </xdr:from>
    <xdr:to>
      <xdr:col>3</xdr:col>
      <xdr:colOff>243840</xdr:colOff>
      <xdr:row>8</xdr:row>
      <xdr:rowOff>27051</xdr:rowOff>
    </xdr:to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657475" y="61883925"/>
          <a:ext cx="2644140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600-00001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600-00001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600-00001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00000000-0008-0000-0600-00002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xmlns="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xmlns="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xmlns="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xmlns="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xmlns="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xmlns="" id="{00000000-0008-0000-0600-00004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xmlns="" id="{00000000-0008-0000-0600-00005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xmlns="" id="{00000000-0008-0000-0600-00005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xmlns="" id="{00000000-0008-0000-0600-00005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xmlns="" id="{00000000-0008-0000-0600-00005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xmlns="" id="{00000000-0008-0000-0600-00006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xmlns="" id="{00000000-0008-0000-0600-00006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xmlns="" id="{00000000-0008-0000-0600-00006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xmlns="" id="{00000000-0008-0000-0600-00006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xmlns="" id="{00000000-0008-0000-0600-00006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xmlns="" id="{00000000-0008-0000-0600-00006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xmlns="" id="{00000000-0008-0000-0600-00007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xmlns="" id="{00000000-0008-0000-0600-00007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xmlns="" id="{00000000-0008-0000-0600-00007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xmlns="" id="{00000000-0008-0000-0600-00007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xmlns="" id="{00000000-0008-0000-0600-00007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xmlns="" id="{00000000-0008-0000-0600-00007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xmlns="" id="{00000000-0008-0000-0600-00008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xmlns="" id="{00000000-0008-0000-0600-00008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xmlns="" id="{00000000-0008-0000-0600-00008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xmlns="" id="{00000000-0008-0000-0600-00008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xmlns="" id="{00000000-0008-0000-0600-00008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xmlns="" id="{00000000-0008-0000-0600-00008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xmlns="" id="{00000000-0008-0000-0600-00009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xmlns="" id="{00000000-0008-0000-0600-00009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xmlns="" id="{00000000-0008-0000-0600-00009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xmlns="" id="{00000000-0008-0000-0600-00009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xmlns="" id="{00000000-0008-0000-0600-00009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xmlns="" id="{00000000-0008-0000-0600-00009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xmlns="" id="{00000000-0008-0000-0600-00009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xmlns="" id="{00000000-0008-0000-0600-00009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xmlns="" id="{00000000-0008-0000-0600-00009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xmlns="" id="{00000000-0008-0000-0600-00009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xmlns="" id="{00000000-0008-0000-0600-00009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xmlns="" id="{00000000-0008-0000-0600-0000A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xmlns="" id="{00000000-0008-0000-0600-0000A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xmlns="" id="{00000000-0008-0000-0600-0000A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xmlns="" id="{00000000-0008-0000-0600-0000A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xmlns="" id="{00000000-0008-0000-0600-0000A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xmlns="" id="{00000000-0008-0000-0600-0000A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xmlns="" id="{00000000-0008-0000-0600-0000A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xmlns="" id="{00000000-0008-0000-0600-0000A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xmlns="" id="{00000000-0008-0000-0600-0000A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xmlns="" id="{00000000-0008-0000-0600-0000B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xmlns="" id="{00000000-0008-0000-0600-0000B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xmlns="" id="{00000000-0008-0000-0600-0000B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xmlns="" id="{00000000-0008-0000-0600-0000B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xmlns="" id="{00000000-0008-0000-0600-0000B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xmlns="" id="{00000000-0008-0000-0600-0000C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xmlns="" id="{00000000-0008-0000-0600-0000C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xmlns="" id="{00000000-0008-0000-0600-0000C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xmlns="" id="{00000000-0008-0000-0600-0000C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xmlns="" id="{00000000-0008-0000-0600-0000C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xmlns="" id="{00000000-0008-0000-0600-0000C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xmlns="" id="{00000000-0008-0000-0600-0000D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xmlns="" id="{00000000-0008-0000-0600-0000D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xmlns="" id="{00000000-0008-0000-0600-0000D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xmlns="" id="{00000000-0008-0000-0600-0000D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xmlns="" id="{00000000-0008-0000-0600-0000D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xmlns="" id="{00000000-0008-0000-0600-0000D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xmlns="" id="{00000000-0008-0000-0600-0000E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xmlns="" id="{00000000-0008-0000-0600-0000E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xmlns="" id="{00000000-0008-0000-0600-0000E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xmlns="" id="{00000000-0008-0000-0600-0000E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xmlns="" id="{00000000-0008-0000-0600-0000E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xmlns="" id="{00000000-0008-0000-0600-0000E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xmlns="" id="{00000000-0008-0000-0600-0000E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xmlns="" id="{00000000-0008-0000-0600-0000E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xmlns="" id="{00000000-0008-0000-0600-0000E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xmlns="" id="{00000000-0008-0000-0600-0000E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xmlns="" id="{00000000-0008-0000-0600-0000F0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xmlns="" id="{00000000-0008-0000-0600-0000F1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xmlns="" id="{00000000-0008-0000-0600-0000F2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xmlns="" id="{00000000-0008-0000-0600-0000F3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xmlns="" id="{00000000-0008-0000-0600-0000F4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xmlns="" id="{00000000-0008-0000-0600-0000F5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xmlns="" id="{00000000-0008-0000-0600-0000F6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xmlns="" id="{00000000-0008-0000-0600-0000F7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xmlns="" id="{00000000-0008-0000-0600-0000F8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xmlns="" id="{00000000-0008-0000-0600-0000F9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xmlns="" id="{00000000-0008-0000-0600-0000FA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xmlns="" id="{00000000-0008-0000-0600-0000FB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xmlns="" id="{00000000-0008-0000-0600-0000FC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xmlns="" id="{00000000-0008-0000-0600-0000FD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xmlns="" id="{00000000-0008-0000-0600-0000FE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xmlns="" id="{00000000-0008-0000-0600-0000FF00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xmlns="" id="{00000000-0008-0000-0600-00000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xmlns="" id="{00000000-0008-0000-0600-00000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xmlns="" id="{00000000-0008-0000-0600-00000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xmlns="" id="{00000000-0008-0000-0600-00000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xmlns="" id="{00000000-0008-0000-0600-00000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xmlns="" id="{00000000-0008-0000-0600-00000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xmlns="" id="{00000000-0008-0000-0600-00000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xmlns="" id="{00000000-0008-0000-0600-00000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xmlns="" id="{00000000-0008-0000-0600-00000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xmlns="" id="{00000000-0008-0000-0600-00000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xmlns="" id="{00000000-0008-0000-0600-00000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xmlns="" id="{00000000-0008-0000-0600-00000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xmlns="" id="{00000000-0008-0000-0600-00000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xmlns="" id="{00000000-0008-0000-0600-00000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xmlns="" id="{00000000-0008-0000-0600-00000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xmlns="" id="{00000000-0008-0000-0600-00000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xmlns="" id="{00000000-0008-0000-0600-00001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xmlns="" id="{00000000-0008-0000-0600-00001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xmlns="" id="{00000000-0008-0000-0600-00001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xmlns="" id="{00000000-0008-0000-0600-00001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xmlns="" id="{00000000-0008-0000-0600-00001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xmlns="" id="{00000000-0008-0000-0600-00001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xmlns="" id="{00000000-0008-0000-0600-00001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xmlns="" id="{00000000-0008-0000-0600-00001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xmlns="" id="{00000000-0008-0000-0600-00001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xmlns="" id="{00000000-0008-0000-0600-00001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xmlns="" id="{00000000-0008-0000-0600-00001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xmlns="" id="{00000000-0008-0000-0600-00001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xmlns="" id="{00000000-0008-0000-0600-00001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xmlns="" id="{00000000-0008-0000-0600-00001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xmlns="" id="{00000000-0008-0000-0600-00001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xmlns="" id="{00000000-0008-0000-0600-00001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xmlns="" id="{00000000-0008-0000-0600-00002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xmlns="" id="{00000000-0008-0000-0600-00002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xmlns="" id="{00000000-0008-0000-0600-00002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xmlns="" id="{00000000-0008-0000-0600-00002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xmlns="" id="{00000000-0008-0000-0600-00002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xmlns="" id="{00000000-0008-0000-0600-00002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xmlns="" id="{00000000-0008-0000-0600-00002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xmlns="" id="{00000000-0008-0000-0600-00002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xmlns="" id="{00000000-0008-0000-0600-00002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xmlns="" id="{00000000-0008-0000-0600-00002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xmlns="" id="{00000000-0008-0000-0600-00002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xmlns="" id="{00000000-0008-0000-0600-00002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xmlns="" id="{00000000-0008-0000-0600-00002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xmlns="" id="{00000000-0008-0000-0600-00002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xmlns="" id="{00000000-0008-0000-0600-00002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xmlns="" id="{00000000-0008-0000-0600-00002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xmlns="" id="{00000000-0008-0000-0600-00003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xmlns="" id="{00000000-0008-0000-0600-00003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xmlns="" id="{00000000-0008-0000-0600-00003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xmlns="" id="{00000000-0008-0000-0600-00003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xmlns="" id="{00000000-0008-0000-0600-00003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xmlns="" id="{00000000-0008-0000-0600-00003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xmlns="" id="{00000000-0008-0000-0600-00003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xmlns="" id="{00000000-0008-0000-0600-00003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xmlns="" id="{00000000-0008-0000-0600-00003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xmlns="" id="{00000000-0008-0000-0600-00003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xmlns="" id="{00000000-0008-0000-0600-00003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xmlns="" id="{00000000-0008-0000-0600-00003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xmlns="" id="{00000000-0008-0000-0600-00003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xmlns="" id="{00000000-0008-0000-0600-00003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xmlns="" id="{00000000-0008-0000-0600-00003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xmlns="" id="{00000000-0008-0000-0600-00003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xmlns="" id="{00000000-0008-0000-0600-00004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xmlns="" id="{00000000-0008-0000-0600-00004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xmlns="" id="{00000000-0008-0000-0600-00004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xmlns="" id="{00000000-0008-0000-0600-00004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xmlns="" id="{00000000-0008-0000-0600-00004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xmlns="" id="{00000000-0008-0000-0600-00004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xmlns="" id="{00000000-0008-0000-0600-00004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xmlns="" id="{00000000-0008-0000-0600-00004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xmlns="" id="{00000000-0008-0000-0600-00004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xmlns="" id="{00000000-0008-0000-0600-00004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xmlns="" id="{00000000-0008-0000-0600-00004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xmlns="" id="{00000000-0008-0000-0600-00004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xmlns="" id="{00000000-0008-0000-0600-00004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xmlns="" id="{00000000-0008-0000-0600-00004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xmlns="" id="{00000000-0008-0000-0600-00004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xmlns="" id="{00000000-0008-0000-0600-00004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xmlns="" id="{00000000-0008-0000-0600-00005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xmlns="" id="{00000000-0008-0000-0600-00005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xmlns="" id="{00000000-0008-0000-0600-00005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xmlns="" id="{00000000-0008-0000-0600-00005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xmlns="" id="{00000000-0008-0000-0600-00005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xmlns="" id="{00000000-0008-0000-0600-00005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xmlns="" id="{00000000-0008-0000-0600-00005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xmlns="" id="{00000000-0008-0000-0600-00005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xmlns="" id="{00000000-0008-0000-0600-00005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xmlns="" id="{00000000-0008-0000-0600-00005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xmlns="" id="{00000000-0008-0000-0600-00005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xmlns="" id="{00000000-0008-0000-0600-00005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xmlns="" id="{00000000-0008-0000-0600-00005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xmlns="" id="{00000000-0008-0000-0600-00005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xmlns="" id="{00000000-0008-0000-0600-00005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xmlns="" id="{00000000-0008-0000-0600-00005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xmlns="" id="{00000000-0008-0000-0600-00006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xmlns="" id="{00000000-0008-0000-0600-00006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xmlns="" id="{00000000-0008-0000-0600-00006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xmlns="" id="{00000000-0008-0000-0600-00006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xmlns="" id="{00000000-0008-0000-0600-00006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xmlns="" id="{00000000-0008-0000-0600-00006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xmlns="" id="{00000000-0008-0000-0600-00006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xmlns="" id="{00000000-0008-0000-0600-00006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xmlns="" id="{00000000-0008-0000-0600-00006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xmlns="" id="{00000000-0008-0000-0600-00006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xmlns="" id="{00000000-0008-0000-0600-00006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xmlns="" id="{00000000-0008-0000-0600-00006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xmlns="" id="{00000000-0008-0000-0600-00006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xmlns="" id="{00000000-0008-0000-0600-00006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xmlns="" id="{00000000-0008-0000-0600-00006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xmlns="" id="{00000000-0008-0000-0600-00006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xmlns="" id="{00000000-0008-0000-0600-00007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xmlns="" id="{00000000-0008-0000-0600-00007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xmlns="" id="{00000000-0008-0000-0600-00007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xmlns="" id="{00000000-0008-0000-0600-00007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xmlns="" id="{00000000-0008-0000-0600-00007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xmlns="" id="{00000000-0008-0000-0600-00007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xmlns="" id="{00000000-0008-0000-0600-00007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xmlns="" id="{00000000-0008-0000-0600-00007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xmlns="" id="{00000000-0008-0000-0600-00007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xmlns="" id="{00000000-0008-0000-0600-00007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xmlns="" id="{00000000-0008-0000-0600-00007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xmlns="" id="{00000000-0008-0000-0600-00007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xmlns="" id="{00000000-0008-0000-0600-00007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xmlns="" id="{00000000-0008-0000-0600-00007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xmlns="" id="{00000000-0008-0000-0600-00007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xmlns="" id="{00000000-0008-0000-0600-00007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xmlns="" id="{00000000-0008-0000-0600-00008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xmlns="" id="{00000000-0008-0000-0600-00008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xmlns="" id="{00000000-0008-0000-0600-00008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xmlns="" id="{00000000-0008-0000-0600-00008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xmlns="" id="{00000000-0008-0000-0600-00008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xmlns="" id="{00000000-0008-0000-0600-00008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xmlns="" id="{00000000-0008-0000-0600-00008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xmlns="" id="{00000000-0008-0000-0600-00008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xmlns="" id="{00000000-0008-0000-0600-00008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xmlns="" id="{00000000-0008-0000-0600-00008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xmlns="" id="{00000000-0008-0000-0600-00008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xmlns="" id="{00000000-0008-0000-0600-00008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xmlns="" id="{00000000-0008-0000-0600-00008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xmlns="" id="{00000000-0008-0000-0600-00008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xmlns="" id="{00000000-0008-0000-0600-00008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xmlns="" id="{00000000-0008-0000-0600-00008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xmlns="" id="{00000000-0008-0000-0600-00009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xmlns="" id="{00000000-0008-0000-0600-00009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xmlns="" id="{00000000-0008-0000-0600-00009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xmlns="" id="{00000000-0008-0000-0600-00009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xmlns="" id="{00000000-0008-0000-0600-00009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xmlns="" id="{00000000-0008-0000-0600-00009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xmlns="" id="{00000000-0008-0000-0600-00009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xmlns="" id="{00000000-0008-0000-0600-00009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xmlns="" id="{00000000-0008-0000-0600-00009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xmlns="" id="{00000000-0008-0000-0600-00009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xmlns="" id="{00000000-0008-0000-0600-00009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xmlns="" id="{00000000-0008-0000-0600-00009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xmlns="" id="{00000000-0008-0000-0600-00009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xmlns="" id="{00000000-0008-0000-0600-00009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xmlns="" id="{00000000-0008-0000-0600-00009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xmlns="" id="{00000000-0008-0000-0600-00009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xmlns="" id="{00000000-0008-0000-0600-0000A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xmlns="" id="{00000000-0008-0000-0600-0000A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xmlns="" id="{00000000-0008-0000-0600-0000A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xmlns="" id="{00000000-0008-0000-0600-0000A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xmlns="" id="{00000000-0008-0000-0600-0000A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xmlns="" id="{00000000-0008-0000-0600-0000A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xmlns="" id="{00000000-0008-0000-0600-0000A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xmlns="" id="{00000000-0008-0000-0600-0000A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xmlns="" id="{00000000-0008-0000-0600-0000A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xmlns="" id="{00000000-0008-0000-0600-0000A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xmlns="" id="{00000000-0008-0000-0600-0000A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xmlns="" id="{00000000-0008-0000-0600-0000A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xmlns="" id="{00000000-0008-0000-0600-0000A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xmlns="" id="{00000000-0008-0000-0600-0000A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xmlns="" id="{00000000-0008-0000-0600-0000A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xmlns="" id="{00000000-0008-0000-0600-0000A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xmlns="" id="{00000000-0008-0000-0600-0000B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xmlns="" id="{00000000-0008-0000-0600-0000B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xmlns="" id="{00000000-0008-0000-0600-0000B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xmlns="" id="{00000000-0008-0000-0600-0000B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xmlns="" id="{00000000-0008-0000-0600-0000B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xmlns="" id="{00000000-0008-0000-0600-0000B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xmlns="" id="{00000000-0008-0000-0600-0000B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xmlns="" id="{00000000-0008-0000-0600-0000B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xmlns="" id="{00000000-0008-0000-0600-0000B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xmlns="" id="{00000000-0008-0000-0600-0000B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xmlns="" id="{00000000-0008-0000-0600-0000B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xmlns="" id="{00000000-0008-0000-0600-0000B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xmlns="" id="{00000000-0008-0000-0600-0000B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xmlns="" id="{00000000-0008-0000-0600-0000B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xmlns="" id="{00000000-0008-0000-0600-0000B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xmlns="" id="{00000000-0008-0000-0600-0000B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xmlns="" id="{00000000-0008-0000-0600-0000C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xmlns="" id="{00000000-0008-0000-0600-0000C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xmlns="" id="{00000000-0008-0000-0600-0000C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xmlns="" id="{00000000-0008-0000-0600-0000C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xmlns="" id="{00000000-0008-0000-0600-0000C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xmlns="" id="{00000000-0008-0000-0600-0000C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xmlns="" id="{00000000-0008-0000-0600-0000C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xmlns="" id="{00000000-0008-0000-0600-0000C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xmlns="" id="{00000000-0008-0000-0600-0000C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xmlns="" id="{00000000-0008-0000-0600-0000C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xmlns="" id="{00000000-0008-0000-0600-0000C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xmlns="" id="{00000000-0008-0000-0600-0000C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xmlns="" id="{00000000-0008-0000-0600-0000C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xmlns="" id="{00000000-0008-0000-0600-0000C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xmlns="" id="{00000000-0008-0000-0600-0000C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xmlns="" id="{00000000-0008-0000-0600-0000C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xmlns="" id="{00000000-0008-0000-0600-0000D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xmlns="" id="{00000000-0008-0000-0600-0000D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xmlns="" id="{00000000-0008-0000-0600-0000D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xmlns="" id="{00000000-0008-0000-0600-0000D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xmlns="" id="{00000000-0008-0000-0600-0000D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xmlns="" id="{00000000-0008-0000-0600-0000D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xmlns="" id="{00000000-0008-0000-0600-0000D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xmlns="" id="{00000000-0008-0000-0600-0000D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xmlns="" id="{00000000-0008-0000-0600-0000D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xmlns="" id="{00000000-0008-0000-0600-0000D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xmlns="" id="{00000000-0008-0000-0600-0000D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xmlns="" id="{00000000-0008-0000-0600-0000D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xmlns="" id="{00000000-0008-0000-0600-0000D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xmlns="" id="{00000000-0008-0000-0600-0000D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xmlns="" id="{00000000-0008-0000-0600-0000D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xmlns="" id="{00000000-0008-0000-0600-0000D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xmlns="" id="{00000000-0008-0000-0600-0000E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xmlns="" id="{00000000-0008-0000-0600-0000E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xmlns="" id="{00000000-0008-0000-0600-0000E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xmlns="" id="{00000000-0008-0000-0600-0000E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xmlns="" id="{00000000-0008-0000-0600-0000E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xmlns="" id="{00000000-0008-0000-0600-0000E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xmlns="" id="{00000000-0008-0000-0600-0000E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xmlns="" id="{00000000-0008-0000-0600-0000E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xmlns="" id="{00000000-0008-0000-0600-0000E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xmlns="" id="{00000000-0008-0000-0600-0000E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xmlns="" id="{00000000-0008-0000-0600-0000E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xmlns="" id="{00000000-0008-0000-0600-0000E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xmlns="" id="{00000000-0008-0000-0600-0000E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xmlns="" id="{00000000-0008-0000-0600-0000E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xmlns="" id="{00000000-0008-0000-0600-0000E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xmlns="" id="{00000000-0008-0000-0600-0000E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xmlns="" id="{00000000-0008-0000-0600-0000F0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xmlns="" id="{00000000-0008-0000-0600-0000F1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xmlns="" id="{00000000-0008-0000-0600-0000F2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xmlns="" id="{00000000-0008-0000-0600-0000F3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xmlns="" id="{00000000-0008-0000-0600-0000F4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xmlns="" id="{00000000-0008-0000-0600-0000F5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xmlns="" id="{00000000-0008-0000-0600-0000F6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xmlns="" id="{00000000-0008-0000-0600-0000F7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xmlns="" id="{00000000-0008-0000-0600-0000F8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xmlns="" id="{00000000-0008-0000-0600-0000F9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xmlns="" id="{00000000-0008-0000-0600-0000FA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xmlns="" id="{00000000-0008-0000-0600-0000FB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xmlns="" id="{00000000-0008-0000-0600-0000FC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xmlns="" id="{00000000-0008-0000-0600-0000FD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xmlns="" id="{00000000-0008-0000-0600-0000FE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xmlns="" id="{00000000-0008-0000-0600-0000FF01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xmlns="" id="{00000000-0008-0000-0600-00000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xmlns="" id="{00000000-0008-0000-0600-00000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xmlns="" id="{00000000-0008-0000-0600-00000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xmlns="" id="{00000000-0008-0000-0600-00000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xmlns="" id="{00000000-0008-0000-0600-00000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xmlns="" id="{00000000-0008-0000-0600-00000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xmlns="" id="{00000000-0008-0000-0600-00000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xmlns="" id="{00000000-0008-0000-0600-00000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xmlns="" id="{00000000-0008-0000-0600-00000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xmlns="" id="{00000000-0008-0000-0600-00000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xmlns="" id="{00000000-0008-0000-0600-00000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xmlns="" id="{00000000-0008-0000-0600-00000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xmlns="" id="{00000000-0008-0000-0600-00000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xmlns="" id="{00000000-0008-0000-0600-00000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xmlns="" id="{00000000-0008-0000-0600-00000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xmlns="" id="{00000000-0008-0000-0600-00000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xmlns="" id="{00000000-0008-0000-0600-00001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xmlns="" id="{00000000-0008-0000-0600-00001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xmlns="" id="{00000000-0008-0000-0600-00001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xmlns="" id="{00000000-0008-0000-0600-00001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xmlns="" id="{00000000-0008-0000-0600-00001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xmlns="" id="{00000000-0008-0000-0600-00001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xmlns="" id="{00000000-0008-0000-0600-00001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xmlns="" id="{00000000-0008-0000-0600-00001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xmlns="" id="{00000000-0008-0000-0600-00001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xmlns="" id="{00000000-0008-0000-0600-00001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xmlns="" id="{00000000-0008-0000-0600-00001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xmlns="" id="{00000000-0008-0000-0600-00001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xmlns="" id="{00000000-0008-0000-0600-00001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xmlns="" id="{00000000-0008-0000-0600-00001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xmlns="" id="{00000000-0008-0000-0600-00001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xmlns="" id="{00000000-0008-0000-0600-00001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xmlns="" id="{00000000-0008-0000-0600-00002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xmlns="" id="{00000000-0008-0000-0600-00002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xmlns="" id="{00000000-0008-0000-0600-00002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xmlns="" id="{00000000-0008-0000-0600-00002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xmlns="" id="{00000000-0008-0000-0600-00002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xmlns="" id="{00000000-0008-0000-0600-00002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xmlns="" id="{00000000-0008-0000-0600-00002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xmlns="" id="{00000000-0008-0000-0600-00002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xmlns="" id="{00000000-0008-0000-0600-00002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xmlns="" id="{00000000-0008-0000-0600-00002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xmlns="" id="{00000000-0008-0000-0600-00002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xmlns="" id="{00000000-0008-0000-0600-00002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xmlns="" id="{00000000-0008-0000-0600-00002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xmlns="" id="{00000000-0008-0000-0600-00002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xmlns="" id="{00000000-0008-0000-0600-00002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xmlns="" id="{00000000-0008-0000-0600-00002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xmlns="" id="{00000000-0008-0000-0600-00003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xmlns="" id="{00000000-0008-0000-0600-00003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xmlns="" id="{00000000-0008-0000-0600-00003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xmlns="" id="{00000000-0008-0000-0600-00003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xmlns="" id="{00000000-0008-0000-0600-00003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xmlns="" id="{00000000-0008-0000-0600-00003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xmlns="" id="{00000000-0008-0000-0600-00003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xmlns="" id="{00000000-0008-0000-0600-00003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xmlns="" id="{00000000-0008-0000-0600-00003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xmlns="" id="{00000000-0008-0000-0600-00003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xmlns="" id="{00000000-0008-0000-0600-00003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xmlns="" id="{00000000-0008-0000-0600-00003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xmlns="" id="{00000000-0008-0000-0600-00003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xmlns="" id="{00000000-0008-0000-0600-00003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xmlns="" id="{00000000-0008-0000-0600-00003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xmlns="" id="{00000000-0008-0000-0600-00003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xmlns="" id="{00000000-0008-0000-0600-00004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xmlns="" id="{00000000-0008-0000-0600-00004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xmlns="" id="{00000000-0008-0000-0600-00004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xmlns="" id="{00000000-0008-0000-0600-00004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xmlns="" id="{00000000-0008-0000-0600-00004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xmlns="" id="{00000000-0008-0000-0600-00004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xmlns="" id="{00000000-0008-0000-0600-00004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xmlns="" id="{00000000-0008-0000-0600-00004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xmlns="" id="{00000000-0008-0000-0600-00004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xmlns="" id="{00000000-0008-0000-0600-00004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xmlns="" id="{00000000-0008-0000-0600-00004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xmlns="" id="{00000000-0008-0000-0600-00004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xmlns="" id="{00000000-0008-0000-0600-00004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xmlns="" id="{00000000-0008-0000-0600-00004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xmlns="" id="{00000000-0008-0000-0600-00004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xmlns="" id="{00000000-0008-0000-0600-00004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xmlns="" id="{00000000-0008-0000-0600-00005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xmlns="" id="{00000000-0008-0000-0600-00005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xmlns="" id="{00000000-0008-0000-0600-00005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xmlns="" id="{00000000-0008-0000-0600-00005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xmlns="" id="{00000000-0008-0000-0600-00005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xmlns="" id="{00000000-0008-0000-0600-00005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xmlns="" id="{00000000-0008-0000-0600-00005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xmlns="" id="{00000000-0008-0000-0600-00005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xmlns="" id="{00000000-0008-0000-0600-00005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xmlns="" id="{00000000-0008-0000-0600-00005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xmlns="" id="{00000000-0008-0000-0600-00005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xmlns="" id="{00000000-0008-0000-0600-00005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xmlns="" id="{00000000-0008-0000-0600-00005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xmlns="" id="{00000000-0008-0000-0600-00005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xmlns="" id="{00000000-0008-0000-0600-00005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xmlns="" id="{00000000-0008-0000-0600-00005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xmlns="" id="{00000000-0008-0000-0600-00006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xmlns="" id="{00000000-0008-0000-0600-00006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xmlns="" id="{00000000-0008-0000-0600-00006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xmlns="" id="{00000000-0008-0000-0600-00006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xmlns="" id="{00000000-0008-0000-0600-00006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xmlns="" id="{00000000-0008-0000-0600-00006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xmlns="" id="{00000000-0008-0000-0600-00006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xmlns="" id="{00000000-0008-0000-0600-00006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xmlns="" id="{00000000-0008-0000-0600-00006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xmlns="" id="{00000000-0008-0000-0600-00006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xmlns="" id="{00000000-0008-0000-0600-00006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xmlns="" id="{00000000-0008-0000-0600-00006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xmlns="" id="{00000000-0008-0000-0600-00006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xmlns="" id="{00000000-0008-0000-0600-00006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xmlns="" id="{00000000-0008-0000-0600-00006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xmlns="" id="{00000000-0008-0000-0600-00006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xmlns="" id="{00000000-0008-0000-0600-00007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xmlns="" id="{00000000-0008-0000-0600-00007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xmlns="" id="{00000000-0008-0000-0600-00007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xmlns="" id="{00000000-0008-0000-0600-00007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xmlns="" id="{00000000-0008-0000-0600-00007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xmlns="" id="{00000000-0008-0000-0600-00007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xmlns="" id="{00000000-0008-0000-0600-00007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xmlns="" id="{00000000-0008-0000-0600-00007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xmlns="" id="{00000000-0008-0000-0600-00007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xmlns="" id="{00000000-0008-0000-0600-00007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xmlns="" id="{00000000-0008-0000-0600-00007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xmlns="" id="{00000000-0008-0000-0600-00007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xmlns="" id="{00000000-0008-0000-0600-00007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xmlns="" id="{00000000-0008-0000-0600-00007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xmlns="" id="{00000000-0008-0000-0600-00007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xmlns="" id="{00000000-0008-0000-0600-00007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xmlns="" id="{00000000-0008-0000-0600-00008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xmlns="" id="{00000000-0008-0000-0600-00008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xmlns="" id="{00000000-0008-0000-0600-00008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xmlns="" id="{00000000-0008-0000-0600-00008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xmlns="" id="{00000000-0008-0000-0600-00008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xmlns="" id="{00000000-0008-0000-0600-00008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xmlns="" id="{00000000-0008-0000-0600-00008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xmlns="" id="{00000000-0008-0000-0600-00008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xmlns="" id="{00000000-0008-0000-0600-00008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xmlns="" id="{00000000-0008-0000-0600-00008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xmlns="" id="{00000000-0008-0000-0600-00008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xmlns="" id="{00000000-0008-0000-0600-00008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xmlns="" id="{00000000-0008-0000-0600-00008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xmlns="" id="{00000000-0008-0000-0600-00008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xmlns="" id="{00000000-0008-0000-0600-00008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xmlns="" id="{00000000-0008-0000-0600-00008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xmlns="" id="{00000000-0008-0000-0600-00009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xmlns="" id="{00000000-0008-0000-0600-00009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xmlns="" id="{00000000-0008-0000-0600-00009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xmlns="" id="{00000000-0008-0000-0600-00009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xmlns="" id="{00000000-0008-0000-0600-00009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xmlns="" id="{00000000-0008-0000-0600-00009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xmlns="" id="{00000000-0008-0000-0600-00009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xmlns="" id="{00000000-0008-0000-0600-00009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xmlns="" id="{00000000-0008-0000-0600-00009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xmlns="" id="{00000000-0008-0000-0600-00009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xmlns="" id="{00000000-0008-0000-0600-00009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xmlns="" id="{00000000-0008-0000-0600-00009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xmlns="" id="{00000000-0008-0000-0600-00009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xmlns="" id="{00000000-0008-0000-0600-00009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xmlns="" id="{00000000-0008-0000-0600-00009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xmlns="" id="{00000000-0008-0000-0600-00009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xmlns="" id="{00000000-0008-0000-0600-0000A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xmlns="" id="{00000000-0008-0000-0600-0000A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xmlns="" id="{00000000-0008-0000-0600-0000A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xmlns="" id="{00000000-0008-0000-0600-0000A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xmlns="" id="{00000000-0008-0000-0600-0000A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xmlns="" id="{00000000-0008-0000-0600-0000A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xmlns="" id="{00000000-0008-0000-0600-0000A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xmlns="" id="{00000000-0008-0000-0600-0000A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xmlns="" id="{00000000-0008-0000-0600-0000A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xmlns="" id="{00000000-0008-0000-0600-0000A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xmlns="" id="{00000000-0008-0000-0600-0000A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xmlns="" id="{00000000-0008-0000-0600-0000A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xmlns="" id="{00000000-0008-0000-0600-0000A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xmlns="" id="{00000000-0008-0000-0600-0000A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xmlns="" id="{00000000-0008-0000-0600-0000A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xmlns="" id="{00000000-0008-0000-0600-0000A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xmlns="" id="{00000000-0008-0000-0600-0000B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xmlns="" id="{00000000-0008-0000-0600-0000B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xmlns="" id="{00000000-0008-0000-0600-0000B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xmlns="" id="{00000000-0008-0000-0600-0000B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xmlns="" id="{00000000-0008-0000-0600-0000B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xmlns="" id="{00000000-0008-0000-0600-0000B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xmlns="" id="{00000000-0008-0000-0600-0000B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xmlns="" id="{00000000-0008-0000-0600-0000B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xmlns="" id="{00000000-0008-0000-0600-0000B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xmlns="" id="{00000000-0008-0000-0600-0000B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xmlns="" id="{00000000-0008-0000-0600-0000B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xmlns="" id="{00000000-0008-0000-0600-0000B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xmlns="" id="{00000000-0008-0000-0600-0000B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xmlns="" id="{00000000-0008-0000-0600-0000B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xmlns="" id="{00000000-0008-0000-0600-0000B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xmlns="" id="{00000000-0008-0000-0600-0000B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xmlns="" id="{00000000-0008-0000-0600-0000C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xmlns="" id="{00000000-0008-0000-0600-0000C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xmlns="" id="{00000000-0008-0000-0600-0000C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xmlns="" id="{00000000-0008-0000-0600-0000C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xmlns="" id="{00000000-0008-0000-0600-0000C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xmlns="" id="{00000000-0008-0000-0600-0000C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xmlns="" id="{00000000-0008-0000-0600-0000C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xmlns="" id="{00000000-0008-0000-0600-0000C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xmlns="" id="{00000000-0008-0000-0600-0000C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xmlns="" id="{00000000-0008-0000-0600-0000C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xmlns="" id="{00000000-0008-0000-0600-0000C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xmlns="" id="{00000000-0008-0000-0600-0000C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xmlns="" id="{00000000-0008-0000-0600-0000C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xmlns="" id="{00000000-0008-0000-0600-0000C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xmlns="" id="{00000000-0008-0000-0600-0000C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xmlns="" id="{00000000-0008-0000-0600-0000C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xmlns="" id="{00000000-0008-0000-0600-0000D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xmlns="" id="{00000000-0008-0000-0600-0000D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xmlns="" id="{00000000-0008-0000-0600-0000D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xmlns="" id="{00000000-0008-0000-0600-0000D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xmlns="" id="{00000000-0008-0000-0600-0000D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xmlns="" id="{00000000-0008-0000-0600-0000D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xmlns="" id="{00000000-0008-0000-0600-0000D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xmlns="" id="{00000000-0008-0000-0600-0000D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xmlns="" id="{00000000-0008-0000-0600-0000D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xmlns="" id="{00000000-0008-0000-0600-0000D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xmlns="" id="{00000000-0008-0000-0600-0000D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xmlns="" id="{00000000-0008-0000-0600-0000D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xmlns="" id="{00000000-0008-0000-0600-0000D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xmlns="" id="{00000000-0008-0000-0600-0000D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xmlns="" id="{00000000-0008-0000-0600-0000D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xmlns="" id="{00000000-0008-0000-0600-0000D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xmlns="" id="{00000000-0008-0000-0600-0000E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xmlns="" id="{00000000-0008-0000-0600-0000E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xmlns="" id="{00000000-0008-0000-0600-0000E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xmlns="" id="{00000000-0008-0000-0600-0000E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xmlns="" id="{00000000-0008-0000-0600-0000E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xmlns="" id="{00000000-0008-0000-0600-0000E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xmlns="" id="{00000000-0008-0000-0600-0000E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xmlns="" id="{00000000-0008-0000-0600-0000E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xmlns="" id="{00000000-0008-0000-0600-0000E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xmlns="" id="{00000000-0008-0000-0600-0000E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xmlns="" id="{00000000-0008-0000-0600-0000E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xmlns="" id="{00000000-0008-0000-0600-0000E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xmlns="" id="{00000000-0008-0000-0600-0000E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xmlns="" id="{00000000-0008-0000-0600-0000E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xmlns="" id="{00000000-0008-0000-0600-0000E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xmlns="" id="{00000000-0008-0000-0600-0000E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xmlns="" id="{00000000-0008-0000-0600-0000F0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xmlns="" id="{00000000-0008-0000-0600-0000F1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xmlns="" id="{00000000-0008-0000-0600-0000F2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xmlns="" id="{00000000-0008-0000-0600-0000F3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xmlns="" id="{00000000-0008-0000-0600-0000F4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xmlns="" id="{00000000-0008-0000-0600-0000F5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xmlns="" id="{00000000-0008-0000-0600-0000F6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xmlns="" id="{00000000-0008-0000-0600-0000F7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xmlns="" id="{00000000-0008-0000-0600-0000F8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xmlns="" id="{00000000-0008-0000-0600-0000F9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xmlns="" id="{00000000-0008-0000-0600-0000FA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xmlns="" id="{00000000-0008-0000-0600-0000FB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xmlns="" id="{00000000-0008-0000-0600-0000FC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xmlns="" id="{00000000-0008-0000-0600-0000FD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xmlns="" id="{00000000-0008-0000-0600-0000FE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xmlns="" id="{00000000-0008-0000-0600-0000FF02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xmlns="" id="{00000000-0008-0000-0600-00000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xmlns="" id="{00000000-0008-0000-0600-00000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xmlns="" id="{00000000-0008-0000-0600-00000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xmlns="" id="{00000000-0008-0000-0600-00000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xmlns="" id="{00000000-0008-0000-0600-00000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xmlns="" id="{00000000-0008-0000-0600-00000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xmlns="" id="{00000000-0008-0000-0600-00000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xmlns="" id="{00000000-0008-0000-0600-00000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xmlns="" id="{00000000-0008-0000-0600-00000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xmlns="" id="{00000000-0008-0000-0600-00000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xmlns="" id="{00000000-0008-0000-0600-00000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xmlns="" id="{00000000-0008-0000-0600-00000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xmlns="" id="{00000000-0008-0000-0600-00000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xmlns="" id="{00000000-0008-0000-0600-00000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xmlns="" id="{00000000-0008-0000-0600-00000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xmlns="" id="{00000000-0008-0000-0600-00000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xmlns="" id="{00000000-0008-0000-0600-00001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xmlns="" id="{00000000-0008-0000-0600-00001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xmlns="" id="{00000000-0008-0000-0600-00001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xmlns="" id="{00000000-0008-0000-0600-00001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xmlns="" id="{00000000-0008-0000-0600-00001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xmlns="" id="{00000000-0008-0000-0600-00001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xmlns="" id="{00000000-0008-0000-0600-00001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xmlns="" id="{00000000-0008-0000-0600-00001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xmlns="" id="{00000000-0008-0000-0600-00001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xmlns="" id="{00000000-0008-0000-0600-00001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xmlns="" id="{00000000-0008-0000-0600-00001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xmlns="" id="{00000000-0008-0000-0600-00001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xmlns="" id="{00000000-0008-0000-0600-00001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xmlns="" id="{00000000-0008-0000-0600-00001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xmlns="" id="{00000000-0008-0000-0600-00001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xmlns="" id="{00000000-0008-0000-0600-00001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xmlns="" id="{00000000-0008-0000-0600-00002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xmlns="" id="{00000000-0008-0000-0600-00002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xmlns="" id="{00000000-0008-0000-0600-00002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xmlns="" id="{00000000-0008-0000-0600-00002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xmlns="" id="{00000000-0008-0000-0600-00002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xmlns="" id="{00000000-0008-0000-0600-00002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xmlns="" id="{00000000-0008-0000-0600-00002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xmlns="" id="{00000000-0008-0000-0600-00002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xmlns="" id="{00000000-0008-0000-0600-00002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xmlns="" id="{00000000-0008-0000-0600-00002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xmlns="" id="{00000000-0008-0000-0600-00002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xmlns="" id="{00000000-0008-0000-0600-00002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xmlns="" id="{00000000-0008-0000-0600-00002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xmlns="" id="{00000000-0008-0000-0600-00002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xmlns="" id="{00000000-0008-0000-0600-00002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xmlns="" id="{00000000-0008-0000-0600-00002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xmlns="" id="{00000000-0008-0000-0600-00003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xmlns="" id="{00000000-0008-0000-0600-00003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xmlns="" id="{00000000-0008-0000-0600-00003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xmlns="" id="{00000000-0008-0000-0600-00003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xmlns="" id="{00000000-0008-0000-0600-00003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xmlns="" id="{00000000-0008-0000-0600-00003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xmlns="" id="{00000000-0008-0000-0600-00003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xmlns="" id="{00000000-0008-0000-0600-00003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xmlns="" id="{00000000-0008-0000-0600-00003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xmlns="" id="{00000000-0008-0000-0600-00003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xmlns="" id="{00000000-0008-0000-0600-00003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xmlns="" id="{00000000-0008-0000-0600-00003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xmlns="" id="{00000000-0008-0000-0600-00003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xmlns="" id="{00000000-0008-0000-0600-00003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xmlns="" id="{00000000-0008-0000-0600-00003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xmlns="" id="{00000000-0008-0000-0600-00003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xmlns="" id="{00000000-0008-0000-0600-00004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xmlns="" id="{00000000-0008-0000-0600-00004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xmlns="" id="{00000000-0008-0000-0600-00004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xmlns="" id="{00000000-0008-0000-0600-00004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xmlns="" id="{00000000-0008-0000-0600-00004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xmlns="" id="{00000000-0008-0000-0600-00004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xmlns="" id="{00000000-0008-0000-0600-00004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xmlns="" id="{00000000-0008-0000-0600-00004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xmlns="" id="{00000000-0008-0000-0600-00004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xmlns="" id="{00000000-0008-0000-0600-00004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xmlns="" id="{00000000-0008-0000-0600-00004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xmlns="" id="{00000000-0008-0000-0600-00004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xmlns="" id="{00000000-0008-0000-0600-00004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xmlns="" id="{00000000-0008-0000-0600-00004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xmlns="" id="{00000000-0008-0000-0600-00004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xmlns="" id="{00000000-0008-0000-0600-00004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xmlns="" id="{00000000-0008-0000-0600-00005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xmlns="" id="{00000000-0008-0000-0600-00005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xmlns="" id="{00000000-0008-0000-0600-00005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xmlns="" id="{00000000-0008-0000-0600-00005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xmlns="" id="{00000000-0008-0000-0600-00005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xmlns="" id="{00000000-0008-0000-0600-00005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xmlns="" id="{00000000-0008-0000-0600-00005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xmlns="" id="{00000000-0008-0000-0600-00005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xmlns="" id="{00000000-0008-0000-0600-00005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xmlns="" id="{00000000-0008-0000-0600-00005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xmlns="" id="{00000000-0008-0000-0600-00005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xmlns="" id="{00000000-0008-0000-0600-00005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xmlns="" id="{00000000-0008-0000-0600-00005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xmlns="" id="{00000000-0008-0000-0600-00005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xmlns="" id="{00000000-0008-0000-0600-00005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xmlns="" id="{00000000-0008-0000-0600-00005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xmlns="" id="{00000000-0008-0000-0600-00006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xmlns="" id="{00000000-0008-0000-0600-00006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xmlns="" id="{00000000-0008-0000-0600-00006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xmlns="" id="{00000000-0008-0000-0600-00006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xmlns="" id="{00000000-0008-0000-0600-00006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xmlns="" id="{00000000-0008-0000-0600-00006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xmlns="" id="{00000000-0008-0000-0600-00006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xmlns="" id="{00000000-0008-0000-0600-00006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xmlns="" id="{00000000-0008-0000-0600-00006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xmlns="" id="{00000000-0008-0000-0600-00006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xmlns="" id="{00000000-0008-0000-0600-00006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xmlns="" id="{00000000-0008-0000-0600-00006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xmlns="" id="{00000000-0008-0000-0600-00006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xmlns="" id="{00000000-0008-0000-0600-00006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xmlns="" id="{00000000-0008-0000-0600-00006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xmlns="" id="{00000000-0008-0000-0600-00006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xmlns="" id="{00000000-0008-0000-0600-00007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xmlns="" id="{00000000-0008-0000-0600-00007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xmlns="" id="{00000000-0008-0000-0600-00007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xmlns="" id="{00000000-0008-0000-0600-00007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xmlns="" id="{00000000-0008-0000-0600-00007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xmlns="" id="{00000000-0008-0000-0600-00007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xmlns="" id="{00000000-0008-0000-0600-00007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xmlns="" id="{00000000-0008-0000-0600-00007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xmlns="" id="{00000000-0008-0000-0600-00007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xmlns="" id="{00000000-0008-0000-0600-00007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xmlns="" id="{00000000-0008-0000-0600-00007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xmlns="" id="{00000000-0008-0000-0600-00007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xmlns="" id="{00000000-0008-0000-0600-00007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xmlns="" id="{00000000-0008-0000-0600-00007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xmlns="" id="{00000000-0008-0000-0600-00007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xmlns="" id="{00000000-0008-0000-0600-00007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xmlns="" id="{00000000-0008-0000-0600-00008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xmlns="" id="{00000000-0008-0000-0600-00008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xmlns="" id="{00000000-0008-0000-0600-00008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xmlns="" id="{00000000-0008-0000-0600-00008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xmlns="" id="{00000000-0008-0000-0600-00008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xmlns="" id="{00000000-0008-0000-0600-00008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xmlns="" id="{00000000-0008-0000-0600-00008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xmlns="" id="{00000000-0008-0000-0600-00008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xmlns="" id="{00000000-0008-0000-0600-00008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xmlns="" id="{00000000-0008-0000-0600-00008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xmlns="" id="{00000000-0008-0000-0600-00008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xmlns="" id="{00000000-0008-0000-0600-00008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xmlns="" id="{00000000-0008-0000-0600-00008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xmlns="" id="{00000000-0008-0000-0600-00008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xmlns="" id="{00000000-0008-0000-0600-00008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xmlns="" id="{00000000-0008-0000-0600-00008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xmlns="" id="{00000000-0008-0000-0600-00009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xmlns="" id="{00000000-0008-0000-0600-00009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xmlns="" id="{00000000-0008-0000-0600-00009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xmlns="" id="{00000000-0008-0000-0600-00009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xmlns="" id="{00000000-0008-0000-0600-00009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xmlns="" id="{00000000-0008-0000-0600-00009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xmlns="" id="{00000000-0008-0000-0600-00009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xmlns="" id="{00000000-0008-0000-0600-00009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xmlns="" id="{00000000-0008-0000-0600-00009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xmlns="" id="{00000000-0008-0000-0600-00009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xmlns="" id="{00000000-0008-0000-0600-00009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xmlns="" id="{00000000-0008-0000-0600-00009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xmlns="" id="{00000000-0008-0000-0600-00009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xmlns="" id="{00000000-0008-0000-0600-00009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xmlns="" id="{00000000-0008-0000-0600-00009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xmlns="" id="{00000000-0008-0000-0600-00009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xmlns="" id="{00000000-0008-0000-0600-0000A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xmlns="" id="{00000000-0008-0000-0600-0000A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xmlns="" id="{00000000-0008-0000-0600-0000A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xmlns="" id="{00000000-0008-0000-0600-0000A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xmlns="" id="{00000000-0008-0000-0600-0000A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xmlns="" id="{00000000-0008-0000-0600-0000A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xmlns="" id="{00000000-0008-0000-0600-0000A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xmlns="" id="{00000000-0008-0000-0600-0000A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xmlns="" id="{00000000-0008-0000-0600-0000A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xmlns="" id="{00000000-0008-0000-0600-0000A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xmlns="" id="{00000000-0008-0000-0600-0000A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xmlns="" id="{00000000-0008-0000-0600-0000A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xmlns="" id="{00000000-0008-0000-0600-0000A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xmlns="" id="{00000000-0008-0000-0600-0000A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xmlns="" id="{00000000-0008-0000-0600-0000A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xmlns="" id="{00000000-0008-0000-0600-0000A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xmlns="" id="{00000000-0008-0000-0600-0000B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xmlns="" id="{00000000-0008-0000-0600-0000B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xmlns="" id="{00000000-0008-0000-0600-0000B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xmlns="" id="{00000000-0008-0000-0600-0000B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xmlns="" id="{00000000-0008-0000-0600-0000B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xmlns="" id="{00000000-0008-0000-0600-0000B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xmlns="" id="{00000000-0008-0000-0600-0000B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xmlns="" id="{00000000-0008-0000-0600-0000B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xmlns="" id="{00000000-0008-0000-0600-0000B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xmlns="" id="{00000000-0008-0000-0600-0000B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xmlns="" id="{00000000-0008-0000-0600-0000B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xmlns="" id="{00000000-0008-0000-0600-0000B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xmlns="" id="{00000000-0008-0000-0600-0000B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xmlns="" id="{00000000-0008-0000-0600-0000B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xmlns="" id="{00000000-0008-0000-0600-0000B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xmlns="" id="{00000000-0008-0000-0600-0000B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xmlns="" id="{00000000-0008-0000-0600-0000C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xmlns="" id="{00000000-0008-0000-0600-0000C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xmlns="" id="{00000000-0008-0000-0600-0000C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xmlns="" id="{00000000-0008-0000-0600-0000C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xmlns="" id="{00000000-0008-0000-0600-0000C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xmlns="" id="{00000000-0008-0000-0600-0000C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xmlns="" id="{00000000-0008-0000-0600-0000C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xmlns="" id="{00000000-0008-0000-0600-0000C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xmlns="" id="{00000000-0008-0000-0600-0000C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xmlns="" id="{00000000-0008-0000-0600-0000C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xmlns="" id="{00000000-0008-0000-0600-0000C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xmlns="" id="{00000000-0008-0000-0600-0000C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xmlns="" id="{00000000-0008-0000-0600-0000C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xmlns="" id="{00000000-0008-0000-0600-0000C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xmlns="" id="{00000000-0008-0000-0600-0000C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xmlns="" id="{00000000-0008-0000-0600-0000C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xmlns="" id="{00000000-0008-0000-0600-0000D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xmlns="" id="{00000000-0008-0000-0600-0000D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xmlns="" id="{00000000-0008-0000-0600-0000D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xmlns="" id="{00000000-0008-0000-0600-0000D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xmlns="" id="{00000000-0008-0000-0600-0000D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xmlns="" id="{00000000-0008-0000-0600-0000D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xmlns="" id="{00000000-0008-0000-0600-0000D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xmlns="" id="{00000000-0008-0000-0600-0000D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xmlns="" id="{00000000-0008-0000-0600-0000D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xmlns="" id="{00000000-0008-0000-0600-0000D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xmlns="" id="{00000000-0008-0000-0600-0000D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xmlns="" id="{00000000-0008-0000-0600-0000D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xmlns="" id="{00000000-0008-0000-0600-0000D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xmlns="" id="{00000000-0008-0000-0600-0000D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xmlns="" id="{00000000-0008-0000-0600-0000D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xmlns="" id="{00000000-0008-0000-0600-0000D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xmlns="" id="{00000000-0008-0000-0600-0000E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xmlns="" id="{00000000-0008-0000-0600-0000E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xmlns="" id="{00000000-0008-0000-0600-0000E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xmlns="" id="{00000000-0008-0000-0600-0000E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xmlns="" id="{00000000-0008-0000-0600-0000E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xmlns="" id="{00000000-0008-0000-0600-0000E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xmlns="" id="{00000000-0008-0000-0600-0000E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xmlns="" id="{00000000-0008-0000-0600-0000E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xmlns="" id="{00000000-0008-0000-0600-0000E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xmlns="" id="{00000000-0008-0000-0600-0000E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xmlns="" id="{00000000-0008-0000-0600-0000E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xmlns="" id="{00000000-0008-0000-0600-0000E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xmlns="" id="{00000000-0008-0000-0600-0000E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xmlns="" id="{00000000-0008-0000-0600-0000E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xmlns="" id="{00000000-0008-0000-0600-0000E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xmlns="" id="{00000000-0008-0000-0600-0000E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xmlns="" id="{00000000-0008-0000-0600-0000F0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xmlns="" id="{00000000-0008-0000-0600-0000F1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xmlns="" id="{00000000-0008-0000-0600-0000F2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xmlns="" id="{00000000-0008-0000-0600-0000F3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xmlns="" id="{00000000-0008-0000-0600-0000F4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xmlns="" id="{00000000-0008-0000-0600-0000F5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xmlns="" id="{00000000-0008-0000-0600-0000F6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xmlns="" id="{00000000-0008-0000-0600-0000F7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xmlns="" id="{00000000-0008-0000-0600-0000F8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xmlns="" id="{00000000-0008-0000-0600-0000F9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xmlns="" id="{00000000-0008-0000-0600-0000FA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xmlns="" id="{00000000-0008-0000-0600-0000FB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xmlns="" id="{00000000-0008-0000-0600-0000FC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xmlns="" id="{00000000-0008-0000-0600-0000FD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xmlns="" id="{00000000-0008-0000-0600-0000FE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xmlns="" id="{00000000-0008-0000-0600-0000FF03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xmlns="" id="{00000000-0008-0000-0600-00000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00000000-0008-0000-0600-00000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xmlns="" id="{00000000-0008-0000-0600-00000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xmlns="" id="{00000000-0008-0000-0600-00000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xmlns="" id="{00000000-0008-0000-0600-00000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xmlns="" id="{00000000-0008-0000-0600-00000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xmlns="" id="{00000000-0008-0000-0600-00000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xmlns="" id="{00000000-0008-0000-0600-00000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xmlns="" id="{00000000-0008-0000-0600-00000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xmlns="" id="{00000000-0008-0000-0600-00000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xmlns="" id="{00000000-0008-0000-0600-00000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xmlns="" id="{00000000-0008-0000-0600-00000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xmlns="" id="{00000000-0008-0000-0600-00000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xmlns="" id="{00000000-0008-0000-0600-00000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xmlns="" id="{00000000-0008-0000-0600-00000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xmlns="" id="{00000000-0008-0000-0600-00000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xmlns="" id="{00000000-0008-0000-0600-00001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xmlns="" id="{00000000-0008-0000-0600-00001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xmlns="" id="{00000000-0008-0000-0600-00001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xmlns="" id="{00000000-0008-0000-0600-00001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xmlns="" id="{00000000-0008-0000-0600-00001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xmlns="" id="{00000000-0008-0000-0600-00001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xmlns="" id="{00000000-0008-0000-0600-00001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xmlns="" id="{00000000-0008-0000-0600-00001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xmlns="" id="{00000000-0008-0000-0600-00001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xmlns="" id="{00000000-0008-0000-0600-00001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xmlns="" id="{00000000-0008-0000-0600-00001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xmlns="" id="{00000000-0008-0000-0600-00001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xmlns="" id="{00000000-0008-0000-0600-00001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xmlns="" id="{00000000-0008-0000-0600-00001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xmlns="" id="{00000000-0008-0000-0600-00001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xmlns="" id="{00000000-0008-0000-0600-00001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xmlns="" id="{00000000-0008-0000-0600-00002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xmlns="" id="{00000000-0008-0000-0600-00002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xmlns="" id="{00000000-0008-0000-0600-00002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xmlns="" id="{00000000-0008-0000-0600-00002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xmlns="" id="{00000000-0008-0000-0600-00002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xmlns="" id="{00000000-0008-0000-0600-00002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xmlns="" id="{00000000-0008-0000-0600-00002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xmlns="" id="{00000000-0008-0000-0600-00002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xmlns="" id="{00000000-0008-0000-0600-00002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xmlns="" id="{00000000-0008-0000-0600-00002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xmlns="" id="{00000000-0008-0000-0600-00002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xmlns="" id="{00000000-0008-0000-0600-00002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xmlns="" id="{00000000-0008-0000-0600-00002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xmlns="" id="{00000000-0008-0000-0600-00002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xmlns="" id="{00000000-0008-0000-0600-00002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xmlns="" id="{00000000-0008-0000-0600-00002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xmlns="" id="{00000000-0008-0000-0600-00003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xmlns="" id="{00000000-0008-0000-0600-00003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xmlns="" id="{00000000-0008-0000-0600-00003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xmlns="" id="{00000000-0008-0000-0600-00003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xmlns="" id="{00000000-0008-0000-0600-00003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xmlns="" id="{00000000-0008-0000-0600-00003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xmlns="" id="{00000000-0008-0000-0600-00003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xmlns="" id="{00000000-0008-0000-0600-00003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xmlns="" id="{00000000-0008-0000-0600-00003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xmlns="" id="{00000000-0008-0000-0600-00003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xmlns="" id="{00000000-0008-0000-0600-00003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xmlns="" id="{00000000-0008-0000-0600-00003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xmlns="" id="{00000000-0008-0000-0600-00003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xmlns="" id="{00000000-0008-0000-0600-00003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xmlns="" id="{00000000-0008-0000-0600-00003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xmlns="" id="{00000000-0008-0000-0600-00003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xmlns="" id="{00000000-0008-0000-0600-00004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xmlns="" id="{00000000-0008-0000-0600-00004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xmlns="" id="{00000000-0008-0000-0600-00004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xmlns="" id="{00000000-0008-0000-0600-00004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xmlns="" id="{00000000-0008-0000-0600-00004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xmlns="" id="{00000000-0008-0000-0600-00004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xmlns="" id="{00000000-0008-0000-0600-00004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xmlns="" id="{00000000-0008-0000-0600-00004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xmlns="" id="{00000000-0008-0000-0600-00004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xmlns="" id="{00000000-0008-0000-0600-00004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xmlns="" id="{00000000-0008-0000-0600-00004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xmlns="" id="{00000000-0008-0000-0600-00004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xmlns="" id="{00000000-0008-0000-0600-00004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xmlns="" id="{00000000-0008-0000-0600-00004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xmlns="" id="{00000000-0008-0000-0600-00004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xmlns="" id="{00000000-0008-0000-0600-00004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xmlns="" id="{00000000-0008-0000-0600-00005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xmlns="" id="{00000000-0008-0000-0600-00005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xmlns="" id="{00000000-0008-0000-0600-00005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xmlns="" id="{00000000-0008-0000-0600-00005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xmlns="" id="{00000000-0008-0000-0600-00005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xmlns="" id="{00000000-0008-0000-0600-00005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xmlns="" id="{00000000-0008-0000-0600-00005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xmlns="" id="{00000000-0008-0000-0600-00005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xmlns="" id="{00000000-0008-0000-0600-00005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xmlns="" id="{00000000-0008-0000-0600-00005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xmlns="" id="{00000000-0008-0000-0600-00005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xmlns="" id="{00000000-0008-0000-0600-00005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xmlns="" id="{00000000-0008-0000-0600-00005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xmlns="" id="{00000000-0008-0000-0600-00005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xmlns="" id="{00000000-0008-0000-0600-00005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xmlns="" id="{00000000-0008-0000-0600-00005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xmlns="" id="{00000000-0008-0000-0600-00006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xmlns="" id="{00000000-0008-0000-0600-00006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xmlns="" id="{00000000-0008-0000-0600-00006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xmlns="" id="{00000000-0008-0000-0600-00006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xmlns="" id="{00000000-0008-0000-0600-00006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xmlns="" id="{00000000-0008-0000-0600-00006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xmlns="" id="{00000000-0008-0000-0600-00006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xmlns="" id="{00000000-0008-0000-0600-00006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xmlns="" id="{00000000-0008-0000-0600-00006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xmlns="" id="{00000000-0008-0000-0600-00006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xmlns="" id="{00000000-0008-0000-0600-00006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xmlns="" id="{00000000-0008-0000-0600-00006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xmlns="" id="{00000000-0008-0000-0600-00006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xmlns="" id="{00000000-0008-0000-0600-00006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xmlns="" id="{00000000-0008-0000-0600-00006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xmlns="" id="{00000000-0008-0000-0600-00006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xmlns="" id="{00000000-0008-0000-0600-00007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xmlns="" id="{00000000-0008-0000-0600-00007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xmlns="" id="{00000000-0008-0000-0600-00007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xmlns="" id="{00000000-0008-0000-0600-00007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xmlns="" id="{00000000-0008-0000-0600-00007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xmlns="" id="{00000000-0008-0000-0600-00007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xmlns="" id="{00000000-0008-0000-0600-00007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xmlns="" id="{00000000-0008-0000-0600-00007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xmlns="" id="{00000000-0008-0000-0600-00007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xmlns="" id="{00000000-0008-0000-0600-00007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xmlns="" id="{00000000-0008-0000-0600-00007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xmlns="" id="{00000000-0008-0000-0600-00007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xmlns="" id="{00000000-0008-0000-0600-00007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xmlns="" id="{00000000-0008-0000-0600-00007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xmlns="" id="{00000000-0008-0000-0600-00007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xmlns="" id="{00000000-0008-0000-0600-00007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xmlns="" id="{00000000-0008-0000-0600-00008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xmlns="" id="{00000000-0008-0000-0600-00008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xmlns="" id="{00000000-0008-0000-0600-00008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xmlns="" id="{00000000-0008-0000-0600-00008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xmlns="" id="{00000000-0008-0000-0600-00008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xmlns="" id="{00000000-0008-0000-0600-00008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xmlns="" id="{00000000-0008-0000-0600-00008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xmlns="" id="{00000000-0008-0000-0600-00008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xmlns="" id="{00000000-0008-0000-0600-00008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xmlns="" id="{00000000-0008-0000-0600-00008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xmlns="" id="{00000000-0008-0000-0600-00008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xmlns="" id="{00000000-0008-0000-0600-00008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xmlns="" id="{00000000-0008-0000-0600-00008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xmlns="" id="{00000000-0008-0000-0600-00008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xmlns="" id="{00000000-0008-0000-0600-00008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xmlns="" id="{00000000-0008-0000-0600-00008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xmlns="" id="{00000000-0008-0000-0600-00009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xmlns="" id="{00000000-0008-0000-0600-00009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xmlns="" id="{00000000-0008-0000-0600-00009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xmlns="" id="{00000000-0008-0000-0600-00009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xmlns="" id="{00000000-0008-0000-0600-00009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xmlns="" id="{00000000-0008-0000-0600-00009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xmlns="" id="{00000000-0008-0000-0600-00009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xmlns="" id="{00000000-0008-0000-0600-00009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xmlns="" id="{00000000-0008-0000-0600-00009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xmlns="" id="{00000000-0008-0000-0600-00009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xmlns="" id="{00000000-0008-0000-0600-00009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xmlns="" id="{00000000-0008-0000-0600-00009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xmlns="" id="{00000000-0008-0000-0600-00009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xmlns="" id="{00000000-0008-0000-0600-00009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xmlns="" id="{00000000-0008-0000-0600-00009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xmlns="" id="{00000000-0008-0000-0600-00009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xmlns="" id="{00000000-0008-0000-0600-0000A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xmlns="" id="{00000000-0008-0000-0600-0000A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xmlns="" id="{00000000-0008-0000-0600-0000A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xmlns="" id="{00000000-0008-0000-0600-0000A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xmlns="" id="{00000000-0008-0000-0600-0000A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xmlns="" id="{00000000-0008-0000-0600-0000A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xmlns="" id="{00000000-0008-0000-0600-0000A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xmlns="" id="{00000000-0008-0000-0600-0000A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xmlns="" id="{00000000-0008-0000-0600-0000A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xmlns="" id="{00000000-0008-0000-0600-0000A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xmlns="" id="{00000000-0008-0000-0600-0000A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xmlns="" id="{00000000-0008-0000-0600-0000A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xmlns="" id="{00000000-0008-0000-0600-0000A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xmlns="" id="{00000000-0008-0000-0600-0000A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xmlns="" id="{00000000-0008-0000-0600-0000A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xmlns="" id="{00000000-0008-0000-0600-0000A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xmlns="" id="{00000000-0008-0000-0600-0000B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xmlns="" id="{00000000-0008-0000-0600-0000B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xmlns="" id="{00000000-0008-0000-0600-0000B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xmlns="" id="{00000000-0008-0000-0600-0000B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xmlns="" id="{00000000-0008-0000-0600-0000B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xmlns="" id="{00000000-0008-0000-0600-0000B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xmlns="" id="{00000000-0008-0000-0600-0000B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xmlns="" id="{00000000-0008-0000-0600-0000B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xmlns="" id="{00000000-0008-0000-0600-0000B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xmlns="" id="{00000000-0008-0000-0600-0000B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xmlns="" id="{00000000-0008-0000-0600-0000B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xmlns="" id="{00000000-0008-0000-0600-0000B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xmlns="" id="{00000000-0008-0000-0600-0000B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xmlns="" id="{00000000-0008-0000-0600-0000B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xmlns="" id="{00000000-0008-0000-0600-0000B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xmlns="" id="{00000000-0008-0000-0600-0000B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xmlns="" id="{00000000-0008-0000-0600-0000C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xmlns="" id="{00000000-0008-0000-0600-0000C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xmlns="" id="{00000000-0008-0000-0600-0000C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xmlns="" id="{00000000-0008-0000-0600-0000C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xmlns="" id="{00000000-0008-0000-0600-0000C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xmlns="" id="{00000000-0008-0000-0600-0000C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xmlns="" id="{00000000-0008-0000-0600-0000C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xmlns="" id="{00000000-0008-0000-0600-0000C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xmlns="" id="{00000000-0008-0000-0600-0000C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xmlns="" id="{00000000-0008-0000-0600-0000C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xmlns="" id="{00000000-0008-0000-0600-0000C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xmlns="" id="{00000000-0008-0000-0600-0000C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xmlns="" id="{00000000-0008-0000-0600-0000C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xmlns="" id="{00000000-0008-0000-0600-0000C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xmlns="" id="{00000000-0008-0000-0600-0000C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xmlns="" id="{00000000-0008-0000-0600-0000C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xmlns="" id="{00000000-0008-0000-0600-0000D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xmlns="" id="{00000000-0008-0000-0600-0000D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xmlns="" id="{00000000-0008-0000-0600-0000D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xmlns="" id="{00000000-0008-0000-0600-0000D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xmlns="" id="{00000000-0008-0000-0600-0000D4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xmlns="" id="{00000000-0008-0000-0600-0000D5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xmlns="" id="{00000000-0008-0000-0600-0000D6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xmlns="" id="{00000000-0008-0000-0600-0000D7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xmlns="" id="{00000000-0008-0000-0600-0000D8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xmlns="" id="{00000000-0008-0000-0600-0000D9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xmlns="" id="{00000000-0008-0000-0600-0000DA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xmlns="" id="{00000000-0008-0000-0600-0000DB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xmlns="" id="{00000000-0008-0000-0600-0000DC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xmlns="" id="{00000000-0008-0000-0600-0000DD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xmlns="" id="{00000000-0008-0000-0600-0000DE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xmlns="" id="{00000000-0008-0000-0600-0000DF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xmlns="" id="{00000000-0008-0000-0600-0000E0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xmlns="" id="{00000000-0008-0000-0600-0000E1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xmlns="" id="{00000000-0008-0000-0600-0000E2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xmlns="" id="{00000000-0008-0000-0600-0000E3040000}"/>
            </a:ext>
          </a:extLst>
        </xdr:cNvPr>
        <xdr:cNvSpPr txBox="1">
          <a:spLocks noChangeArrowheads="1"/>
        </xdr:cNvSpPr>
      </xdr:nvSpPr>
      <xdr:spPr bwMode="auto">
        <a:xfrm>
          <a:off x="2343150" y="122015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xmlns="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xmlns="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xmlns="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xmlns="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xmlns="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xmlns="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xmlns="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xmlns="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xmlns="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xmlns="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xmlns="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xmlns="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xmlns="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xmlns="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xmlns="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xmlns="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xmlns="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xmlns="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xmlns="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xmlns="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xmlns="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xmlns="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xmlns="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xmlns="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xmlns="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xmlns="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xmlns="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xmlns="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xmlns="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xmlns="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xmlns="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xmlns="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xmlns="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xmlns="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xmlns="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xmlns="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xmlns="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xmlns="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xmlns="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xmlns="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xmlns="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xmlns="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xmlns="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xmlns="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xmlns="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xmlns="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xmlns="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xmlns="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xmlns="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xmlns="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xmlns="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xmlns="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2343150" y="75819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xmlns="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2343150" y="75819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xmlns="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2343150" y="75819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xmlns="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xmlns="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xmlns="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xmlns="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xmlns="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xmlns="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xmlns="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xmlns="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xmlns="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xmlns="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xmlns="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xmlns="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xmlns="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xmlns="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xmlns="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xmlns="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xmlns="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xmlns="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xmlns="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xmlns="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xmlns="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xmlns="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xmlns="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xmlns="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xmlns="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xmlns="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xmlns="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xmlns="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xmlns="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xmlns="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xmlns="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xmlns="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xmlns="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xmlns="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xmlns="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xmlns="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xmlns="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xmlns="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xmlns="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xmlns="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xmlns="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xmlns="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xmlns="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xmlns="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xmlns="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xmlns="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xmlns="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xmlns="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xmlns="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xmlns="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xmlns="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xmlns="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xmlns="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xmlns="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xmlns="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xmlns="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2343150" y="634365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xmlns="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xmlns="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xmlns="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xmlns="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xmlns="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xmlns="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xmlns="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xmlns="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xmlns="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xmlns="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xmlns="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xmlns="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xmlns="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xmlns="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xmlns="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xmlns="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xmlns="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xmlns="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xmlns="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xmlns="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xmlns="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xmlns="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xmlns="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xmlns="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xmlns="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xmlns="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xmlns="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xmlns="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2343150" y="95726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xmlns="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xmlns="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xmlns="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xmlns="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xmlns="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xmlns="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xmlns="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xmlns="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xmlns="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xmlns="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xmlns="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xmlns="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xmlns="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xmlns="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xmlns="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xmlns="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xmlns="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xmlns="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xmlns="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xmlns="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xmlns="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xmlns="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xmlns="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xmlns="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xmlns="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xmlns="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xmlns="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xmlns="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xmlns="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xmlns="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xmlns="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xmlns="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xmlns="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xmlns="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xmlns="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xmlns="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xmlns="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xmlns="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xmlns="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xmlns="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xmlns="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xmlns="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xmlns="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xmlns="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xmlns="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xmlns="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xmlns="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xmlns="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xmlns="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xmlns="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xmlns="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xmlns="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3" name="Text Box 1">
          <a:extLst>
            <a:ext uri="{FF2B5EF4-FFF2-40B4-BE49-F238E27FC236}">
              <a16:creationId xmlns:a16="http://schemas.microsoft.com/office/drawing/2014/main" xmlns="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xmlns="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5" name="Text Box 1">
          <a:extLst>
            <a:ext uri="{FF2B5EF4-FFF2-40B4-BE49-F238E27FC236}">
              <a16:creationId xmlns:a16="http://schemas.microsoft.com/office/drawing/2014/main" xmlns="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xmlns="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7" name="Text Box 1">
          <a:extLst>
            <a:ext uri="{FF2B5EF4-FFF2-40B4-BE49-F238E27FC236}">
              <a16:creationId xmlns:a16="http://schemas.microsoft.com/office/drawing/2014/main" xmlns="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xmlns="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49" name="Text Box 1">
          <a:extLst>
            <a:ext uri="{FF2B5EF4-FFF2-40B4-BE49-F238E27FC236}">
              <a16:creationId xmlns:a16="http://schemas.microsoft.com/office/drawing/2014/main" xmlns="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xmlns="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1" name="Text Box 1">
          <a:extLst>
            <a:ext uri="{FF2B5EF4-FFF2-40B4-BE49-F238E27FC236}">
              <a16:creationId xmlns:a16="http://schemas.microsoft.com/office/drawing/2014/main" xmlns="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xmlns="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3" name="Text Box 1">
          <a:extLst>
            <a:ext uri="{FF2B5EF4-FFF2-40B4-BE49-F238E27FC236}">
              <a16:creationId xmlns:a16="http://schemas.microsoft.com/office/drawing/2014/main" xmlns="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xmlns="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5" name="Text Box 1">
          <a:extLst>
            <a:ext uri="{FF2B5EF4-FFF2-40B4-BE49-F238E27FC236}">
              <a16:creationId xmlns:a16="http://schemas.microsoft.com/office/drawing/2014/main" xmlns="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xmlns="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57" name="Text Box 1">
          <a:extLst>
            <a:ext uri="{FF2B5EF4-FFF2-40B4-BE49-F238E27FC236}">
              <a16:creationId xmlns:a16="http://schemas.microsoft.com/office/drawing/2014/main" xmlns="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xmlns="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59" name="Text Box 1">
          <a:extLst>
            <a:ext uri="{FF2B5EF4-FFF2-40B4-BE49-F238E27FC236}">
              <a16:creationId xmlns:a16="http://schemas.microsoft.com/office/drawing/2014/main" xmlns="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xmlns="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61" name="Text Box 1">
          <a:extLst>
            <a:ext uri="{FF2B5EF4-FFF2-40B4-BE49-F238E27FC236}">
              <a16:creationId xmlns:a16="http://schemas.microsoft.com/office/drawing/2014/main" xmlns="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xmlns="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3" name="Text Box 1">
          <a:extLst>
            <a:ext uri="{FF2B5EF4-FFF2-40B4-BE49-F238E27FC236}">
              <a16:creationId xmlns:a16="http://schemas.microsoft.com/office/drawing/2014/main" xmlns="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xmlns="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5" name="Text Box 1">
          <a:extLst>
            <a:ext uri="{FF2B5EF4-FFF2-40B4-BE49-F238E27FC236}">
              <a16:creationId xmlns:a16="http://schemas.microsoft.com/office/drawing/2014/main" xmlns="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xmlns="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7" name="Text Box 1">
          <a:extLst>
            <a:ext uri="{FF2B5EF4-FFF2-40B4-BE49-F238E27FC236}">
              <a16:creationId xmlns:a16="http://schemas.microsoft.com/office/drawing/2014/main" xmlns="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xmlns="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69" name="Text Box 1">
          <a:extLst>
            <a:ext uri="{FF2B5EF4-FFF2-40B4-BE49-F238E27FC236}">
              <a16:creationId xmlns:a16="http://schemas.microsoft.com/office/drawing/2014/main" xmlns="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xmlns="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xmlns="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xmlns="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3" name="Text Box 1">
          <a:extLst>
            <a:ext uri="{FF2B5EF4-FFF2-40B4-BE49-F238E27FC236}">
              <a16:creationId xmlns:a16="http://schemas.microsoft.com/office/drawing/2014/main" xmlns="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xmlns="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5" name="Text Box 1">
          <a:extLst>
            <a:ext uri="{FF2B5EF4-FFF2-40B4-BE49-F238E27FC236}">
              <a16:creationId xmlns:a16="http://schemas.microsoft.com/office/drawing/2014/main" xmlns="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xmlns="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7" name="Text Box 1">
          <a:extLst>
            <a:ext uri="{FF2B5EF4-FFF2-40B4-BE49-F238E27FC236}">
              <a16:creationId xmlns:a16="http://schemas.microsoft.com/office/drawing/2014/main" xmlns="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xmlns="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79" name="Text Box 1">
          <a:extLst>
            <a:ext uri="{FF2B5EF4-FFF2-40B4-BE49-F238E27FC236}">
              <a16:creationId xmlns:a16="http://schemas.microsoft.com/office/drawing/2014/main" xmlns="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xmlns="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1" name="Text Box 1">
          <a:extLst>
            <a:ext uri="{FF2B5EF4-FFF2-40B4-BE49-F238E27FC236}">
              <a16:creationId xmlns:a16="http://schemas.microsoft.com/office/drawing/2014/main" xmlns="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xmlns="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3" name="Text Box 1">
          <a:extLst>
            <a:ext uri="{FF2B5EF4-FFF2-40B4-BE49-F238E27FC236}">
              <a16:creationId xmlns:a16="http://schemas.microsoft.com/office/drawing/2014/main" xmlns="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xmlns="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5" name="Text Box 1">
          <a:extLst>
            <a:ext uri="{FF2B5EF4-FFF2-40B4-BE49-F238E27FC236}">
              <a16:creationId xmlns:a16="http://schemas.microsoft.com/office/drawing/2014/main" xmlns="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xmlns="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7" name="Text Box 1">
          <a:extLst>
            <a:ext uri="{FF2B5EF4-FFF2-40B4-BE49-F238E27FC236}">
              <a16:creationId xmlns:a16="http://schemas.microsoft.com/office/drawing/2014/main" xmlns="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xmlns="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89" name="Text Box 1">
          <a:extLst>
            <a:ext uri="{FF2B5EF4-FFF2-40B4-BE49-F238E27FC236}">
              <a16:creationId xmlns:a16="http://schemas.microsoft.com/office/drawing/2014/main" xmlns="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xmlns="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91" name="Text Box 1">
          <a:extLst>
            <a:ext uri="{FF2B5EF4-FFF2-40B4-BE49-F238E27FC236}">
              <a16:creationId xmlns:a16="http://schemas.microsoft.com/office/drawing/2014/main" xmlns="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xmlns="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493" name="Text Box 1">
          <a:extLst>
            <a:ext uri="{FF2B5EF4-FFF2-40B4-BE49-F238E27FC236}">
              <a16:creationId xmlns:a16="http://schemas.microsoft.com/office/drawing/2014/main" xmlns="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xmlns="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5" name="Text Box 1">
          <a:extLst>
            <a:ext uri="{FF2B5EF4-FFF2-40B4-BE49-F238E27FC236}">
              <a16:creationId xmlns:a16="http://schemas.microsoft.com/office/drawing/2014/main" xmlns="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xmlns="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7" name="Text Box 1">
          <a:extLst>
            <a:ext uri="{FF2B5EF4-FFF2-40B4-BE49-F238E27FC236}">
              <a16:creationId xmlns:a16="http://schemas.microsoft.com/office/drawing/2014/main" xmlns="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xmlns="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xmlns="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xmlns="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xmlns="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02" name="Text Box 1">
          <a:extLst>
            <a:ext uri="{FF2B5EF4-FFF2-40B4-BE49-F238E27FC236}">
              <a16:creationId xmlns:a16="http://schemas.microsoft.com/office/drawing/2014/main" xmlns="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03" name="Text Box 1">
          <a:extLst>
            <a:ext uri="{FF2B5EF4-FFF2-40B4-BE49-F238E27FC236}">
              <a16:creationId xmlns:a16="http://schemas.microsoft.com/office/drawing/2014/main" xmlns="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04" name="Text Box 1">
          <a:extLst>
            <a:ext uri="{FF2B5EF4-FFF2-40B4-BE49-F238E27FC236}">
              <a16:creationId xmlns:a16="http://schemas.microsoft.com/office/drawing/2014/main" xmlns="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xmlns="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xmlns="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7" name="Text Box 1">
          <a:extLst>
            <a:ext uri="{FF2B5EF4-FFF2-40B4-BE49-F238E27FC236}">
              <a16:creationId xmlns:a16="http://schemas.microsoft.com/office/drawing/2014/main" xmlns="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xmlns="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xmlns="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xmlns="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xmlns="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xmlns="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xmlns="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xmlns="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xmlns="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xmlns="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xmlns="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xmlns="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xmlns="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xmlns="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1" name="Text Box 1">
          <a:extLst>
            <a:ext uri="{FF2B5EF4-FFF2-40B4-BE49-F238E27FC236}">
              <a16:creationId xmlns:a16="http://schemas.microsoft.com/office/drawing/2014/main" xmlns="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xmlns="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3" name="Text Box 1">
          <a:extLst>
            <a:ext uri="{FF2B5EF4-FFF2-40B4-BE49-F238E27FC236}">
              <a16:creationId xmlns:a16="http://schemas.microsoft.com/office/drawing/2014/main" xmlns="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xmlns="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5" name="Text Box 1">
          <a:extLst>
            <a:ext uri="{FF2B5EF4-FFF2-40B4-BE49-F238E27FC236}">
              <a16:creationId xmlns:a16="http://schemas.microsoft.com/office/drawing/2014/main" xmlns="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xmlns="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7" name="Text Box 1">
          <a:extLst>
            <a:ext uri="{FF2B5EF4-FFF2-40B4-BE49-F238E27FC236}">
              <a16:creationId xmlns:a16="http://schemas.microsoft.com/office/drawing/2014/main" xmlns="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xmlns="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29" name="Text Box 1">
          <a:extLst>
            <a:ext uri="{FF2B5EF4-FFF2-40B4-BE49-F238E27FC236}">
              <a16:creationId xmlns:a16="http://schemas.microsoft.com/office/drawing/2014/main" xmlns="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xmlns="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1" name="Text Box 1">
          <a:extLst>
            <a:ext uri="{FF2B5EF4-FFF2-40B4-BE49-F238E27FC236}">
              <a16:creationId xmlns:a16="http://schemas.microsoft.com/office/drawing/2014/main" xmlns="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xmlns="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3" name="Text Box 1">
          <a:extLst>
            <a:ext uri="{FF2B5EF4-FFF2-40B4-BE49-F238E27FC236}">
              <a16:creationId xmlns:a16="http://schemas.microsoft.com/office/drawing/2014/main" xmlns="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xmlns="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35" name="Text Box 1">
          <a:extLst>
            <a:ext uri="{FF2B5EF4-FFF2-40B4-BE49-F238E27FC236}">
              <a16:creationId xmlns:a16="http://schemas.microsoft.com/office/drawing/2014/main" xmlns="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xmlns="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37" name="Text Box 1">
          <a:extLst>
            <a:ext uri="{FF2B5EF4-FFF2-40B4-BE49-F238E27FC236}">
              <a16:creationId xmlns:a16="http://schemas.microsoft.com/office/drawing/2014/main" xmlns="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xmlns="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39" name="Text Box 1">
          <a:extLst>
            <a:ext uri="{FF2B5EF4-FFF2-40B4-BE49-F238E27FC236}">
              <a16:creationId xmlns:a16="http://schemas.microsoft.com/office/drawing/2014/main" xmlns="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xmlns="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1" name="Text Box 1">
          <a:extLst>
            <a:ext uri="{FF2B5EF4-FFF2-40B4-BE49-F238E27FC236}">
              <a16:creationId xmlns:a16="http://schemas.microsoft.com/office/drawing/2014/main" xmlns="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xmlns="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43" name="Text Box 1">
          <a:extLst>
            <a:ext uri="{FF2B5EF4-FFF2-40B4-BE49-F238E27FC236}">
              <a16:creationId xmlns:a16="http://schemas.microsoft.com/office/drawing/2014/main" xmlns="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xmlns="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545" name="Text Box 1">
          <a:extLst>
            <a:ext uri="{FF2B5EF4-FFF2-40B4-BE49-F238E27FC236}">
              <a16:creationId xmlns:a16="http://schemas.microsoft.com/office/drawing/2014/main" xmlns="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xmlns="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7" name="Text Box 1">
          <a:extLst>
            <a:ext uri="{FF2B5EF4-FFF2-40B4-BE49-F238E27FC236}">
              <a16:creationId xmlns:a16="http://schemas.microsoft.com/office/drawing/2014/main" xmlns="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xmlns="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49" name="Text Box 1">
          <a:extLst>
            <a:ext uri="{FF2B5EF4-FFF2-40B4-BE49-F238E27FC236}">
              <a16:creationId xmlns:a16="http://schemas.microsoft.com/office/drawing/2014/main" xmlns="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xmlns="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1" name="Text Box 1">
          <a:extLst>
            <a:ext uri="{FF2B5EF4-FFF2-40B4-BE49-F238E27FC236}">
              <a16:creationId xmlns:a16="http://schemas.microsoft.com/office/drawing/2014/main" xmlns="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xmlns="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3" name="Text Box 1">
          <a:extLst>
            <a:ext uri="{FF2B5EF4-FFF2-40B4-BE49-F238E27FC236}">
              <a16:creationId xmlns:a16="http://schemas.microsoft.com/office/drawing/2014/main" xmlns="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xmlns="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xmlns="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xmlns="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xmlns="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xmlns="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xmlns="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xmlns="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xmlns="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xmlns="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xmlns="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xmlns="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xmlns="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xmlns="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xmlns="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xmlns="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xmlns="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xmlns="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xmlns="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xmlns="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xmlns="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xmlns="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xmlns="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xmlns="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xmlns="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xmlns="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xmlns="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xmlns="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xmlns="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xmlns="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xmlns="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xmlns="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xmlns="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xmlns="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xmlns="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xmlns="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xmlns="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xmlns="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xmlns="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xmlns="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xmlns="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2343150" y="93440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xmlns="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xmlns="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xmlns="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xmlns="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xmlns="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xmlns="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xmlns="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xmlns="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xmlns="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xmlns="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xmlns="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xmlns="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xmlns="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xmlns="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xmlns="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xmlns="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xmlns="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xmlns="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xmlns="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xmlns="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xmlns="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xmlns="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xmlns="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xmlns="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xmlns="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xmlns="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xmlns="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xmlns="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xmlns="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xmlns="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xmlns="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xmlns="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xmlns="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xmlns="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xmlns="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xmlns="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xmlns="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xmlns="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xmlns="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xmlns="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xmlns="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xmlns="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xmlns="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xmlns="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xmlns="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xmlns="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xmlns="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xmlns="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xmlns="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xmlns="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xmlns="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xmlns="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2343150" y="5905500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xmlns="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xmlns="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xmlns="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xmlns="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xmlns="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xmlns="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xmlns="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xmlns="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xmlns="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xmlns="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xmlns="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xmlns="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xmlns="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xmlns="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xmlns="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xmlns="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xmlns="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xmlns="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xmlns="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xmlns="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xmlns="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xmlns="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xmlns="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xmlns="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xmlns="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xmlns="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xmlns="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xmlns="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xmlns="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xmlns="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xmlns="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xmlns="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xmlns="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xmlns="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xmlns="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xmlns="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xmlns="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3" name="Text Box 1">
          <a:extLst>
            <a:ext uri="{FF2B5EF4-FFF2-40B4-BE49-F238E27FC236}">
              <a16:creationId xmlns:a16="http://schemas.microsoft.com/office/drawing/2014/main" xmlns="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xmlns="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5" name="Text Box 1">
          <a:extLst>
            <a:ext uri="{FF2B5EF4-FFF2-40B4-BE49-F238E27FC236}">
              <a16:creationId xmlns:a16="http://schemas.microsoft.com/office/drawing/2014/main" xmlns="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xmlns="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7" name="Text Box 1">
          <a:extLst>
            <a:ext uri="{FF2B5EF4-FFF2-40B4-BE49-F238E27FC236}">
              <a16:creationId xmlns:a16="http://schemas.microsoft.com/office/drawing/2014/main" xmlns="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xmlns="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89" name="Text Box 1">
          <a:extLst>
            <a:ext uri="{FF2B5EF4-FFF2-40B4-BE49-F238E27FC236}">
              <a16:creationId xmlns:a16="http://schemas.microsoft.com/office/drawing/2014/main" xmlns="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xmlns="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1" name="Text Box 1">
          <a:extLst>
            <a:ext uri="{FF2B5EF4-FFF2-40B4-BE49-F238E27FC236}">
              <a16:creationId xmlns:a16="http://schemas.microsoft.com/office/drawing/2014/main" xmlns="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xmlns="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3" name="Text Box 1">
          <a:extLst>
            <a:ext uri="{FF2B5EF4-FFF2-40B4-BE49-F238E27FC236}">
              <a16:creationId xmlns:a16="http://schemas.microsoft.com/office/drawing/2014/main" xmlns="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xmlns="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5" name="Text Box 1">
          <a:extLst>
            <a:ext uri="{FF2B5EF4-FFF2-40B4-BE49-F238E27FC236}">
              <a16:creationId xmlns:a16="http://schemas.microsoft.com/office/drawing/2014/main" xmlns="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xmlns="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7" name="Text Box 1">
          <a:extLst>
            <a:ext uri="{FF2B5EF4-FFF2-40B4-BE49-F238E27FC236}">
              <a16:creationId xmlns:a16="http://schemas.microsoft.com/office/drawing/2014/main" xmlns="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xmlns="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699" name="Text Box 1">
          <a:extLst>
            <a:ext uri="{FF2B5EF4-FFF2-40B4-BE49-F238E27FC236}">
              <a16:creationId xmlns:a16="http://schemas.microsoft.com/office/drawing/2014/main" xmlns="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xmlns="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1" name="Text Box 1">
          <a:extLst>
            <a:ext uri="{FF2B5EF4-FFF2-40B4-BE49-F238E27FC236}">
              <a16:creationId xmlns:a16="http://schemas.microsoft.com/office/drawing/2014/main" xmlns="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xmlns="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3" name="Text Box 1">
          <a:extLst>
            <a:ext uri="{FF2B5EF4-FFF2-40B4-BE49-F238E27FC236}">
              <a16:creationId xmlns:a16="http://schemas.microsoft.com/office/drawing/2014/main" xmlns="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xmlns="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5" name="Text Box 1">
          <a:extLst>
            <a:ext uri="{FF2B5EF4-FFF2-40B4-BE49-F238E27FC236}">
              <a16:creationId xmlns:a16="http://schemas.microsoft.com/office/drawing/2014/main" xmlns="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xmlns="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7" name="Text Box 1">
          <a:extLst>
            <a:ext uri="{FF2B5EF4-FFF2-40B4-BE49-F238E27FC236}">
              <a16:creationId xmlns:a16="http://schemas.microsoft.com/office/drawing/2014/main" xmlns="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xmlns="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09" name="Text Box 1">
          <a:extLst>
            <a:ext uri="{FF2B5EF4-FFF2-40B4-BE49-F238E27FC236}">
              <a16:creationId xmlns:a16="http://schemas.microsoft.com/office/drawing/2014/main" xmlns="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xmlns="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1" name="Text Box 1">
          <a:extLst>
            <a:ext uri="{FF2B5EF4-FFF2-40B4-BE49-F238E27FC236}">
              <a16:creationId xmlns:a16="http://schemas.microsoft.com/office/drawing/2014/main" xmlns="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xmlns="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3" name="Text Box 1">
          <a:extLst>
            <a:ext uri="{FF2B5EF4-FFF2-40B4-BE49-F238E27FC236}">
              <a16:creationId xmlns:a16="http://schemas.microsoft.com/office/drawing/2014/main" xmlns="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xmlns="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5" name="Text Box 1">
          <a:extLst>
            <a:ext uri="{FF2B5EF4-FFF2-40B4-BE49-F238E27FC236}">
              <a16:creationId xmlns:a16="http://schemas.microsoft.com/office/drawing/2014/main" xmlns="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xmlns="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7" name="Text Box 1">
          <a:extLst>
            <a:ext uri="{FF2B5EF4-FFF2-40B4-BE49-F238E27FC236}">
              <a16:creationId xmlns:a16="http://schemas.microsoft.com/office/drawing/2014/main" xmlns="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xmlns="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19" name="Text Box 1">
          <a:extLst>
            <a:ext uri="{FF2B5EF4-FFF2-40B4-BE49-F238E27FC236}">
              <a16:creationId xmlns:a16="http://schemas.microsoft.com/office/drawing/2014/main" xmlns="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xmlns="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1" name="Text Box 1">
          <a:extLst>
            <a:ext uri="{FF2B5EF4-FFF2-40B4-BE49-F238E27FC236}">
              <a16:creationId xmlns:a16="http://schemas.microsoft.com/office/drawing/2014/main" xmlns="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xmlns="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3" name="Text Box 1">
          <a:extLst>
            <a:ext uri="{FF2B5EF4-FFF2-40B4-BE49-F238E27FC236}">
              <a16:creationId xmlns:a16="http://schemas.microsoft.com/office/drawing/2014/main" xmlns="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xmlns="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5" name="Text Box 1">
          <a:extLst>
            <a:ext uri="{FF2B5EF4-FFF2-40B4-BE49-F238E27FC236}">
              <a16:creationId xmlns:a16="http://schemas.microsoft.com/office/drawing/2014/main" xmlns="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xmlns="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7" name="Text Box 1">
          <a:extLst>
            <a:ext uri="{FF2B5EF4-FFF2-40B4-BE49-F238E27FC236}">
              <a16:creationId xmlns:a16="http://schemas.microsoft.com/office/drawing/2014/main" xmlns="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xmlns="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29" name="Text Box 1">
          <a:extLst>
            <a:ext uri="{FF2B5EF4-FFF2-40B4-BE49-F238E27FC236}">
              <a16:creationId xmlns:a16="http://schemas.microsoft.com/office/drawing/2014/main" xmlns="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xmlns="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1" name="Text Box 1">
          <a:extLst>
            <a:ext uri="{FF2B5EF4-FFF2-40B4-BE49-F238E27FC236}">
              <a16:creationId xmlns:a16="http://schemas.microsoft.com/office/drawing/2014/main" xmlns="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xmlns="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3" name="Text Box 1">
          <a:extLst>
            <a:ext uri="{FF2B5EF4-FFF2-40B4-BE49-F238E27FC236}">
              <a16:creationId xmlns:a16="http://schemas.microsoft.com/office/drawing/2014/main" xmlns="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xmlns="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5" name="Text Box 1">
          <a:extLst>
            <a:ext uri="{FF2B5EF4-FFF2-40B4-BE49-F238E27FC236}">
              <a16:creationId xmlns:a16="http://schemas.microsoft.com/office/drawing/2014/main" xmlns="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xmlns="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7" name="Text Box 1">
          <a:extLst>
            <a:ext uri="{FF2B5EF4-FFF2-40B4-BE49-F238E27FC236}">
              <a16:creationId xmlns:a16="http://schemas.microsoft.com/office/drawing/2014/main" xmlns="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xmlns="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39" name="Text Box 1">
          <a:extLst>
            <a:ext uri="{FF2B5EF4-FFF2-40B4-BE49-F238E27FC236}">
              <a16:creationId xmlns:a16="http://schemas.microsoft.com/office/drawing/2014/main" xmlns="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xmlns="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1741" name="Text Box 1">
          <a:extLst>
            <a:ext uri="{FF2B5EF4-FFF2-40B4-BE49-F238E27FC236}">
              <a16:creationId xmlns:a16="http://schemas.microsoft.com/office/drawing/2014/main" xmlns="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2343150" y="2638425"/>
          <a:ext cx="5524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xmlns="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3" name="Text Box 1">
          <a:extLst>
            <a:ext uri="{FF2B5EF4-FFF2-40B4-BE49-F238E27FC236}">
              <a16:creationId xmlns:a16="http://schemas.microsoft.com/office/drawing/2014/main" xmlns="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xmlns="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5" name="Text Box 1">
          <a:extLst>
            <a:ext uri="{FF2B5EF4-FFF2-40B4-BE49-F238E27FC236}">
              <a16:creationId xmlns:a16="http://schemas.microsoft.com/office/drawing/2014/main" xmlns="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xmlns="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7" name="Text Box 1">
          <a:extLst>
            <a:ext uri="{FF2B5EF4-FFF2-40B4-BE49-F238E27FC236}">
              <a16:creationId xmlns:a16="http://schemas.microsoft.com/office/drawing/2014/main" xmlns="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xmlns="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xmlns="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xmlns="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xmlns="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2" name="Text Box 1">
          <a:extLst>
            <a:ext uri="{FF2B5EF4-FFF2-40B4-BE49-F238E27FC236}">
              <a16:creationId xmlns:a16="http://schemas.microsoft.com/office/drawing/2014/main" xmlns="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3" name="Text Box 1">
          <a:extLst>
            <a:ext uri="{FF2B5EF4-FFF2-40B4-BE49-F238E27FC236}">
              <a16:creationId xmlns:a16="http://schemas.microsoft.com/office/drawing/2014/main" xmlns="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4" name="Text Box 1">
          <a:extLst>
            <a:ext uri="{FF2B5EF4-FFF2-40B4-BE49-F238E27FC236}">
              <a16:creationId xmlns:a16="http://schemas.microsoft.com/office/drawing/2014/main" xmlns="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xmlns="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xmlns="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57" name="Text Box 1">
          <a:extLst>
            <a:ext uri="{FF2B5EF4-FFF2-40B4-BE49-F238E27FC236}">
              <a16:creationId xmlns:a16="http://schemas.microsoft.com/office/drawing/2014/main" xmlns="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xmlns="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xmlns="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xmlns="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xmlns="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xmlns="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xmlns="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xmlns="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xmlns="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xmlns="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xmlns="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xmlns="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xmlns="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xmlns="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1" name="Text Box 1">
          <a:extLst>
            <a:ext uri="{FF2B5EF4-FFF2-40B4-BE49-F238E27FC236}">
              <a16:creationId xmlns:a16="http://schemas.microsoft.com/office/drawing/2014/main" xmlns="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xmlns="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3" name="Text Box 1">
          <a:extLst>
            <a:ext uri="{FF2B5EF4-FFF2-40B4-BE49-F238E27FC236}">
              <a16:creationId xmlns:a16="http://schemas.microsoft.com/office/drawing/2014/main" xmlns="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xmlns="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5" name="Text Box 1">
          <a:extLst>
            <a:ext uri="{FF2B5EF4-FFF2-40B4-BE49-F238E27FC236}">
              <a16:creationId xmlns:a16="http://schemas.microsoft.com/office/drawing/2014/main" xmlns="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xmlns="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7" name="Text Box 1">
          <a:extLst>
            <a:ext uri="{FF2B5EF4-FFF2-40B4-BE49-F238E27FC236}">
              <a16:creationId xmlns:a16="http://schemas.microsoft.com/office/drawing/2014/main" xmlns="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xmlns="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79" name="Text Box 1">
          <a:extLst>
            <a:ext uri="{FF2B5EF4-FFF2-40B4-BE49-F238E27FC236}">
              <a16:creationId xmlns:a16="http://schemas.microsoft.com/office/drawing/2014/main" xmlns="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xmlns="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1" name="Text Box 1">
          <a:extLst>
            <a:ext uri="{FF2B5EF4-FFF2-40B4-BE49-F238E27FC236}">
              <a16:creationId xmlns:a16="http://schemas.microsoft.com/office/drawing/2014/main" xmlns="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xmlns="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3" name="Text Box 1">
          <a:extLst>
            <a:ext uri="{FF2B5EF4-FFF2-40B4-BE49-F238E27FC236}">
              <a16:creationId xmlns:a16="http://schemas.microsoft.com/office/drawing/2014/main" xmlns="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xmlns="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5" name="Text Box 1">
          <a:extLst>
            <a:ext uri="{FF2B5EF4-FFF2-40B4-BE49-F238E27FC236}">
              <a16:creationId xmlns:a16="http://schemas.microsoft.com/office/drawing/2014/main" xmlns="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xmlns="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7" name="Text Box 1">
          <a:extLst>
            <a:ext uri="{FF2B5EF4-FFF2-40B4-BE49-F238E27FC236}">
              <a16:creationId xmlns:a16="http://schemas.microsoft.com/office/drawing/2014/main" xmlns="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xmlns="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89" name="Text Box 1">
          <a:extLst>
            <a:ext uri="{FF2B5EF4-FFF2-40B4-BE49-F238E27FC236}">
              <a16:creationId xmlns:a16="http://schemas.microsoft.com/office/drawing/2014/main" xmlns="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xmlns="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1" name="Text Box 1">
          <a:extLst>
            <a:ext uri="{FF2B5EF4-FFF2-40B4-BE49-F238E27FC236}">
              <a16:creationId xmlns:a16="http://schemas.microsoft.com/office/drawing/2014/main" xmlns="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xmlns="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3" name="Text Box 1">
          <a:extLst>
            <a:ext uri="{FF2B5EF4-FFF2-40B4-BE49-F238E27FC236}">
              <a16:creationId xmlns:a16="http://schemas.microsoft.com/office/drawing/2014/main" xmlns="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xmlns="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5" name="Text Box 1">
          <a:extLst>
            <a:ext uri="{FF2B5EF4-FFF2-40B4-BE49-F238E27FC236}">
              <a16:creationId xmlns:a16="http://schemas.microsoft.com/office/drawing/2014/main" xmlns="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xmlns="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7" name="Text Box 1">
          <a:extLst>
            <a:ext uri="{FF2B5EF4-FFF2-40B4-BE49-F238E27FC236}">
              <a16:creationId xmlns:a16="http://schemas.microsoft.com/office/drawing/2014/main" xmlns="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xmlns="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799" name="Text Box 1">
          <a:extLst>
            <a:ext uri="{FF2B5EF4-FFF2-40B4-BE49-F238E27FC236}">
              <a16:creationId xmlns:a16="http://schemas.microsoft.com/office/drawing/2014/main" xmlns="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xmlns="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01" name="Text Box 1">
          <a:extLst>
            <a:ext uri="{FF2B5EF4-FFF2-40B4-BE49-F238E27FC236}">
              <a16:creationId xmlns:a16="http://schemas.microsoft.com/office/drawing/2014/main" xmlns="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xmlns="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03" name="Text Box 1">
          <a:extLst>
            <a:ext uri="{FF2B5EF4-FFF2-40B4-BE49-F238E27FC236}">
              <a16:creationId xmlns:a16="http://schemas.microsoft.com/office/drawing/2014/main" xmlns="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xmlns="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05" name="Text Box 1">
          <a:extLst>
            <a:ext uri="{FF2B5EF4-FFF2-40B4-BE49-F238E27FC236}">
              <a16:creationId xmlns:a16="http://schemas.microsoft.com/office/drawing/2014/main" xmlns="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xmlns="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07" name="Text Box 1">
          <a:extLst>
            <a:ext uri="{FF2B5EF4-FFF2-40B4-BE49-F238E27FC236}">
              <a16:creationId xmlns:a16="http://schemas.microsoft.com/office/drawing/2014/main" xmlns="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xmlns="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09" name="Text Box 1">
          <a:extLst>
            <a:ext uri="{FF2B5EF4-FFF2-40B4-BE49-F238E27FC236}">
              <a16:creationId xmlns:a16="http://schemas.microsoft.com/office/drawing/2014/main" xmlns="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xmlns="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1" name="Text Box 1">
          <a:extLst>
            <a:ext uri="{FF2B5EF4-FFF2-40B4-BE49-F238E27FC236}">
              <a16:creationId xmlns:a16="http://schemas.microsoft.com/office/drawing/2014/main" xmlns="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xmlns="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3" name="Text Box 1">
          <a:extLst>
            <a:ext uri="{FF2B5EF4-FFF2-40B4-BE49-F238E27FC236}">
              <a16:creationId xmlns:a16="http://schemas.microsoft.com/office/drawing/2014/main" xmlns="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xmlns="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5" name="Text Box 1">
          <a:extLst>
            <a:ext uri="{FF2B5EF4-FFF2-40B4-BE49-F238E27FC236}">
              <a16:creationId xmlns:a16="http://schemas.microsoft.com/office/drawing/2014/main" xmlns="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xmlns="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7" name="Text Box 1">
          <a:extLst>
            <a:ext uri="{FF2B5EF4-FFF2-40B4-BE49-F238E27FC236}">
              <a16:creationId xmlns:a16="http://schemas.microsoft.com/office/drawing/2014/main" xmlns="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8" name="Text Box 1">
          <a:extLst>
            <a:ext uri="{FF2B5EF4-FFF2-40B4-BE49-F238E27FC236}">
              <a16:creationId xmlns:a16="http://schemas.microsoft.com/office/drawing/2014/main" xmlns="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19" name="Text Box 1">
          <a:extLst>
            <a:ext uri="{FF2B5EF4-FFF2-40B4-BE49-F238E27FC236}">
              <a16:creationId xmlns:a16="http://schemas.microsoft.com/office/drawing/2014/main" xmlns="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20" name="Text Box 1">
          <a:extLst>
            <a:ext uri="{FF2B5EF4-FFF2-40B4-BE49-F238E27FC236}">
              <a16:creationId xmlns:a16="http://schemas.microsoft.com/office/drawing/2014/main" xmlns="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21" name="Text Box 1">
          <a:extLst>
            <a:ext uri="{FF2B5EF4-FFF2-40B4-BE49-F238E27FC236}">
              <a16:creationId xmlns:a16="http://schemas.microsoft.com/office/drawing/2014/main" xmlns="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xmlns="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xmlns="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24" name="Text Box 1">
          <a:extLst>
            <a:ext uri="{FF2B5EF4-FFF2-40B4-BE49-F238E27FC236}">
              <a16:creationId xmlns:a16="http://schemas.microsoft.com/office/drawing/2014/main" xmlns="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2343150" y="10287000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25" name="Text Box 1">
          <a:extLst>
            <a:ext uri="{FF2B5EF4-FFF2-40B4-BE49-F238E27FC236}">
              <a16:creationId xmlns:a16="http://schemas.microsoft.com/office/drawing/2014/main" xmlns="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26" name="Text Box 1">
          <a:extLst>
            <a:ext uri="{FF2B5EF4-FFF2-40B4-BE49-F238E27FC236}">
              <a16:creationId xmlns:a16="http://schemas.microsoft.com/office/drawing/2014/main" xmlns="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27" name="Text Box 1">
          <a:extLst>
            <a:ext uri="{FF2B5EF4-FFF2-40B4-BE49-F238E27FC236}">
              <a16:creationId xmlns:a16="http://schemas.microsoft.com/office/drawing/2014/main" xmlns="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28" name="Text Box 1">
          <a:extLst>
            <a:ext uri="{FF2B5EF4-FFF2-40B4-BE49-F238E27FC236}">
              <a16:creationId xmlns:a16="http://schemas.microsoft.com/office/drawing/2014/main" xmlns="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xmlns="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xmlns="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1" name="Text Box 1">
          <a:extLst>
            <a:ext uri="{FF2B5EF4-FFF2-40B4-BE49-F238E27FC236}">
              <a16:creationId xmlns:a16="http://schemas.microsoft.com/office/drawing/2014/main" xmlns="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2" name="Text Box 1">
          <a:extLst>
            <a:ext uri="{FF2B5EF4-FFF2-40B4-BE49-F238E27FC236}">
              <a16:creationId xmlns:a16="http://schemas.microsoft.com/office/drawing/2014/main" xmlns="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xmlns="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xmlns="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5" name="Text Box 1">
          <a:extLst>
            <a:ext uri="{FF2B5EF4-FFF2-40B4-BE49-F238E27FC236}">
              <a16:creationId xmlns:a16="http://schemas.microsoft.com/office/drawing/2014/main" xmlns="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6" name="Text Box 1">
          <a:extLst>
            <a:ext uri="{FF2B5EF4-FFF2-40B4-BE49-F238E27FC236}">
              <a16:creationId xmlns:a16="http://schemas.microsoft.com/office/drawing/2014/main" xmlns="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7" name="Text Box 1">
          <a:extLst>
            <a:ext uri="{FF2B5EF4-FFF2-40B4-BE49-F238E27FC236}">
              <a16:creationId xmlns:a16="http://schemas.microsoft.com/office/drawing/2014/main" xmlns="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8" name="Text Box 1">
          <a:extLst>
            <a:ext uri="{FF2B5EF4-FFF2-40B4-BE49-F238E27FC236}">
              <a16:creationId xmlns:a16="http://schemas.microsoft.com/office/drawing/2014/main" xmlns="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39" name="Text Box 1">
          <a:extLst>
            <a:ext uri="{FF2B5EF4-FFF2-40B4-BE49-F238E27FC236}">
              <a16:creationId xmlns:a16="http://schemas.microsoft.com/office/drawing/2014/main" xmlns="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xmlns="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xmlns="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2" name="Text Box 1">
          <a:extLst>
            <a:ext uri="{FF2B5EF4-FFF2-40B4-BE49-F238E27FC236}">
              <a16:creationId xmlns:a16="http://schemas.microsoft.com/office/drawing/2014/main" xmlns="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xmlns="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xmlns="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xmlns="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xmlns="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xmlns="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xmlns="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xmlns="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xmlns="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xmlns="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xmlns="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xmlns="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xmlns="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xmlns="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xmlns="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xmlns="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xmlns="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xmlns="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xmlns="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xmlns="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xmlns="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3" name="Text Box 1">
          <a:extLst>
            <a:ext uri="{FF2B5EF4-FFF2-40B4-BE49-F238E27FC236}">
              <a16:creationId xmlns:a16="http://schemas.microsoft.com/office/drawing/2014/main" xmlns="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xmlns="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2343150" y="120300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xmlns="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xmlns="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xmlns="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xmlns="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2343150" y="1151572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69" name="Text Box 1">
          <a:extLst>
            <a:ext uri="{FF2B5EF4-FFF2-40B4-BE49-F238E27FC236}">
              <a16:creationId xmlns:a16="http://schemas.microsoft.com/office/drawing/2014/main" xmlns="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xmlns="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xmlns="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xmlns="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2343150" y="11001375"/>
          <a:ext cx="5513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xmlns="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xmlns="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5" name="Text Box 1">
          <a:extLst>
            <a:ext uri="{FF2B5EF4-FFF2-40B4-BE49-F238E27FC236}">
              <a16:creationId xmlns:a16="http://schemas.microsoft.com/office/drawing/2014/main" xmlns="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xmlns="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2343150" y="11344275"/>
          <a:ext cx="551307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xmlns="" id="{BC74E8E5-6699-434E-9DCA-94D1A17141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xmlns="" id="{089F5A7E-A07B-4E34-BFD8-FDA5E704C3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xmlns="" id="{A9FEC057-7B45-4182-B775-B2A47F67B54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xmlns="" id="{457C9303-3179-4FA1-9110-2A9B40D678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1" name="Text Box 1">
          <a:extLst>
            <a:ext uri="{FF2B5EF4-FFF2-40B4-BE49-F238E27FC236}">
              <a16:creationId xmlns:a16="http://schemas.microsoft.com/office/drawing/2014/main" xmlns="" id="{07B902CA-70D7-4CDA-8829-F2D49F9B027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xmlns="" id="{DF992EB5-3636-4203-B519-97936612C8D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xmlns="" id="{2038E147-BE31-41FC-A03E-4767310FCEA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xmlns="" id="{CFFF16A8-AA74-446A-BBCE-AEC25C36D3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xmlns="" id="{A4F3105F-2F83-41BB-8BBC-495ABBC1A40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xmlns="" id="{17999025-26CA-4B5D-A48D-3DDBBEFE91E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7" name="Text Box 1">
          <a:extLst>
            <a:ext uri="{FF2B5EF4-FFF2-40B4-BE49-F238E27FC236}">
              <a16:creationId xmlns:a16="http://schemas.microsoft.com/office/drawing/2014/main" xmlns="" id="{0A9D3D26-C0DA-4AEF-8511-0322FA0D823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xmlns="" id="{BE6A2559-D72A-413E-A7AE-37B4AEEFAF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xmlns="" id="{5AE78D7E-6A90-4A13-A563-5E1A5ACA226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xmlns="" id="{500D8B62-46B9-4EFD-8238-C3F90FA2A8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xmlns="" id="{FAD67492-2A4C-45CF-8892-88DA33E2AE1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xmlns="" id="{E9BD6459-BAA4-47DB-ACD3-C88FF05651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93" name="Text Box 1">
          <a:extLst>
            <a:ext uri="{FF2B5EF4-FFF2-40B4-BE49-F238E27FC236}">
              <a16:creationId xmlns:a16="http://schemas.microsoft.com/office/drawing/2014/main" xmlns="" id="{3378DDFF-E9FA-40D7-BAAE-E67BDE79DA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xmlns="" id="{ADA4B7E6-74AF-4141-8893-4FC96EC79C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95" name="Text Box 1">
          <a:extLst>
            <a:ext uri="{FF2B5EF4-FFF2-40B4-BE49-F238E27FC236}">
              <a16:creationId xmlns:a16="http://schemas.microsoft.com/office/drawing/2014/main" xmlns="" id="{B4192C69-7860-4220-AC01-902F604684B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xmlns="" id="{5F195561-8357-4D02-9057-BCEE26CDC3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97" name="Text Box 1">
          <a:extLst>
            <a:ext uri="{FF2B5EF4-FFF2-40B4-BE49-F238E27FC236}">
              <a16:creationId xmlns:a16="http://schemas.microsoft.com/office/drawing/2014/main" xmlns="" id="{1EAEE849-42F6-49B3-97E1-FD859002025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xmlns="" id="{16A50B65-A207-47C2-AC2A-426B7822106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899" name="Text Box 1">
          <a:extLst>
            <a:ext uri="{FF2B5EF4-FFF2-40B4-BE49-F238E27FC236}">
              <a16:creationId xmlns:a16="http://schemas.microsoft.com/office/drawing/2014/main" xmlns="" id="{C378DF11-9C52-4283-9C4E-9CE25CF8AB1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xmlns="" id="{93F25BDF-C530-4A85-8359-A2B848877C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1" name="Text Box 1">
          <a:extLst>
            <a:ext uri="{FF2B5EF4-FFF2-40B4-BE49-F238E27FC236}">
              <a16:creationId xmlns:a16="http://schemas.microsoft.com/office/drawing/2014/main" xmlns="" id="{5B4038C9-9476-4143-A64E-3B8A46C0FBE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xmlns="" id="{30FA0501-6D37-4CC2-9A97-E17F80FDA4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3" name="Text Box 1">
          <a:extLst>
            <a:ext uri="{FF2B5EF4-FFF2-40B4-BE49-F238E27FC236}">
              <a16:creationId xmlns:a16="http://schemas.microsoft.com/office/drawing/2014/main" xmlns="" id="{E0ACE07B-DC65-4904-97B2-7F48B82F7E0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xmlns="" id="{EF17D43B-F537-4B95-A8AF-C34C8D234EC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5" name="Text Box 1">
          <a:extLst>
            <a:ext uri="{FF2B5EF4-FFF2-40B4-BE49-F238E27FC236}">
              <a16:creationId xmlns:a16="http://schemas.microsoft.com/office/drawing/2014/main" xmlns="" id="{809ECD7E-0D63-40B1-A1DB-6BC74628452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xmlns="" id="{11999E0F-2879-4209-9786-BB0605A44FD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7" name="Text Box 1">
          <a:extLst>
            <a:ext uri="{FF2B5EF4-FFF2-40B4-BE49-F238E27FC236}">
              <a16:creationId xmlns:a16="http://schemas.microsoft.com/office/drawing/2014/main" xmlns="" id="{AE32EE49-5004-4B8E-8557-122057CBF1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xmlns="" id="{9D5A5AD9-9F74-474D-B805-8669EF39BEE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09" name="Text Box 1">
          <a:extLst>
            <a:ext uri="{FF2B5EF4-FFF2-40B4-BE49-F238E27FC236}">
              <a16:creationId xmlns:a16="http://schemas.microsoft.com/office/drawing/2014/main" xmlns="" id="{6C661D23-CE0F-4E90-BFE7-FDC28FDB03D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xmlns="" id="{4167BA16-3F26-4CF7-8822-C3A7AA9F75B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1" name="Text Box 1">
          <a:extLst>
            <a:ext uri="{FF2B5EF4-FFF2-40B4-BE49-F238E27FC236}">
              <a16:creationId xmlns:a16="http://schemas.microsoft.com/office/drawing/2014/main" xmlns="" id="{733A183B-84F9-4B49-AF74-D8EE472EBA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xmlns="" id="{38E1503F-5ABE-4572-8B5D-5D9BA2FC427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3" name="Text Box 1">
          <a:extLst>
            <a:ext uri="{FF2B5EF4-FFF2-40B4-BE49-F238E27FC236}">
              <a16:creationId xmlns:a16="http://schemas.microsoft.com/office/drawing/2014/main" xmlns="" id="{4702A35F-807C-4599-BDFD-BF2CCEB900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xmlns="" id="{B4BFA70C-CCE4-488E-8D1D-D10BE82A3AA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5" name="Text Box 1">
          <a:extLst>
            <a:ext uri="{FF2B5EF4-FFF2-40B4-BE49-F238E27FC236}">
              <a16:creationId xmlns:a16="http://schemas.microsoft.com/office/drawing/2014/main" xmlns="" id="{7B0A2601-B1C0-47F0-9F1E-4770EC9CA84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xmlns="" id="{C78279B3-4043-42FE-8BF9-F804CF839F0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7" name="Text Box 1">
          <a:extLst>
            <a:ext uri="{FF2B5EF4-FFF2-40B4-BE49-F238E27FC236}">
              <a16:creationId xmlns:a16="http://schemas.microsoft.com/office/drawing/2014/main" xmlns="" id="{28EFC753-29D9-4D1A-A585-1DFBC4DB5C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xmlns="" id="{6EF2484D-F840-41EE-8308-5C4CB0D71D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19" name="Text Box 1">
          <a:extLst>
            <a:ext uri="{FF2B5EF4-FFF2-40B4-BE49-F238E27FC236}">
              <a16:creationId xmlns:a16="http://schemas.microsoft.com/office/drawing/2014/main" xmlns="" id="{349C9AB7-BB00-4406-A259-8167F888EA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xmlns="" id="{9280E0DE-69DC-4558-81F2-43895704E41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1" name="Text Box 1">
          <a:extLst>
            <a:ext uri="{FF2B5EF4-FFF2-40B4-BE49-F238E27FC236}">
              <a16:creationId xmlns:a16="http://schemas.microsoft.com/office/drawing/2014/main" xmlns="" id="{0C601AA9-01E2-4721-890B-15EF5ABA68A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xmlns="" id="{C66FC47C-F538-498D-AED7-2E566F23B2A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3" name="Text Box 1">
          <a:extLst>
            <a:ext uri="{FF2B5EF4-FFF2-40B4-BE49-F238E27FC236}">
              <a16:creationId xmlns:a16="http://schemas.microsoft.com/office/drawing/2014/main" xmlns="" id="{D6AC6221-3598-4E94-B829-274672FB943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xmlns="" id="{157C9205-3713-4B37-A082-97EC366CF2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5" name="Text Box 1">
          <a:extLst>
            <a:ext uri="{FF2B5EF4-FFF2-40B4-BE49-F238E27FC236}">
              <a16:creationId xmlns:a16="http://schemas.microsoft.com/office/drawing/2014/main" xmlns="" id="{D319D126-EC3F-4F9F-9DB2-88218DC267B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xmlns="" id="{1028BA8F-5272-4FD0-B8CC-D253F4C5A5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7" name="Text Box 1">
          <a:extLst>
            <a:ext uri="{FF2B5EF4-FFF2-40B4-BE49-F238E27FC236}">
              <a16:creationId xmlns:a16="http://schemas.microsoft.com/office/drawing/2014/main" xmlns="" id="{A1241316-416A-490A-ADF8-1E4BA8CEB3A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xmlns="" id="{2D80EB84-D1C8-497D-B7AE-AEAEDBA0663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29" name="Text Box 1">
          <a:extLst>
            <a:ext uri="{FF2B5EF4-FFF2-40B4-BE49-F238E27FC236}">
              <a16:creationId xmlns:a16="http://schemas.microsoft.com/office/drawing/2014/main" xmlns="" id="{1971DE67-A7F7-42FF-AA90-A6CDB914091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xmlns="" id="{EE3102BA-0584-408E-9BD8-D5A0AD74AD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31" name="Text Box 1">
          <a:extLst>
            <a:ext uri="{FF2B5EF4-FFF2-40B4-BE49-F238E27FC236}">
              <a16:creationId xmlns:a16="http://schemas.microsoft.com/office/drawing/2014/main" xmlns="" id="{83B614AB-96F0-4542-B15D-1D42D6D525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xmlns="" id="{32C8F030-3C21-4FD8-AA7C-F5F9B82CBB7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33" name="Text Box 1">
          <a:extLst>
            <a:ext uri="{FF2B5EF4-FFF2-40B4-BE49-F238E27FC236}">
              <a16:creationId xmlns:a16="http://schemas.microsoft.com/office/drawing/2014/main" xmlns="" id="{5B996114-8F1A-4A08-B43E-4D5FDDF4E6F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xmlns="" id="{48414723-F06C-4388-A92D-002D26B382F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35" name="Text Box 1">
          <a:extLst>
            <a:ext uri="{FF2B5EF4-FFF2-40B4-BE49-F238E27FC236}">
              <a16:creationId xmlns:a16="http://schemas.microsoft.com/office/drawing/2014/main" xmlns="" id="{AB336775-0EA0-4D82-901B-A1F49733FA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xmlns="" id="{D44621F6-7507-4D00-839E-A324686EA1E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37" name="Text Box 1">
          <a:extLst>
            <a:ext uri="{FF2B5EF4-FFF2-40B4-BE49-F238E27FC236}">
              <a16:creationId xmlns:a16="http://schemas.microsoft.com/office/drawing/2014/main" xmlns="" id="{66C20425-B115-47D5-999E-F98A4081B8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xmlns="" id="{27E9DDCE-DE74-42E5-AADD-FE551073CE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39" name="Text Box 1">
          <a:extLst>
            <a:ext uri="{FF2B5EF4-FFF2-40B4-BE49-F238E27FC236}">
              <a16:creationId xmlns:a16="http://schemas.microsoft.com/office/drawing/2014/main" xmlns="" id="{10947F36-6299-48C8-8B3B-62A142081D2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xmlns="" id="{032F294A-C9AE-4C72-81E6-A530B46679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1" name="Text Box 1">
          <a:extLst>
            <a:ext uri="{FF2B5EF4-FFF2-40B4-BE49-F238E27FC236}">
              <a16:creationId xmlns:a16="http://schemas.microsoft.com/office/drawing/2014/main" xmlns="" id="{E59C8A10-BDC0-466F-A13A-A29F4DB4BFD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xmlns="" id="{E2823B97-AEAC-40F4-877C-B2512E6098A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3" name="Text Box 1">
          <a:extLst>
            <a:ext uri="{FF2B5EF4-FFF2-40B4-BE49-F238E27FC236}">
              <a16:creationId xmlns:a16="http://schemas.microsoft.com/office/drawing/2014/main" xmlns="" id="{5F20391B-220B-4A5F-B6B2-C17E819FFB6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xmlns="" id="{D61622A6-9350-4CD9-9549-83AA07CB42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5" name="Text Box 1">
          <a:extLst>
            <a:ext uri="{FF2B5EF4-FFF2-40B4-BE49-F238E27FC236}">
              <a16:creationId xmlns:a16="http://schemas.microsoft.com/office/drawing/2014/main" xmlns="" id="{54F0F7B2-2DA5-4C88-9F3B-5105E7759F4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xmlns="" id="{2C0EB2CC-2D48-4187-A122-0CCB9422E9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7" name="Text Box 1">
          <a:extLst>
            <a:ext uri="{FF2B5EF4-FFF2-40B4-BE49-F238E27FC236}">
              <a16:creationId xmlns:a16="http://schemas.microsoft.com/office/drawing/2014/main" xmlns="" id="{30A22480-EB4E-43C9-9E1D-51BEDD94AA4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xmlns="" id="{97E8FCA0-3585-492C-B922-657E3BD5602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49" name="Text Box 1">
          <a:extLst>
            <a:ext uri="{FF2B5EF4-FFF2-40B4-BE49-F238E27FC236}">
              <a16:creationId xmlns:a16="http://schemas.microsoft.com/office/drawing/2014/main" xmlns="" id="{304F85AE-35A8-4F5D-8EC4-1742B91699A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xmlns="" id="{8F4658FC-764B-479F-AD43-62F59801372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51" name="Text Box 1">
          <a:extLst>
            <a:ext uri="{FF2B5EF4-FFF2-40B4-BE49-F238E27FC236}">
              <a16:creationId xmlns:a16="http://schemas.microsoft.com/office/drawing/2014/main" xmlns="" id="{0D5C9781-89B7-4D63-90E5-CBD4C7EA8CC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xmlns="" id="{8D5D8887-0A00-4C3A-AE5C-3DF6A45A3DB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53" name="Text Box 1">
          <a:extLst>
            <a:ext uri="{FF2B5EF4-FFF2-40B4-BE49-F238E27FC236}">
              <a16:creationId xmlns:a16="http://schemas.microsoft.com/office/drawing/2014/main" xmlns="" id="{F46701BA-9FD1-40BD-93DD-78B7C04390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xmlns="" id="{3EC20ADF-42BA-4B88-80E4-3760EE6919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55" name="Text Box 1">
          <a:extLst>
            <a:ext uri="{FF2B5EF4-FFF2-40B4-BE49-F238E27FC236}">
              <a16:creationId xmlns:a16="http://schemas.microsoft.com/office/drawing/2014/main" xmlns="" id="{C21D1B6E-F9DB-4DEB-87E2-49342A237B1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xmlns="" id="{81EF2831-1A1A-4990-BBD5-A2FCA47A66B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57" name="Text Box 1">
          <a:extLst>
            <a:ext uri="{FF2B5EF4-FFF2-40B4-BE49-F238E27FC236}">
              <a16:creationId xmlns:a16="http://schemas.microsoft.com/office/drawing/2014/main" xmlns="" id="{6A65F680-D2C2-48EA-BDD1-5DB45E50A8E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xmlns="" id="{4DEBA57F-957A-4F58-A3DF-B7283F364CF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59" name="Text Box 1">
          <a:extLst>
            <a:ext uri="{FF2B5EF4-FFF2-40B4-BE49-F238E27FC236}">
              <a16:creationId xmlns:a16="http://schemas.microsoft.com/office/drawing/2014/main" xmlns="" id="{2F46E11D-278C-40D9-886F-D872C5DB4C4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xmlns="" id="{FB6E597E-71CC-4726-9C2E-BD58837D577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61" name="Text Box 1">
          <a:extLst>
            <a:ext uri="{FF2B5EF4-FFF2-40B4-BE49-F238E27FC236}">
              <a16:creationId xmlns:a16="http://schemas.microsoft.com/office/drawing/2014/main" xmlns="" id="{CF625226-7A10-4016-905C-FB0FD5C8C4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xmlns="" id="{F930E6B3-ED18-4A93-A49E-1CB71EA7B41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63" name="Text Box 1">
          <a:extLst>
            <a:ext uri="{FF2B5EF4-FFF2-40B4-BE49-F238E27FC236}">
              <a16:creationId xmlns:a16="http://schemas.microsoft.com/office/drawing/2014/main" xmlns="" id="{91F2A197-203F-4F67-8E34-438BFB6CE1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xmlns="" id="{9D55590C-C172-452B-8CA0-35E2CD4DE27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65" name="Text Box 1">
          <a:extLst>
            <a:ext uri="{FF2B5EF4-FFF2-40B4-BE49-F238E27FC236}">
              <a16:creationId xmlns:a16="http://schemas.microsoft.com/office/drawing/2014/main" xmlns="" id="{B1310826-8D93-4370-907C-5734F7FDE5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xmlns="" id="{F1D6B49B-638D-4721-AA3C-1FA4895F9CA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1967" name="Text Box 1">
          <a:extLst>
            <a:ext uri="{FF2B5EF4-FFF2-40B4-BE49-F238E27FC236}">
              <a16:creationId xmlns:a16="http://schemas.microsoft.com/office/drawing/2014/main" xmlns="" id="{FB3DB731-A569-4795-8576-E4776575BC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xmlns="" id="{F9F4EE98-1FDF-4480-B900-A20CE1E1003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69" name="Text Box 1">
          <a:extLst>
            <a:ext uri="{FF2B5EF4-FFF2-40B4-BE49-F238E27FC236}">
              <a16:creationId xmlns:a16="http://schemas.microsoft.com/office/drawing/2014/main" xmlns="" id="{1EC35C6C-7241-4B6E-9BE2-EA9B5265019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xmlns="" id="{5DBFDAEC-4288-4372-818A-54F204BA889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1" name="Text Box 1">
          <a:extLst>
            <a:ext uri="{FF2B5EF4-FFF2-40B4-BE49-F238E27FC236}">
              <a16:creationId xmlns:a16="http://schemas.microsoft.com/office/drawing/2014/main" xmlns="" id="{966BEA67-CDB4-45A8-AD2A-2598D0380A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xmlns="" id="{7E46424E-F994-435E-A2A0-719113FC57E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3" name="Text Box 1">
          <a:extLst>
            <a:ext uri="{FF2B5EF4-FFF2-40B4-BE49-F238E27FC236}">
              <a16:creationId xmlns:a16="http://schemas.microsoft.com/office/drawing/2014/main" xmlns="" id="{5DA43DD6-0EDD-468C-A872-C18C95B946F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xmlns="" id="{99B8B976-AA47-4E0C-9A26-C2BA9F721CA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5" name="Text Box 1">
          <a:extLst>
            <a:ext uri="{FF2B5EF4-FFF2-40B4-BE49-F238E27FC236}">
              <a16:creationId xmlns:a16="http://schemas.microsoft.com/office/drawing/2014/main" xmlns="" id="{4C799370-A2ED-4EF4-A5F4-B7F1FA7845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xmlns="" id="{E8B9A69B-A137-4B25-B86A-FD3897AD5E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7" name="Text Box 1">
          <a:extLst>
            <a:ext uri="{FF2B5EF4-FFF2-40B4-BE49-F238E27FC236}">
              <a16:creationId xmlns:a16="http://schemas.microsoft.com/office/drawing/2014/main" xmlns="" id="{06A5B651-8E70-4874-9894-D0BAA48A812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xmlns="" id="{0BCA2F6C-6927-4103-A6F1-3D1A0BB268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79" name="Text Box 1">
          <a:extLst>
            <a:ext uri="{FF2B5EF4-FFF2-40B4-BE49-F238E27FC236}">
              <a16:creationId xmlns:a16="http://schemas.microsoft.com/office/drawing/2014/main" xmlns="" id="{6D48C492-C4A3-42EF-B581-54E4247EFC8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xmlns="" id="{72ACF2A0-C116-480B-B022-8367A529FC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1" name="Text Box 1">
          <a:extLst>
            <a:ext uri="{FF2B5EF4-FFF2-40B4-BE49-F238E27FC236}">
              <a16:creationId xmlns:a16="http://schemas.microsoft.com/office/drawing/2014/main" xmlns="" id="{710AF354-310B-401A-AE9E-E63C2B8D4D5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xmlns="" id="{064B44FC-F3E8-44FF-AB7E-7A1DDB8BC6D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3" name="Text Box 1">
          <a:extLst>
            <a:ext uri="{FF2B5EF4-FFF2-40B4-BE49-F238E27FC236}">
              <a16:creationId xmlns:a16="http://schemas.microsoft.com/office/drawing/2014/main" xmlns="" id="{E5C694BD-10FD-4F53-91F5-5DC73DDAC47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xmlns="" id="{1C73680A-A6A4-4032-9FD3-188FF90D01B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5" name="Text Box 1">
          <a:extLst>
            <a:ext uri="{FF2B5EF4-FFF2-40B4-BE49-F238E27FC236}">
              <a16:creationId xmlns:a16="http://schemas.microsoft.com/office/drawing/2014/main" xmlns="" id="{0EEDBFB9-69EE-4420-9F3C-17D100B2EF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xmlns="" id="{55157D82-0967-48B0-B6D3-2021CB0B72A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7" name="Text Box 1">
          <a:extLst>
            <a:ext uri="{FF2B5EF4-FFF2-40B4-BE49-F238E27FC236}">
              <a16:creationId xmlns:a16="http://schemas.microsoft.com/office/drawing/2014/main" xmlns="" id="{8640799E-39F9-4863-97B3-5689C789DA4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xmlns="" id="{670C420A-9D49-46F5-921C-98BDD7569E6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89" name="Text Box 1">
          <a:extLst>
            <a:ext uri="{FF2B5EF4-FFF2-40B4-BE49-F238E27FC236}">
              <a16:creationId xmlns:a16="http://schemas.microsoft.com/office/drawing/2014/main" xmlns="" id="{C07A3CAE-EE6D-4038-9674-35F5DBEB44B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xmlns="" id="{648523E5-68FA-49DE-8625-C2A4B66EE0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1" name="Text Box 1">
          <a:extLst>
            <a:ext uri="{FF2B5EF4-FFF2-40B4-BE49-F238E27FC236}">
              <a16:creationId xmlns:a16="http://schemas.microsoft.com/office/drawing/2014/main" xmlns="" id="{EDE227EA-0F64-41CF-8A11-41335AB9329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xmlns="" id="{C595FD02-35BC-48B6-B90A-AB296DCC0F7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3" name="Text Box 1">
          <a:extLst>
            <a:ext uri="{FF2B5EF4-FFF2-40B4-BE49-F238E27FC236}">
              <a16:creationId xmlns:a16="http://schemas.microsoft.com/office/drawing/2014/main" xmlns="" id="{6BF83468-9182-4229-A915-70ECD875EF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xmlns="" id="{FCE85EE1-05F8-4225-9CB8-AD8CDBC2884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5" name="Text Box 1">
          <a:extLst>
            <a:ext uri="{FF2B5EF4-FFF2-40B4-BE49-F238E27FC236}">
              <a16:creationId xmlns:a16="http://schemas.microsoft.com/office/drawing/2014/main" xmlns="" id="{0604A1DB-8138-4AF2-9BB8-019E1DF6A3A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xmlns="" id="{74CF25CD-73B8-4A1A-8F05-42117CCCF6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7" name="Text Box 1">
          <a:extLst>
            <a:ext uri="{FF2B5EF4-FFF2-40B4-BE49-F238E27FC236}">
              <a16:creationId xmlns:a16="http://schemas.microsoft.com/office/drawing/2014/main" xmlns="" id="{D1EED106-02C1-4446-AA18-F5729C1E7E0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xmlns="" id="{FF6A0E34-8B70-445F-8C8B-B63C4B0510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xmlns="" id="{C0F66936-3E0C-4B84-AB95-5DDF6912EC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xmlns="" id="{3BEB75C0-145E-4705-8D7A-027EA7480A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xmlns="" id="{FCB62F2F-586E-4508-B82C-3C312611F88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2" name="Text Box 1">
          <a:extLst>
            <a:ext uri="{FF2B5EF4-FFF2-40B4-BE49-F238E27FC236}">
              <a16:creationId xmlns:a16="http://schemas.microsoft.com/office/drawing/2014/main" xmlns="" id="{1D116A98-C09B-4133-9730-EA6490B0B6E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3" name="Text Box 1">
          <a:extLst>
            <a:ext uri="{FF2B5EF4-FFF2-40B4-BE49-F238E27FC236}">
              <a16:creationId xmlns:a16="http://schemas.microsoft.com/office/drawing/2014/main" xmlns="" id="{4EA48F35-E440-4152-BCD3-A2DCC50BFD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4" name="Text Box 1">
          <a:extLst>
            <a:ext uri="{FF2B5EF4-FFF2-40B4-BE49-F238E27FC236}">
              <a16:creationId xmlns:a16="http://schemas.microsoft.com/office/drawing/2014/main" xmlns="" id="{340650D6-5854-4753-8A23-8BD8943CC2D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5" name="Text Box 1">
          <a:extLst>
            <a:ext uri="{FF2B5EF4-FFF2-40B4-BE49-F238E27FC236}">
              <a16:creationId xmlns:a16="http://schemas.microsoft.com/office/drawing/2014/main" xmlns="" id="{3FA9153D-34DA-47CB-BD72-FDA49F458C1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6" name="Text Box 1">
          <a:extLst>
            <a:ext uri="{FF2B5EF4-FFF2-40B4-BE49-F238E27FC236}">
              <a16:creationId xmlns:a16="http://schemas.microsoft.com/office/drawing/2014/main" xmlns="" id="{EA2A72DC-F7AB-48F7-A0B9-7F51CE07B6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7" name="Text Box 1">
          <a:extLst>
            <a:ext uri="{FF2B5EF4-FFF2-40B4-BE49-F238E27FC236}">
              <a16:creationId xmlns:a16="http://schemas.microsoft.com/office/drawing/2014/main" xmlns="" id="{25FB460F-CFC7-476A-AA59-AA285E70E3D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8" name="Text Box 1">
          <a:extLst>
            <a:ext uri="{FF2B5EF4-FFF2-40B4-BE49-F238E27FC236}">
              <a16:creationId xmlns:a16="http://schemas.microsoft.com/office/drawing/2014/main" xmlns="" id="{85152AE2-1B3E-46A1-8D86-8D7652ACEA8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09" name="Text Box 1">
          <a:extLst>
            <a:ext uri="{FF2B5EF4-FFF2-40B4-BE49-F238E27FC236}">
              <a16:creationId xmlns:a16="http://schemas.microsoft.com/office/drawing/2014/main" xmlns="" id="{2173C1DD-B397-467E-A1E9-C15284E5C24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0" name="Text Box 1">
          <a:extLst>
            <a:ext uri="{FF2B5EF4-FFF2-40B4-BE49-F238E27FC236}">
              <a16:creationId xmlns:a16="http://schemas.microsoft.com/office/drawing/2014/main" xmlns="" id="{C13F902D-A695-4116-98F7-8A85B16DCCA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1" name="Text Box 1">
          <a:extLst>
            <a:ext uri="{FF2B5EF4-FFF2-40B4-BE49-F238E27FC236}">
              <a16:creationId xmlns:a16="http://schemas.microsoft.com/office/drawing/2014/main" xmlns="" id="{3595EC86-9880-45DC-B587-AF95C1F5D87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2" name="Text Box 1">
          <a:extLst>
            <a:ext uri="{FF2B5EF4-FFF2-40B4-BE49-F238E27FC236}">
              <a16:creationId xmlns:a16="http://schemas.microsoft.com/office/drawing/2014/main" xmlns="" id="{6337D3E3-54A6-4942-8AF7-C32B02BB794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3" name="Text Box 1">
          <a:extLst>
            <a:ext uri="{FF2B5EF4-FFF2-40B4-BE49-F238E27FC236}">
              <a16:creationId xmlns:a16="http://schemas.microsoft.com/office/drawing/2014/main" xmlns="" id="{32E1722B-BABB-43E2-99F0-535349B6E7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4" name="Text Box 1">
          <a:extLst>
            <a:ext uri="{FF2B5EF4-FFF2-40B4-BE49-F238E27FC236}">
              <a16:creationId xmlns:a16="http://schemas.microsoft.com/office/drawing/2014/main" xmlns="" id="{BCAA805D-FA85-4D56-A171-F8278425FD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5" name="Text Box 1">
          <a:extLst>
            <a:ext uri="{FF2B5EF4-FFF2-40B4-BE49-F238E27FC236}">
              <a16:creationId xmlns:a16="http://schemas.microsoft.com/office/drawing/2014/main" xmlns="" id="{F2E4CECE-284F-49B5-87A9-6A2C8F6B0E2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6" name="Text Box 1">
          <a:extLst>
            <a:ext uri="{FF2B5EF4-FFF2-40B4-BE49-F238E27FC236}">
              <a16:creationId xmlns:a16="http://schemas.microsoft.com/office/drawing/2014/main" xmlns="" id="{228C6419-0138-4803-B239-A901DFBA3A7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7" name="Text Box 1">
          <a:extLst>
            <a:ext uri="{FF2B5EF4-FFF2-40B4-BE49-F238E27FC236}">
              <a16:creationId xmlns:a16="http://schemas.microsoft.com/office/drawing/2014/main" xmlns="" id="{170CDDB0-8667-4730-A1A6-C97E6D6093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8" name="Text Box 1">
          <a:extLst>
            <a:ext uri="{FF2B5EF4-FFF2-40B4-BE49-F238E27FC236}">
              <a16:creationId xmlns:a16="http://schemas.microsoft.com/office/drawing/2014/main" xmlns="" id="{D7D004DD-6308-444C-8F18-415471711E5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19" name="Text Box 1">
          <a:extLst>
            <a:ext uri="{FF2B5EF4-FFF2-40B4-BE49-F238E27FC236}">
              <a16:creationId xmlns:a16="http://schemas.microsoft.com/office/drawing/2014/main" xmlns="" id="{7EBF5ABD-3073-4548-A944-F3B7B014F6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0" name="Text Box 1">
          <a:extLst>
            <a:ext uri="{FF2B5EF4-FFF2-40B4-BE49-F238E27FC236}">
              <a16:creationId xmlns:a16="http://schemas.microsoft.com/office/drawing/2014/main" xmlns="" id="{EDFA10C8-FB5D-42A5-8959-30FEC5DC651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1" name="Text Box 1">
          <a:extLst>
            <a:ext uri="{FF2B5EF4-FFF2-40B4-BE49-F238E27FC236}">
              <a16:creationId xmlns:a16="http://schemas.microsoft.com/office/drawing/2014/main" xmlns="" id="{F8C5A498-C181-478E-BD8B-C4ABD4635D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2" name="Text Box 1">
          <a:extLst>
            <a:ext uri="{FF2B5EF4-FFF2-40B4-BE49-F238E27FC236}">
              <a16:creationId xmlns:a16="http://schemas.microsoft.com/office/drawing/2014/main" xmlns="" id="{4C1C61CB-B160-4702-AFDD-9C63AE6246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3" name="Text Box 1">
          <a:extLst>
            <a:ext uri="{FF2B5EF4-FFF2-40B4-BE49-F238E27FC236}">
              <a16:creationId xmlns:a16="http://schemas.microsoft.com/office/drawing/2014/main" xmlns="" id="{2222F98A-7A0E-4689-8986-44D4236D74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4" name="Text Box 1">
          <a:extLst>
            <a:ext uri="{FF2B5EF4-FFF2-40B4-BE49-F238E27FC236}">
              <a16:creationId xmlns:a16="http://schemas.microsoft.com/office/drawing/2014/main" xmlns="" id="{0D241BBF-66A6-4C63-AC6D-B24C517612A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5" name="Text Box 1">
          <a:extLst>
            <a:ext uri="{FF2B5EF4-FFF2-40B4-BE49-F238E27FC236}">
              <a16:creationId xmlns:a16="http://schemas.microsoft.com/office/drawing/2014/main" xmlns="" id="{19589BF2-B31E-457B-9F67-CBEE6F5720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6" name="Text Box 1">
          <a:extLst>
            <a:ext uri="{FF2B5EF4-FFF2-40B4-BE49-F238E27FC236}">
              <a16:creationId xmlns:a16="http://schemas.microsoft.com/office/drawing/2014/main" xmlns="" id="{D7CF49EE-3C57-444E-9631-7966C9D379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7" name="Text Box 1">
          <a:extLst>
            <a:ext uri="{FF2B5EF4-FFF2-40B4-BE49-F238E27FC236}">
              <a16:creationId xmlns:a16="http://schemas.microsoft.com/office/drawing/2014/main" xmlns="" id="{F5A9075F-00EA-43F0-B132-67E26A9720A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8" name="Text Box 1">
          <a:extLst>
            <a:ext uri="{FF2B5EF4-FFF2-40B4-BE49-F238E27FC236}">
              <a16:creationId xmlns:a16="http://schemas.microsoft.com/office/drawing/2014/main" xmlns="" id="{DB9DE7B7-36D1-40AE-BC00-4CF7831C43E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29" name="Text Box 1">
          <a:extLst>
            <a:ext uri="{FF2B5EF4-FFF2-40B4-BE49-F238E27FC236}">
              <a16:creationId xmlns:a16="http://schemas.microsoft.com/office/drawing/2014/main" xmlns="" id="{F4F9ABC4-66A8-43FB-8AA4-A1E12D2E5C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0" name="Text Box 1">
          <a:extLst>
            <a:ext uri="{FF2B5EF4-FFF2-40B4-BE49-F238E27FC236}">
              <a16:creationId xmlns:a16="http://schemas.microsoft.com/office/drawing/2014/main" xmlns="" id="{51301AEA-67F3-4CDC-B0B1-BA6D169E0FD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1" name="Text Box 1">
          <a:extLst>
            <a:ext uri="{FF2B5EF4-FFF2-40B4-BE49-F238E27FC236}">
              <a16:creationId xmlns:a16="http://schemas.microsoft.com/office/drawing/2014/main" xmlns="" id="{9B09F17E-49D4-488A-BA1C-86CC1CD8BD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2" name="Text Box 1">
          <a:extLst>
            <a:ext uri="{FF2B5EF4-FFF2-40B4-BE49-F238E27FC236}">
              <a16:creationId xmlns:a16="http://schemas.microsoft.com/office/drawing/2014/main" xmlns="" id="{F19E8CBC-7F49-400A-B175-53C5788B050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3" name="Text Box 1">
          <a:extLst>
            <a:ext uri="{FF2B5EF4-FFF2-40B4-BE49-F238E27FC236}">
              <a16:creationId xmlns:a16="http://schemas.microsoft.com/office/drawing/2014/main" xmlns="" id="{4F8F2D69-59B2-4139-B04E-8F8375502D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4" name="Text Box 1">
          <a:extLst>
            <a:ext uri="{FF2B5EF4-FFF2-40B4-BE49-F238E27FC236}">
              <a16:creationId xmlns:a16="http://schemas.microsoft.com/office/drawing/2014/main" xmlns="" id="{6E781CEE-4AAE-4E3D-AFC6-4C9420363E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5" name="Text Box 1">
          <a:extLst>
            <a:ext uri="{FF2B5EF4-FFF2-40B4-BE49-F238E27FC236}">
              <a16:creationId xmlns:a16="http://schemas.microsoft.com/office/drawing/2014/main" xmlns="" id="{BB28EB3B-ABA0-4869-B540-FBBD959D570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6" name="Text Box 1">
          <a:extLst>
            <a:ext uri="{FF2B5EF4-FFF2-40B4-BE49-F238E27FC236}">
              <a16:creationId xmlns:a16="http://schemas.microsoft.com/office/drawing/2014/main" xmlns="" id="{DE9A3946-476E-43C0-950C-94E778585DD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7" name="Text Box 1">
          <a:extLst>
            <a:ext uri="{FF2B5EF4-FFF2-40B4-BE49-F238E27FC236}">
              <a16:creationId xmlns:a16="http://schemas.microsoft.com/office/drawing/2014/main" xmlns="" id="{36778F11-1232-4379-A189-4D45770D355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8" name="Text Box 1">
          <a:extLst>
            <a:ext uri="{FF2B5EF4-FFF2-40B4-BE49-F238E27FC236}">
              <a16:creationId xmlns:a16="http://schemas.microsoft.com/office/drawing/2014/main" xmlns="" id="{86831B3A-A90B-4FA1-8BAF-722BFDAE151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39" name="Text Box 1">
          <a:extLst>
            <a:ext uri="{FF2B5EF4-FFF2-40B4-BE49-F238E27FC236}">
              <a16:creationId xmlns:a16="http://schemas.microsoft.com/office/drawing/2014/main" xmlns="" id="{B88DBB51-E213-48C1-87FE-D37CB82F9C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0" name="Text Box 1">
          <a:extLst>
            <a:ext uri="{FF2B5EF4-FFF2-40B4-BE49-F238E27FC236}">
              <a16:creationId xmlns:a16="http://schemas.microsoft.com/office/drawing/2014/main" xmlns="" id="{57327971-1169-41DA-A81F-D4909DC992C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1" name="Text Box 1">
          <a:extLst>
            <a:ext uri="{FF2B5EF4-FFF2-40B4-BE49-F238E27FC236}">
              <a16:creationId xmlns:a16="http://schemas.microsoft.com/office/drawing/2014/main" xmlns="" id="{2CD2D613-7903-495F-A28C-179B4568E6F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2" name="Text Box 1">
          <a:extLst>
            <a:ext uri="{FF2B5EF4-FFF2-40B4-BE49-F238E27FC236}">
              <a16:creationId xmlns:a16="http://schemas.microsoft.com/office/drawing/2014/main" xmlns="" id="{E083518A-D1A6-471B-B014-CD9D2A4EEF2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3" name="Text Box 1">
          <a:extLst>
            <a:ext uri="{FF2B5EF4-FFF2-40B4-BE49-F238E27FC236}">
              <a16:creationId xmlns:a16="http://schemas.microsoft.com/office/drawing/2014/main" xmlns="" id="{5142611F-26E6-4895-8F73-9EF45DA94B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4" name="Text Box 1">
          <a:extLst>
            <a:ext uri="{FF2B5EF4-FFF2-40B4-BE49-F238E27FC236}">
              <a16:creationId xmlns:a16="http://schemas.microsoft.com/office/drawing/2014/main" xmlns="" id="{9679833B-E1BC-4B15-953F-59269D8CAF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5" name="Text Box 1">
          <a:extLst>
            <a:ext uri="{FF2B5EF4-FFF2-40B4-BE49-F238E27FC236}">
              <a16:creationId xmlns:a16="http://schemas.microsoft.com/office/drawing/2014/main" xmlns="" id="{52F27501-9A25-4540-BCF2-76DCA61B34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6" name="Text Box 1">
          <a:extLst>
            <a:ext uri="{FF2B5EF4-FFF2-40B4-BE49-F238E27FC236}">
              <a16:creationId xmlns:a16="http://schemas.microsoft.com/office/drawing/2014/main" xmlns="" id="{60610C99-A9A4-45ED-A5C1-C791F14A301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7" name="Text Box 1">
          <a:extLst>
            <a:ext uri="{FF2B5EF4-FFF2-40B4-BE49-F238E27FC236}">
              <a16:creationId xmlns:a16="http://schemas.microsoft.com/office/drawing/2014/main" xmlns="" id="{7D822413-2267-4CFB-BCC7-FAC2E36BC12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xmlns="" id="{099618B8-1471-447C-BBB8-326BE22B2DC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xmlns="" id="{D949530D-6B38-4ECC-B58F-67B1D934A9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0" name="Text Box 1">
          <a:extLst>
            <a:ext uri="{FF2B5EF4-FFF2-40B4-BE49-F238E27FC236}">
              <a16:creationId xmlns:a16="http://schemas.microsoft.com/office/drawing/2014/main" xmlns="" id="{ED6CBF8D-BF7A-441C-B3F7-BA625025550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1" name="Text Box 1">
          <a:extLst>
            <a:ext uri="{FF2B5EF4-FFF2-40B4-BE49-F238E27FC236}">
              <a16:creationId xmlns:a16="http://schemas.microsoft.com/office/drawing/2014/main" xmlns="" id="{86E167E8-4309-4927-BF91-F1841D6A72B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xmlns="" id="{6FF4A402-0406-46E9-B839-5EEB159605B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3" name="Text Box 1">
          <a:extLst>
            <a:ext uri="{FF2B5EF4-FFF2-40B4-BE49-F238E27FC236}">
              <a16:creationId xmlns:a16="http://schemas.microsoft.com/office/drawing/2014/main" xmlns="" id="{E96C0815-4F18-4E1F-8B58-ADF90DC1029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4" name="Text Box 1">
          <a:extLst>
            <a:ext uri="{FF2B5EF4-FFF2-40B4-BE49-F238E27FC236}">
              <a16:creationId xmlns:a16="http://schemas.microsoft.com/office/drawing/2014/main" xmlns="" id="{22F5940A-2691-40C6-BEA0-47AB0C04E8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5" name="Text Box 1">
          <a:extLst>
            <a:ext uri="{FF2B5EF4-FFF2-40B4-BE49-F238E27FC236}">
              <a16:creationId xmlns:a16="http://schemas.microsoft.com/office/drawing/2014/main" xmlns="" id="{1068B010-F3A8-482F-BA15-12D475DB35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6" name="Text Box 1">
          <a:extLst>
            <a:ext uri="{FF2B5EF4-FFF2-40B4-BE49-F238E27FC236}">
              <a16:creationId xmlns:a16="http://schemas.microsoft.com/office/drawing/2014/main" xmlns="" id="{749A2A30-3D8C-4509-93AD-3E96095263F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7" name="Text Box 1">
          <a:extLst>
            <a:ext uri="{FF2B5EF4-FFF2-40B4-BE49-F238E27FC236}">
              <a16:creationId xmlns:a16="http://schemas.microsoft.com/office/drawing/2014/main" xmlns="" id="{52BDA2D6-8BE7-4849-8056-A9DDD378937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8" name="Text Box 1">
          <a:extLst>
            <a:ext uri="{FF2B5EF4-FFF2-40B4-BE49-F238E27FC236}">
              <a16:creationId xmlns:a16="http://schemas.microsoft.com/office/drawing/2014/main" xmlns="" id="{DDCA678F-AF36-4492-A5F8-F146A08ECF1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59" name="Text Box 1">
          <a:extLst>
            <a:ext uri="{FF2B5EF4-FFF2-40B4-BE49-F238E27FC236}">
              <a16:creationId xmlns:a16="http://schemas.microsoft.com/office/drawing/2014/main" xmlns="" id="{C9D069EE-A6FA-4FCB-8FAA-FE15E98D39D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0" name="Text Box 1">
          <a:extLst>
            <a:ext uri="{FF2B5EF4-FFF2-40B4-BE49-F238E27FC236}">
              <a16:creationId xmlns:a16="http://schemas.microsoft.com/office/drawing/2014/main" xmlns="" id="{5F25C0E6-F941-4FA7-AADC-AE86396011A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1" name="Text Box 1">
          <a:extLst>
            <a:ext uri="{FF2B5EF4-FFF2-40B4-BE49-F238E27FC236}">
              <a16:creationId xmlns:a16="http://schemas.microsoft.com/office/drawing/2014/main" xmlns="" id="{0C78DE35-C343-4FB0-953E-F411122B605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2" name="Text Box 1">
          <a:extLst>
            <a:ext uri="{FF2B5EF4-FFF2-40B4-BE49-F238E27FC236}">
              <a16:creationId xmlns:a16="http://schemas.microsoft.com/office/drawing/2014/main" xmlns="" id="{273DBEB6-1230-4CE2-80EE-9EC56A93A4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3" name="Text Box 1">
          <a:extLst>
            <a:ext uri="{FF2B5EF4-FFF2-40B4-BE49-F238E27FC236}">
              <a16:creationId xmlns:a16="http://schemas.microsoft.com/office/drawing/2014/main" xmlns="" id="{1378DBA6-3592-4273-9A66-8AB7464402E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4" name="Text Box 1">
          <a:extLst>
            <a:ext uri="{FF2B5EF4-FFF2-40B4-BE49-F238E27FC236}">
              <a16:creationId xmlns:a16="http://schemas.microsoft.com/office/drawing/2014/main" xmlns="" id="{C1773B45-B0BE-4A30-B715-E428BE04A50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5" name="Text Box 1">
          <a:extLst>
            <a:ext uri="{FF2B5EF4-FFF2-40B4-BE49-F238E27FC236}">
              <a16:creationId xmlns:a16="http://schemas.microsoft.com/office/drawing/2014/main" xmlns="" id="{A2E82A15-3CA8-43F2-86D0-676ED2CC35D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6" name="Text Box 1">
          <a:extLst>
            <a:ext uri="{FF2B5EF4-FFF2-40B4-BE49-F238E27FC236}">
              <a16:creationId xmlns:a16="http://schemas.microsoft.com/office/drawing/2014/main" xmlns="" id="{301F567A-CA27-483E-BC4F-36FB610CA15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67" name="Text Box 1">
          <a:extLst>
            <a:ext uri="{FF2B5EF4-FFF2-40B4-BE49-F238E27FC236}">
              <a16:creationId xmlns:a16="http://schemas.microsoft.com/office/drawing/2014/main" xmlns="" id="{A22E25FA-784A-4EA7-9B3E-A473D1A275B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68" name="Text Box 1">
          <a:extLst>
            <a:ext uri="{FF2B5EF4-FFF2-40B4-BE49-F238E27FC236}">
              <a16:creationId xmlns:a16="http://schemas.microsoft.com/office/drawing/2014/main" xmlns="" id="{FDE6EDF5-2BF2-4CE9-9A54-9073BF605F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69" name="Text Box 1">
          <a:extLst>
            <a:ext uri="{FF2B5EF4-FFF2-40B4-BE49-F238E27FC236}">
              <a16:creationId xmlns:a16="http://schemas.microsoft.com/office/drawing/2014/main" xmlns="" id="{DAAEA03A-3387-4D0A-B185-C71C2E76DDE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0" name="Text Box 1">
          <a:extLst>
            <a:ext uri="{FF2B5EF4-FFF2-40B4-BE49-F238E27FC236}">
              <a16:creationId xmlns:a16="http://schemas.microsoft.com/office/drawing/2014/main" xmlns="" id="{09100EDA-3490-4831-8980-8E1D3A7E16A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1" name="Text Box 1">
          <a:extLst>
            <a:ext uri="{FF2B5EF4-FFF2-40B4-BE49-F238E27FC236}">
              <a16:creationId xmlns:a16="http://schemas.microsoft.com/office/drawing/2014/main" xmlns="" id="{B0B3CD01-2C31-471E-A929-9CC486C75F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2" name="Text Box 1">
          <a:extLst>
            <a:ext uri="{FF2B5EF4-FFF2-40B4-BE49-F238E27FC236}">
              <a16:creationId xmlns:a16="http://schemas.microsoft.com/office/drawing/2014/main" xmlns="" id="{F13357DE-751C-478A-AAF0-0982BAAA9A6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3" name="Text Box 1">
          <a:extLst>
            <a:ext uri="{FF2B5EF4-FFF2-40B4-BE49-F238E27FC236}">
              <a16:creationId xmlns:a16="http://schemas.microsoft.com/office/drawing/2014/main" xmlns="" id="{92185C59-E320-4E24-89CF-EFF16830F0E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4" name="Text Box 1">
          <a:extLst>
            <a:ext uri="{FF2B5EF4-FFF2-40B4-BE49-F238E27FC236}">
              <a16:creationId xmlns:a16="http://schemas.microsoft.com/office/drawing/2014/main" xmlns="" id="{82CEE7B7-6A10-440D-9214-75859D7F056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5" name="Text Box 1">
          <a:extLst>
            <a:ext uri="{FF2B5EF4-FFF2-40B4-BE49-F238E27FC236}">
              <a16:creationId xmlns:a16="http://schemas.microsoft.com/office/drawing/2014/main" xmlns="" id="{AC60186C-A846-438F-8538-E20D0697BA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6" name="Text Box 1">
          <a:extLst>
            <a:ext uri="{FF2B5EF4-FFF2-40B4-BE49-F238E27FC236}">
              <a16:creationId xmlns:a16="http://schemas.microsoft.com/office/drawing/2014/main" xmlns="" id="{A65A3188-A7D2-4791-A5C8-01036D32D6D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7" name="Text Box 1">
          <a:extLst>
            <a:ext uri="{FF2B5EF4-FFF2-40B4-BE49-F238E27FC236}">
              <a16:creationId xmlns:a16="http://schemas.microsoft.com/office/drawing/2014/main" xmlns="" id="{82A521AD-2935-40F0-A0EF-924925EA476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8" name="Text Box 1">
          <a:extLst>
            <a:ext uri="{FF2B5EF4-FFF2-40B4-BE49-F238E27FC236}">
              <a16:creationId xmlns:a16="http://schemas.microsoft.com/office/drawing/2014/main" xmlns="" id="{8AB51F61-F452-4B36-B3BE-593C2BAA35C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79" name="Text Box 1">
          <a:extLst>
            <a:ext uri="{FF2B5EF4-FFF2-40B4-BE49-F238E27FC236}">
              <a16:creationId xmlns:a16="http://schemas.microsoft.com/office/drawing/2014/main" xmlns="" id="{4ACE104D-3F95-4380-BDCE-D53FF3B976D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80" name="Text Box 1">
          <a:extLst>
            <a:ext uri="{FF2B5EF4-FFF2-40B4-BE49-F238E27FC236}">
              <a16:creationId xmlns:a16="http://schemas.microsoft.com/office/drawing/2014/main" xmlns="" id="{3F7865DD-B3A3-483D-A4BC-31E2A7A243A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81" name="Text Box 1">
          <a:extLst>
            <a:ext uri="{FF2B5EF4-FFF2-40B4-BE49-F238E27FC236}">
              <a16:creationId xmlns:a16="http://schemas.microsoft.com/office/drawing/2014/main" xmlns="" id="{982EE648-A2B5-437C-855F-C0AD53E5022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82" name="Text Box 1">
          <a:extLst>
            <a:ext uri="{FF2B5EF4-FFF2-40B4-BE49-F238E27FC236}">
              <a16:creationId xmlns:a16="http://schemas.microsoft.com/office/drawing/2014/main" xmlns="" id="{6D34654E-E59B-48AE-9CC6-60ED9A99B2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83" name="Text Box 1">
          <a:extLst>
            <a:ext uri="{FF2B5EF4-FFF2-40B4-BE49-F238E27FC236}">
              <a16:creationId xmlns:a16="http://schemas.microsoft.com/office/drawing/2014/main" xmlns="" id="{7F5B1625-F0F8-4DF7-A286-802A4BE58D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84" name="Text Box 1">
          <a:extLst>
            <a:ext uri="{FF2B5EF4-FFF2-40B4-BE49-F238E27FC236}">
              <a16:creationId xmlns:a16="http://schemas.microsoft.com/office/drawing/2014/main" xmlns="" id="{FFCA2F0D-2188-4058-AD18-8839DD0029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85" name="Text Box 1">
          <a:extLst>
            <a:ext uri="{FF2B5EF4-FFF2-40B4-BE49-F238E27FC236}">
              <a16:creationId xmlns:a16="http://schemas.microsoft.com/office/drawing/2014/main" xmlns="" id="{B927798A-9616-43E6-B4B2-145616D0E4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086" name="Text Box 1">
          <a:extLst>
            <a:ext uri="{FF2B5EF4-FFF2-40B4-BE49-F238E27FC236}">
              <a16:creationId xmlns:a16="http://schemas.microsoft.com/office/drawing/2014/main" xmlns="" id="{24FF459E-13AA-4003-B688-9793E0C350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87" name="Text Box 1">
          <a:extLst>
            <a:ext uri="{FF2B5EF4-FFF2-40B4-BE49-F238E27FC236}">
              <a16:creationId xmlns:a16="http://schemas.microsoft.com/office/drawing/2014/main" xmlns="" id="{03B37202-A177-4AA1-B742-8CE2A7A6AD6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88" name="Text Box 1">
          <a:extLst>
            <a:ext uri="{FF2B5EF4-FFF2-40B4-BE49-F238E27FC236}">
              <a16:creationId xmlns:a16="http://schemas.microsoft.com/office/drawing/2014/main" xmlns="" id="{F5AFA9F6-F7E6-41FB-AF1B-73C00624527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89" name="Text Box 1">
          <a:extLst>
            <a:ext uri="{FF2B5EF4-FFF2-40B4-BE49-F238E27FC236}">
              <a16:creationId xmlns:a16="http://schemas.microsoft.com/office/drawing/2014/main" xmlns="" id="{BEF29F99-B709-4BB4-960B-90638B63A1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0" name="Text Box 1">
          <a:extLst>
            <a:ext uri="{FF2B5EF4-FFF2-40B4-BE49-F238E27FC236}">
              <a16:creationId xmlns:a16="http://schemas.microsoft.com/office/drawing/2014/main" xmlns="" id="{22E18A08-5565-4CE2-A2FE-83C24783BC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1" name="Text Box 1">
          <a:extLst>
            <a:ext uri="{FF2B5EF4-FFF2-40B4-BE49-F238E27FC236}">
              <a16:creationId xmlns:a16="http://schemas.microsoft.com/office/drawing/2014/main" xmlns="" id="{3C5392E1-D973-4C02-AA77-D4A2152CF89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2" name="Text Box 1">
          <a:extLst>
            <a:ext uri="{FF2B5EF4-FFF2-40B4-BE49-F238E27FC236}">
              <a16:creationId xmlns:a16="http://schemas.microsoft.com/office/drawing/2014/main" xmlns="" id="{D49199B5-C7F1-410E-8705-6680E9FDD9E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3" name="Text Box 1">
          <a:extLst>
            <a:ext uri="{FF2B5EF4-FFF2-40B4-BE49-F238E27FC236}">
              <a16:creationId xmlns:a16="http://schemas.microsoft.com/office/drawing/2014/main" xmlns="" id="{12D8AFBC-83B3-425F-9D1A-40BBE7F93B7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4" name="Text Box 1">
          <a:extLst>
            <a:ext uri="{FF2B5EF4-FFF2-40B4-BE49-F238E27FC236}">
              <a16:creationId xmlns:a16="http://schemas.microsoft.com/office/drawing/2014/main" xmlns="" id="{E689D2CC-A8FB-4043-9225-2897A0CA932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5" name="Text Box 1">
          <a:extLst>
            <a:ext uri="{FF2B5EF4-FFF2-40B4-BE49-F238E27FC236}">
              <a16:creationId xmlns:a16="http://schemas.microsoft.com/office/drawing/2014/main" xmlns="" id="{54DB7E33-CBAB-49F3-8F66-9459ECA7A87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6" name="Text Box 1">
          <a:extLst>
            <a:ext uri="{FF2B5EF4-FFF2-40B4-BE49-F238E27FC236}">
              <a16:creationId xmlns:a16="http://schemas.microsoft.com/office/drawing/2014/main" xmlns="" id="{095FC35E-FBEB-44D3-8B48-270CF6AC15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7" name="Text Box 1">
          <a:extLst>
            <a:ext uri="{FF2B5EF4-FFF2-40B4-BE49-F238E27FC236}">
              <a16:creationId xmlns:a16="http://schemas.microsoft.com/office/drawing/2014/main" xmlns="" id="{ADDF8340-D992-459A-8FEA-A125B8F6C2E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8" name="Text Box 1">
          <a:extLst>
            <a:ext uri="{FF2B5EF4-FFF2-40B4-BE49-F238E27FC236}">
              <a16:creationId xmlns:a16="http://schemas.microsoft.com/office/drawing/2014/main" xmlns="" id="{5E457D6B-29F7-4F99-9FBD-88C2B92981D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099" name="Text Box 1">
          <a:extLst>
            <a:ext uri="{FF2B5EF4-FFF2-40B4-BE49-F238E27FC236}">
              <a16:creationId xmlns:a16="http://schemas.microsoft.com/office/drawing/2014/main" xmlns="" id="{917F7E08-84DB-4F55-A628-9DCF2FC1CE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0" name="Text Box 1">
          <a:extLst>
            <a:ext uri="{FF2B5EF4-FFF2-40B4-BE49-F238E27FC236}">
              <a16:creationId xmlns:a16="http://schemas.microsoft.com/office/drawing/2014/main" xmlns="" id="{AEBA72F8-EB0B-4233-8ED3-E1C8836CFB2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xmlns="" id="{48CE6EF2-5038-47FA-89E3-6253C420A2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xmlns="" id="{B590E46E-6F4E-40C4-B59A-E4F095EC643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xmlns="" id="{BD20EF23-0ABE-4DD5-A048-852DCD40625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xmlns="" id="{131A7907-D5C6-4F72-875D-C8245C299AD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xmlns="" id="{4A52D44F-504C-4F44-92DD-CFC0C86F31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xmlns="" id="{33606C9B-0F36-4ACC-8CDC-D96503323BD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xmlns="" id="{B2BAE019-4DD7-4EA9-9FBA-D9B262EC5A1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xmlns="" id="{B3B40938-CC8D-46C1-B369-5C2D83DF43E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xmlns="" id="{DB07CAC3-3983-4F86-A9E6-5DBA8218AD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xmlns="" id="{F10ACECD-101F-4E58-AC17-F88B774477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xmlns="" id="{C8EE32C8-7478-42AC-B759-0A9F7DE241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xmlns="" id="{987A5381-6F26-454F-B06C-898B0E59E2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xmlns="" id="{BD265AB1-516D-41C4-92E5-F3F17C8E2BC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xmlns="" id="{53D1090C-AFDD-4755-99A9-383711AAFAB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xmlns="" id="{7FAE5DC2-78B4-4AF2-98CB-AC85E92756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xmlns="" id="{0BF64791-498A-46C8-9D8A-0925666720D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xmlns="" id="{C15288FC-26D4-4753-BD2D-A2597F7518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xmlns="" id="{09C7E5B3-5241-49ED-86BE-7D227A63441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xmlns="" id="{A4AEAC1A-7E75-4810-B8D4-EC28F87A66E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xmlns="" id="{8CB6BE07-D4C3-49C7-95FC-A1DA9A9754A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xmlns="" id="{0E5727A2-C64B-402E-B6B7-5B222332D5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xmlns="" id="{4B1A12FF-34CC-4C20-A2C2-F0C37B65D94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xmlns="" id="{CD316A6D-7868-4C91-A685-85B7AFDA64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xmlns="" id="{A2522CDA-35FC-42CC-8455-A006EF3A03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xmlns="" id="{48EA4895-D550-41CF-B98C-62B9B74281E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xmlns="" id="{A1088C3D-DC2B-4394-AF54-A445AA9C17B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xmlns="" id="{C2CA5ED5-94D9-4239-AA8D-253E344C0B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xmlns="" id="{A9AA9936-166D-418B-A1DF-715DD05274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xmlns="" id="{3177AA88-AA7A-45CE-A906-E6348504BF8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xmlns="" id="{E2629865-E1A1-4408-8E40-37DB41E03DC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xmlns="" id="{E3BA4025-2CC7-4C16-9773-5E86E87A91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xmlns="" id="{B51E3B82-C1BC-43B9-83C0-B33EA2131F4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xmlns="" id="{BCB9945E-73E3-489A-BFC5-3462D0D479D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xmlns="" id="{5F44D32D-861C-4EA2-921C-EC30EDBC448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xmlns="" id="{920562F6-87C9-4224-BB16-18BFFF63EB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xmlns="" id="{AAC15BD7-E9B1-48AA-89D5-534CBDD101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xmlns="" id="{D648E866-6EDA-4EEA-8D48-523551439CE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xmlns="" id="{F0C544CC-D46A-4FC6-A568-316D1567DA2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xmlns="" id="{6DD9B489-9D7D-4ABA-84FD-7282E62A84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xmlns="" id="{2E3951E4-505E-41BE-987B-F46EB8DB80C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xmlns="" id="{309BDB35-2E20-4EB5-8AAF-6A3AED4FE29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xmlns="" id="{2F747207-FAAC-4C62-966E-74A88A9D383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xmlns="" id="{15675BC5-E985-4ACA-961F-D1B0DE29D14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xmlns="" id="{8E8FC054-1DBB-47E0-9E2B-9CBDFADBB73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xmlns="" id="{86FD57D1-374E-4BDD-98D1-27E05CBF415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xmlns="" id="{DBCFD749-DDAD-42D2-8B72-90AA7F98184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xmlns="" id="{30DC9BE3-164F-4350-8CE7-1434AEDB3F5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xmlns="" id="{02CC5AD6-B88A-43AF-938D-89366495347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xmlns="" id="{8ED9F7B1-F927-4F34-8339-AD355BE92E4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xmlns="" id="{FDBE962B-8A29-475E-977A-5CA52417421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xmlns="" id="{CED519FD-A726-4392-BA47-14B0C9B160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xmlns="" id="{B556C79D-50EB-4252-89AE-DE545D3D473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xmlns="" id="{5BFBAADC-8724-4650-A781-20B6A5A6F9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xmlns="" id="{4EB1B371-A80D-41E6-86ED-6676CD8C9AF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xmlns="" id="{A951B901-2CDC-462E-937D-34EA890DF2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xmlns="" id="{5FAF4AC9-EB85-43EA-999D-864B266AE1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xmlns="" id="{8059DABC-C987-4421-A32A-AFB44FC7E7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xmlns="" id="{B268B3BB-9C91-4032-BB3A-565C88E9E80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xmlns="" id="{8E7A8E67-47BB-41A3-AD88-540E64A365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xmlns="" id="{D754BAF3-22BC-4521-BA46-9E2E067887F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xmlns="" id="{623BD44D-4D6E-4B59-8E81-07CC7220165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xmlns="" id="{81A2F1C7-7044-4612-8C85-CB126E712C8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xmlns="" id="{7B1418D6-2C6E-4129-B6C0-345F07EAC53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xmlns="" id="{58D02273-5C91-4AB8-8B2B-2188657B318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xmlns="" id="{C6A31BE6-FF78-4E33-9A9F-621C0337BEF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xmlns="" id="{DA3A4316-F9DD-4850-BAF0-FC6724447B5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xmlns="" id="{280CCAE7-C8DA-487A-84F4-BF084F2C40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xmlns="" id="{499FBE72-9B73-4C7B-B7FE-11964C2BA24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xmlns="" id="{40F98ED5-7041-489C-858D-64C20683420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xmlns="" id="{C8EFED94-A600-473B-AF21-36D41270F41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xmlns="" id="{81A562A0-DF18-4D17-A747-42496CA0222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xmlns="" id="{ACDFD533-5E1E-499E-9258-2452902F7AB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xmlns="" id="{C5D0DE7B-7D27-4DB3-8E93-37D466F4210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xmlns="" id="{3AD77CF5-1955-497E-BBA9-FD8FFEAF70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xmlns="" id="{EF315740-236D-4918-88E8-E4BC43BA5E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xmlns="" id="{A9B133FE-514E-42EF-8BB3-EEA6A076B6A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xmlns="" id="{BBE741B9-D5D0-47F9-9F27-428CF06355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xmlns="" id="{105E6097-3BB8-4E5D-B0EB-112AE5D763F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xmlns="" id="{FF0F710B-6DED-4BFE-AFF1-9D670DE3AA2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xmlns="" id="{9DCA089C-62BA-4449-9191-BC6B0AA6B1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xmlns="" id="{12BDE39A-5314-4962-AC08-6525C949B09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xmlns="" id="{5F21FB8E-F116-4572-8A7B-16002E06DC6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xmlns="" id="{0833AB0F-5021-473A-BC08-D042F948C8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xmlns="" id="{777FC331-EEA7-4D27-B006-3FC85526FC5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xmlns="" id="{2F24CAFD-1DC2-45C7-8134-A09B8AE7170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xmlns="" id="{5716AACA-9BC4-4081-B326-BB116D3286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xmlns="" id="{FD72415D-4027-41F5-8C13-875C6103D68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xmlns="" id="{F4571B8A-7232-4954-BB0F-878A7E37F2E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xmlns="" id="{26D8C844-9CFE-49D9-BBC3-5B79E877ABB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xmlns="" id="{6AF692BB-765B-471E-9426-FC74EF2D540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xmlns="" id="{0F13189A-B9F4-4F5E-9540-2A6042D834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xmlns="" id="{8024947C-D707-41C7-9A51-0AF376D7AD7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xmlns="" id="{AF038E29-60EB-4036-AC4B-A81583A99B5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xmlns="" id="{95B308BB-9230-4C4F-8551-5370D77E02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xmlns="" id="{F20C5C4F-7E53-433D-B31D-63FDF5AC3DF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xmlns="" id="{22517CBF-C8EE-4FB4-AB90-4EF21E1CFD5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xmlns="" id="{F9443EE7-F81F-454D-9DE1-678D22AA25F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xmlns="" id="{718F767E-A3A2-4BA0-BFD3-A2CC1E83E1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xmlns="" id="{C05DA78F-9C6B-4FC0-B3DA-13C7D49CB9F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xmlns="" id="{65DE9EC6-466B-43E3-8DFD-C89C2FC021E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xmlns="" id="{F67195B6-B990-4889-86D8-D1311AD385A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xmlns="" id="{27FC56BB-2C09-4ED7-8315-C84C0B9FE4B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xmlns="" id="{CB18AB3A-2493-4A51-A877-040C9E29E37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xmlns="" id="{23B1CF35-305E-49AE-96F1-1FB0B47F6A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xmlns="" id="{563C97B8-79AA-48DA-AEB9-8B7AC064034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xmlns="" id="{163D2E71-69C0-41F9-BC1F-F93CBE6099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xmlns="" id="{3CAE8C0D-407F-435D-AA0C-DA0073BE0E1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xmlns="" id="{5BB468EC-D2D5-44EB-B931-D2FBFE06D6C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xmlns="" id="{1D8BC92D-4EC7-4E56-912E-951F03904C8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xmlns="" id="{0119F590-0D9E-4335-9AA6-F38B971377B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xmlns="" id="{7D4E1ABF-123F-4626-ABC9-3A83F44D0B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xmlns="" id="{34B17E75-6095-4111-BF9F-C7D0EFFF4D6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xmlns="" id="{664F6E3B-6894-48D5-B1AF-29706DA404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xmlns="" id="{7A8EEE53-8987-46BF-9A78-71271B7DDB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xmlns="" id="{1DFB1280-4AA7-4B13-AA7A-16D2DC28959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xmlns="" id="{B5AD1499-D155-42E2-ADE5-C33C1D82D1B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xmlns="" id="{6D34A6E5-1E43-49E6-9725-378CF96C841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xmlns="" id="{9AE62196-F2CB-4365-A3A2-0C213C0BFD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xmlns="" id="{6D0A228C-908A-4CBB-A245-BDE69FF4BC6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xmlns="" id="{71963CD8-E512-4156-898E-8BB5E0BFA61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xmlns="" id="{1415A51E-2368-42A4-AA8C-7EDA786D0D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xmlns="" id="{F4AF7795-E215-4798-9FB5-E661F1854D7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xmlns="" id="{05B397B4-560D-44CD-92A5-093BCD56AF6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xmlns="" id="{558459A3-4032-4246-9157-7DA0E541369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xmlns="" id="{0A07E842-005C-4F8C-BAC1-3B993FA071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xmlns="" id="{C01A7A7E-A293-45F6-8C14-83C2F304137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xmlns="" id="{F529E0A4-566D-4501-9D61-890F48B22A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xmlns="" id="{CECCE3CC-17E8-41E8-8579-FFB832E7CA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xmlns="" id="{153F8BEA-DAAC-4FE5-A5E5-E65FF96D54A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xmlns="" id="{EA66BB30-BF28-4BAA-8B91-21CB711B0A5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xmlns="" id="{99005943-937A-4D11-8E47-359A79F7526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xmlns="" id="{1468750E-15B4-4C66-B87C-583A1A1857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xmlns="" id="{FD16B0D3-11C5-4409-80B8-B8B873C2AAD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xmlns="" id="{E632EC9C-F48C-4CC5-9191-6F1340A90E5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xmlns="" id="{380AD4D6-979F-4B08-9116-3FD7A09E5FC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xmlns="" id="{5C23C1AD-C3D8-430E-952A-FFC1E202949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xmlns="" id="{928D918E-58CB-4694-BAFC-3F2740C2DE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xmlns="" id="{F19CD0F8-785B-498F-8564-1EA2EB8EF9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xmlns="" id="{BB61A8D0-CD28-482C-9142-0B361FF411F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xmlns="" id="{A13166AB-FDF6-459A-9687-7EE60E6519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xmlns="" id="{422D98F0-0ED0-4AD3-B481-C4B7A5F435A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xmlns="" id="{26AB8DB1-85E2-4F37-9EC6-2051CE281A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xmlns="" id="{0A17BFDC-C4D5-4220-B835-B3038455D5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xmlns="" id="{4B595764-77FB-4D8A-A4C2-28CF78A209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xmlns="" id="{48868068-9024-4974-86CC-D06F86BEA14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xmlns="" id="{8F32FF4F-6585-47F0-8FE3-C868D022FF0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xmlns="" id="{CD3AEAEC-A4F4-4522-BD4B-8DBB1621FD9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xmlns="" id="{11ED6858-70DE-4674-947C-A3F439ACF3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xmlns="" id="{40FB09E2-FB77-4625-B1E0-64C6CD7CA3D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xmlns="" id="{905ED174-B90A-475C-87E8-8DF570F7DF5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xmlns="" id="{0960B5EA-9928-469B-A0F1-F162A319B0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xmlns="" id="{AF270297-CCF5-4650-9180-F52C14A548B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xmlns="" id="{A32787FC-1BF6-45EF-96DC-6B28749C7B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xmlns="" id="{800F4D5E-28BD-46B7-86FD-840DC68F961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xmlns="" id="{3A454D14-C2D5-4C2D-8639-313501DE08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xmlns="" id="{144F5D5C-E940-48A0-8E7D-70476D95B0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xmlns="" id="{D559A3F1-329C-4799-8A9B-92A9EE7E90E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xmlns="" id="{AE49B09F-3DEC-4661-8048-21CD27E804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xmlns="" id="{F474FE92-6D0D-4238-9321-ABD721C4B34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xmlns="" id="{DACCA89C-BC04-492B-8B6F-9A6CFBCADE1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xmlns="" id="{1F56C04B-F544-4118-A33A-E255E4CFF4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xmlns="" id="{CC634532-660C-469B-8916-0EE94650317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xmlns="" id="{BC0DC16C-FCCE-44CB-B8A0-55A203424DF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xmlns="" id="{A87DE068-00FC-4194-965C-19C0225EDA5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xmlns="" id="{BF06D06E-B624-4357-A337-5F7296BA4DE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xmlns="" id="{EC06AD9E-18F7-4C6D-BD97-1A65213350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xmlns="" id="{77B9EB69-8DDE-4955-B216-83BD6C1A57F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xmlns="" id="{391634E6-C770-4C34-820D-F177E6B5B0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xmlns="" id="{F07BC602-9D34-43D9-B099-92AB1677A0A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xmlns="" id="{73649819-4CC3-43D2-AA2A-6C866A2AB66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xmlns="" id="{459EFB98-1893-4BA3-9041-A9E9CD9741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xmlns="" id="{898D2757-265A-454F-83FB-91C8054CAC1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xmlns="" id="{0E578AF3-526F-427A-A06E-E78D04BB823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4" name="Text Box 1">
          <a:extLst>
            <a:ext uri="{FF2B5EF4-FFF2-40B4-BE49-F238E27FC236}">
              <a16:creationId xmlns:a16="http://schemas.microsoft.com/office/drawing/2014/main" xmlns="" id="{A065BADF-C3E0-42CB-9037-D11EC938EDE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5" name="Text Box 1">
          <a:extLst>
            <a:ext uri="{FF2B5EF4-FFF2-40B4-BE49-F238E27FC236}">
              <a16:creationId xmlns:a16="http://schemas.microsoft.com/office/drawing/2014/main" xmlns="" id="{92AB10F4-572B-4F88-917B-6E1AE8448F1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6" name="Text Box 1">
          <a:extLst>
            <a:ext uri="{FF2B5EF4-FFF2-40B4-BE49-F238E27FC236}">
              <a16:creationId xmlns:a16="http://schemas.microsoft.com/office/drawing/2014/main" xmlns="" id="{2122A8D2-8EAD-4915-AD29-822B2D213C8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7" name="Text Box 1">
          <a:extLst>
            <a:ext uri="{FF2B5EF4-FFF2-40B4-BE49-F238E27FC236}">
              <a16:creationId xmlns:a16="http://schemas.microsoft.com/office/drawing/2014/main" xmlns="" id="{5E58D9FF-53B6-4662-9652-E32CDB91134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8" name="Text Box 1">
          <a:extLst>
            <a:ext uri="{FF2B5EF4-FFF2-40B4-BE49-F238E27FC236}">
              <a16:creationId xmlns:a16="http://schemas.microsoft.com/office/drawing/2014/main" xmlns="" id="{B3B790DC-16FA-44F5-96B0-3F1BD4EA4C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79" name="Text Box 1">
          <a:extLst>
            <a:ext uri="{FF2B5EF4-FFF2-40B4-BE49-F238E27FC236}">
              <a16:creationId xmlns:a16="http://schemas.microsoft.com/office/drawing/2014/main" xmlns="" id="{5B7163AC-CD57-4C57-9DBC-AE9670CD16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0" name="Text Box 1">
          <a:extLst>
            <a:ext uri="{FF2B5EF4-FFF2-40B4-BE49-F238E27FC236}">
              <a16:creationId xmlns:a16="http://schemas.microsoft.com/office/drawing/2014/main" xmlns="" id="{D778A43C-4584-4F70-B6D1-835E8B08989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1" name="Text Box 1">
          <a:extLst>
            <a:ext uri="{FF2B5EF4-FFF2-40B4-BE49-F238E27FC236}">
              <a16:creationId xmlns:a16="http://schemas.microsoft.com/office/drawing/2014/main" xmlns="" id="{05FE1E9E-5EF8-4295-A468-041FA15758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2" name="Text Box 1">
          <a:extLst>
            <a:ext uri="{FF2B5EF4-FFF2-40B4-BE49-F238E27FC236}">
              <a16:creationId xmlns:a16="http://schemas.microsoft.com/office/drawing/2014/main" xmlns="" id="{EE1B7479-997D-4716-AC26-710F027A1FE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3" name="Text Box 1">
          <a:extLst>
            <a:ext uri="{FF2B5EF4-FFF2-40B4-BE49-F238E27FC236}">
              <a16:creationId xmlns:a16="http://schemas.microsoft.com/office/drawing/2014/main" xmlns="" id="{94CAE0C2-2D96-4E7E-83F5-5D5D39DA7B0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4" name="Text Box 1">
          <a:extLst>
            <a:ext uri="{FF2B5EF4-FFF2-40B4-BE49-F238E27FC236}">
              <a16:creationId xmlns:a16="http://schemas.microsoft.com/office/drawing/2014/main" xmlns="" id="{2181046E-A8C0-4259-9C60-7D74719410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5" name="Text Box 1">
          <a:extLst>
            <a:ext uri="{FF2B5EF4-FFF2-40B4-BE49-F238E27FC236}">
              <a16:creationId xmlns:a16="http://schemas.microsoft.com/office/drawing/2014/main" xmlns="" id="{1F883C4D-A66C-46D6-909F-476A2B7A069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6" name="Text Box 1">
          <a:extLst>
            <a:ext uri="{FF2B5EF4-FFF2-40B4-BE49-F238E27FC236}">
              <a16:creationId xmlns:a16="http://schemas.microsoft.com/office/drawing/2014/main" xmlns="" id="{A585AE4D-B6BF-455D-ABE9-0CD2D12001F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7" name="Text Box 1">
          <a:extLst>
            <a:ext uri="{FF2B5EF4-FFF2-40B4-BE49-F238E27FC236}">
              <a16:creationId xmlns:a16="http://schemas.microsoft.com/office/drawing/2014/main" xmlns="" id="{E7A37E1E-3318-4A86-B9A6-C481B1CC4C9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8" name="Text Box 1">
          <a:extLst>
            <a:ext uri="{FF2B5EF4-FFF2-40B4-BE49-F238E27FC236}">
              <a16:creationId xmlns:a16="http://schemas.microsoft.com/office/drawing/2014/main" xmlns="" id="{92282D24-2FF3-4902-91B2-0641EACD380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89" name="Text Box 1">
          <a:extLst>
            <a:ext uri="{FF2B5EF4-FFF2-40B4-BE49-F238E27FC236}">
              <a16:creationId xmlns:a16="http://schemas.microsoft.com/office/drawing/2014/main" xmlns="" id="{EF83CE0C-040D-4380-8FCC-0543BB492BC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xmlns="" id="{D7C00AD3-1AA8-4D56-96CE-9442860FACE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1" name="Text Box 1">
          <a:extLst>
            <a:ext uri="{FF2B5EF4-FFF2-40B4-BE49-F238E27FC236}">
              <a16:creationId xmlns:a16="http://schemas.microsoft.com/office/drawing/2014/main" xmlns="" id="{065E05C6-CC47-4F90-A674-814AEEE180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2" name="Text Box 1">
          <a:extLst>
            <a:ext uri="{FF2B5EF4-FFF2-40B4-BE49-F238E27FC236}">
              <a16:creationId xmlns:a16="http://schemas.microsoft.com/office/drawing/2014/main" xmlns="" id="{A67AAC1D-5CCD-4189-AE07-3AE8916DAA5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3" name="Text Box 1">
          <a:extLst>
            <a:ext uri="{FF2B5EF4-FFF2-40B4-BE49-F238E27FC236}">
              <a16:creationId xmlns:a16="http://schemas.microsoft.com/office/drawing/2014/main" xmlns="" id="{E3DC0A37-8B9F-433E-AF8E-DA39568992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4" name="Text Box 1">
          <a:extLst>
            <a:ext uri="{FF2B5EF4-FFF2-40B4-BE49-F238E27FC236}">
              <a16:creationId xmlns:a16="http://schemas.microsoft.com/office/drawing/2014/main" xmlns="" id="{9D7DEF94-D75D-48F9-BFEC-DA7092515FA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5" name="Text Box 1">
          <a:extLst>
            <a:ext uri="{FF2B5EF4-FFF2-40B4-BE49-F238E27FC236}">
              <a16:creationId xmlns:a16="http://schemas.microsoft.com/office/drawing/2014/main" xmlns="" id="{9FC9EC2E-321C-4123-AF67-85EBC71E25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6" name="Text Box 1">
          <a:extLst>
            <a:ext uri="{FF2B5EF4-FFF2-40B4-BE49-F238E27FC236}">
              <a16:creationId xmlns:a16="http://schemas.microsoft.com/office/drawing/2014/main" xmlns="" id="{D667D736-C220-4151-A865-8012EC41D2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7" name="Text Box 1">
          <a:extLst>
            <a:ext uri="{FF2B5EF4-FFF2-40B4-BE49-F238E27FC236}">
              <a16:creationId xmlns:a16="http://schemas.microsoft.com/office/drawing/2014/main" xmlns="" id="{A37D9CC3-CD4A-4DA5-963C-86102F89325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8" name="Text Box 1">
          <a:extLst>
            <a:ext uri="{FF2B5EF4-FFF2-40B4-BE49-F238E27FC236}">
              <a16:creationId xmlns:a16="http://schemas.microsoft.com/office/drawing/2014/main" xmlns="" id="{103C672E-DC20-4943-B97C-5FE249FAD0C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299" name="Text Box 1">
          <a:extLst>
            <a:ext uri="{FF2B5EF4-FFF2-40B4-BE49-F238E27FC236}">
              <a16:creationId xmlns:a16="http://schemas.microsoft.com/office/drawing/2014/main" xmlns="" id="{BE4D526F-E2B2-487C-93CC-51A83C305D4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0" name="Text Box 1">
          <a:extLst>
            <a:ext uri="{FF2B5EF4-FFF2-40B4-BE49-F238E27FC236}">
              <a16:creationId xmlns:a16="http://schemas.microsoft.com/office/drawing/2014/main" xmlns="" id="{3A85779B-BE17-4EAD-BBF7-9AD0E131FD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1" name="Text Box 1">
          <a:extLst>
            <a:ext uri="{FF2B5EF4-FFF2-40B4-BE49-F238E27FC236}">
              <a16:creationId xmlns:a16="http://schemas.microsoft.com/office/drawing/2014/main" xmlns="" id="{EA3F0970-7D91-4B33-985D-037C79B6202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2" name="Text Box 1">
          <a:extLst>
            <a:ext uri="{FF2B5EF4-FFF2-40B4-BE49-F238E27FC236}">
              <a16:creationId xmlns:a16="http://schemas.microsoft.com/office/drawing/2014/main" xmlns="" id="{93C12CD3-7481-4A96-939D-824901AD207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3" name="Text Box 1">
          <a:extLst>
            <a:ext uri="{FF2B5EF4-FFF2-40B4-BE49-F238E27FC236}">
              <a16:creationId xmlns:a16="http://schemas.microsoft.com/office/drawing/2014/main" xmlns="" id="{4369CC84-44EB-4B94-A87A-A37453D3F1C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4" name="Text Box 1">
          <a:extLst>
            <a:ext uri="{FF2B5EF4-FFF2-40B4-BE49-F238E27FC236}">
              <a16:creationId xmlns:a16="http://schemas.microsoft.com/office/drawing/2014/main" xmlns="" id="{4874ECAA-1485-4037-8490-79BC92CB699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5" name="Text Box 1">
          <a:extLst>
            <a:ext uri="{FF2B5EF4-FFF2-40B4-BE49-F238E27FC236}">
              <a16:creationId xmlns:a16="http://schemas.microsoft.com/office/drawing/2014/main" xmlns="" id="{41D975F0-C95A-48F3-8233-6D81E5B26D2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6" name="Text Box 1">
          <a:extLst>
            <a:ext uri="{FF2B5EF4-FFF2-40B4-BE49-F238E27FC236}">
              <a16:creationId xmlns:a16="http://schemas.microsoft.com/office/drawing/2014/main" xmlns="" id="{6BB7A9EE-0145-4A46-B2D5-193270045F9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7" name="Text Box 1">
          <a:extLst>
            <a:ext uri="{FF2B5EF4-FFF2-40B4-BE49-F238E27FC236}">
              <a16:creationId xmlns:a16="http://schemas.microsoft.com/office/drawing/2014/main" xmlns="" id="{87843FC2-A906-4432-925E-CAF5978E105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8" name="Text Box 1">
          <a:extLst>
            <a:ext uri="{FF2B5EF4-FFF2-40B4-BE49-F238E27FC236}">
              <a16:creationId xmlns:a16="http://schemas.microsoft.com/office/drawing/2014/main" xmlns="" id="{E4174457-3898-4200-ACCF-6836995C7C1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09" name="Text Box 1">
          <a:extLst>
            <a:ext uri="{FF2B5EF4-FFF2-40B4-BE49-F238E27FC236}">
              <a16:creationId xmlns:a16="http://schemas.microsoft.com/office/drawing/2014/main" xmlns="" id="{306ED1E5-1A17-4604-B0F4-4545CCE0055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0" name="Text Box 1">
          <a:extLst>
            <a:ext uri="{FF2B5EF4-FFF2-40B4-BE49-F238E27FC236}">
              <a16:creationId xmlns:a16="http://schemas.microsoft.com/office/drawing/2014/main" xmlns="" id="{FA074D33-8AF8-4B1A-9FF2-46DAFE85005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1" name="Text Box 1">
          <a:extLst>
            <a:ext uri="{FF2B5EF4-FFF2-40B4-BE49-F238E27FC236}">
              <a16:creationId xmlns:a16="http://schemas.microsoft.com/office/drawing/2014/main" xmlns="" id="{A822E9FD-61E7-4AFE-B5EB-B1C9EF06082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2" name="Text Box 1">
          <a:extLst>
            <a:ext uri="{FF2B5EF4-FFF2-40B4-BE49-F238E27FC236}">
              <a16:creationId xmlns:a16="http://schemas.microsoft.com/office/drawing/2014/main" xmlns="" id="{499FECCE-FC80-4240-9409-59839A72ED1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3" name="Text Box 1">
          <a:extLst>
            <a:ext uri="{FF2B5EF4-FFF2-40B4-BE49-F238E27FC236}">
              <a16:creationId xmlns:a16="http://schemas.microsoft.com/office/drawing/2014/main" xmlns="" id="{1D58C5D3-C52A-41FC-83A0-A42EECBC94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4" name="Text Box 1">
          <a:extLst>
            <a:ext uri="{FF2B5EF4-FFF2-40B4-BE49-F238E27FC236}">
              <a16:creationId xmlns:a16="http://schemas.microsoft.com/office/drawing/2014/main" xmlns="" id="{13DD1116-50B6-44DE-9217-34DE2DB1AD3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5" name="Text Box 1">
          <a:extLst>
            <a:ext uri="{FF2B5EF4-FFF2-40B4-BE49-F238E27FC236}">
              <a16:creationId xmlns:a16="http://schemas.microsoft.com/office/drawing/2014/main" xmlns="" id="{3F607404-EAF3-48AF-92B3-8D1727F847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6" name="Text Box 1">
          <a:extLst>
            <a:ext uri="{FF2B5EF4-FFF2-40B4-BE49-F238E27FC236}">
              <a16:creationId xmlns:a16="http://schemas.microsoft.com/office/drawing/2014/main" xmlns="" id="{D6C156F1-A333-40AC-BABA-26AC757D6B4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7" name="Text Box 1">
          <a:extLst>
            <a:ext uri="{FF2B5EF4-FFF2-40B4-BE49-F238E27FC236}">
              <a16:creationId xmlns:a16="http://schemas.microsoft.com/office/drawing/2014/main" xmlns="" id="{F6E40F2D-7EF9-40EE-9AD4-ABA9C7D2F0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8" name="Text Box 1">
          <a:extLst>
            <a:ext uri="{FF2B5EF4-FFF2-40B4-BE49-F238E27FC236}">
              <a16:creationId xmlns:a16="http://schemas.microsoft.com/office/drawing/2014/main" xmlns="" id="{84C91518-DFD0-47F6-AB32-C4F12F56A23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19" name="Text Box 1">
          <a:extLst>
            <a:ext uri="{FF2B5EF4-FFF2-40B4-BE49-F238E27FC236}">
              <a16:creationId xmlns:a16="http://schemas.microsoft.com/office/drawing/2014/main" xmlns="" id="{3BB7F48A-7E43-4F4C-9480-1AEBFBC83BE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0" name="Text Box 1">
          <a:extLst>
            <a:ext uri="{FF2B5EF4-FFF2-40B4-BE49-F238E27FC236}">
              <a16:creationId xmlns:a16="http://schemas.microsoft.com/office/drawing/2014/main" xmlns="" id="{079D4EE0-032B-4C42-A9F6-1273897D84D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1" name="Text Box 1">
          <a:extLst>
            <a:ext uri="{FF2B5EF4-FFF2-40B4-BE49-F238E27FC236}">
              <a16:creationId xmlns:a16="http://schemas.microsoft.com/office/drawing/2014/main" xmlns="" id="{22AA5D25-58E5-4BA0-B02A-630EFEC9F28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2" name="Text Box 1">
          <a:extLst>
            <a:ext uri="{FF2B5EF4-FFF2-40B4-BE49-F238E27FC236}">
              <a16:creationId xmlns:a16="http://schemas.microsoft.com/office/drawing/2014/main" xmlns="" id="{FA5C71CD-96AE-424E-A358-F6B12101E4C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3" name="Text Box 1">
          <a:extLst>
            <a:ext uri="{FF2B5EF4-FFF2-40B4-BE49-F238E27FC236}">
              <a16:creationId xmlns:a16="http://schemas.microsoft.com/office/drawing/2014/main" xmlns="" id="{90FE056B-74B1-48BD-A5B2-E995504BED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4" name="Text Box 1">
          <a:extLst>
            <a:ext uri="{FF2B5EF4-FFF2-40B4-BE49-F238E27FC236}">
              <a16:creationId xmlns:a16="http://schemas.microsoft.com/office/drawing/2014/main" xmlns="" id="{9A8A28D8-3F51-4B27-AD06-8509F23BAC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5" name="Text Box 1">
          <a:extLst>
            <a:ext uri="{FF2B5EF4-FFF2-40B4-BE49-F238E27FC236}">
              <a16:creationId xmlns:a16="http://schemas.microsoft.com/office/drawing/2014/main" xmlns="" id="{3603F526-7976-4EF3-AE44-C2C97B7787E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6" name="Text Box 1">
          <a:extLst>
            <a:ext uri="{FF2B5EF4-FFF2-40B4-BE49-F238E27FC236}">
              <a16:creationId xmlns:a16="http://schemas.microsoft.com/office/drawing/2014/main" xmlns="" id="{1436FCA4-CA5F-4676-AEAC-ED5AC6CBB78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7" name="Text Box 1">
          <a:extLst>
            <a:ext uri="{FF2B5EF4-FFF2-40B4-BE49-F238E27FC236}">
              <a16:creationId xmlns:a16="http://schemas.microsoft.com/office/drawing/2014/main" xmlns="" id="{90497C8B-6EBC-4985-BFE9-9F98DBBE3DA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8" name="Text Box 1">
          <a:extLst>
            <a:ext uri="{FF2B5EF4-FFF2-40B4-BE49-F238E27FC236}">
              <a16:creationId xmlns:a16="http://schemas.microsoft.com/office/drawing/2014/main" xmlns="" id="{B29776AC-D417-4076-94E1-006C088E17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29" name="Text Box 1">
          <a:extLst>
            <a:ext uri="{FF2B5EF4-FFF2-40B4-BE49-F238E27FC236}">
              <a16:creationId xmlns:a16="http://schemas.microsoft.com/office/drawing/2014/main" xmlns="" id="{40588B29-B3F7-49C7-AD69-0D0492E5ADD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30" name="Text Box 1">
          <a:extLst>
            <a:ext uri="{FF2B5EF4-FFF2-40B4-BE49-F238E27FC236}">
              <a16:creationId xmlns:a16="http://schemas.microsoft.com/office/drawing/2014/main" xmlns="" id="{4B8C7611-9D84-41AA-8249-3BDF9E64B24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31" name="Text Box 1">
          <a:extLst>
            <a:ext uri="{FF2B5EF4-FFF2-40B4-BE49-F238E27FC236}">
              <a16:creationId xmlns:a16="http://schemas.microsoft.com/office/drawing/2014/main" xmlns="" id="{BBEB80EC-8DC3-4754-92E1-CC05754B2D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32" name="Text Box 1">
          <a:extLst>
            <a:ext uri="{FF2B5EF4-FFF2-40B4-BE49-F238E27FC236}">
              <a16:creationId xmlns:a16="http://schemas.microsoft.com/office/drawing/2014/main" xmlns="" id="{C4FAA381-7C08-4F82-84DA-B614AD4686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33" name="Text Box 1">
          <a:extLst>
            <a:ext uri="{FF2B5EF4-FFF2-40B4-BE49-F238E27FC236}">
              <a16:creationId xmlns:a16="http://schemas.microsoft.com/office/drawing/2014/main" xmlns="" id="{00036D19-B2AB-4AA3-A320-835F2DE2042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34" name="Text Box 1">
          <a:extLst>
            <a:ext uri="{FF2B5EF4-FFF2-40B4-BE49-F238E27FC236}">
              <a16:creationId xmlns:a16="http://schemas.microsoft.com/office/drawing/2014/main" xmlns="" id="{D678BDD8-E48E-4A11-8F97-043965A8F9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35" name="Text Box 1">
          <a:extLst>
            <a:ext uri="{FF2B5EF4-FFF2-40B4-BE49-F238E27FC236}">
              <a16:creationId xmlns:a16="http://schemas.microsoft.com/office/drawing/2014/main" xmlns="" id="{66B6F9BE-7CB1-400A-BC2B-5A68322317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36" name="Text Box 1">
          <a:extLst>
            <a:ext uri="{FF2B5EF4-FFF2-40B4-BE49-F238E27FC236}">
              <a16:creationId xmlns:a16="http://schemas.microsoft.com/office/drawing/2014/main" xmlns="" id="{0BCC4B39-1CB0-4F54-BBF7-37BE0EA6782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37" name="Text Box 1">
          <a:extLst>
            <a:ext uri="{FF2B5EF4-FFF2-40B4-BE49-F238E27FC236}">
              <a16:creationId xmlns:a16="http://schemas.microsoft.com/office/drawing/2014/main" xmlns="" id="{1918D5D7-E719-47C8-8061-3BECAE6E78E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38" name="Text Box 1">
          <a:extLst>
            <a:ext uri="{FF2B5EF4-FFF2-40B4-BE49-F238E27FC236}">
              <a16:creationId xmlns:a16="http://schemas.microsoft.com/office/drawing/2014/main" xmlns="" id="{408A4E03-9531-42D1-9850-769B393177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39" name="Text Box 1">
          <a:extLst>
            <a:ext uri="{FF2B5EF4-FFF2-40B4-BE49-F238E27FC236}">
              <a16:creationId xmlns:a16="http://schemas.microsoft.com/office/drawing/2014/main" xmlns="" id="{CB613008-E12C-4EF4-AF71-8B155374E9B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0" name="Text Box 1">
          <a:extLst>
            <a:ext uri="{FF2B5EF4-FFF2-40B4-BE49-F238E27FC236}">
              <a16:creationId xmlns:a16="http://schemas.microsoft.com/office/drawing/2014/main" xmlns="" id="{75E8D97C-539D-469B-9821-1EB8C09D4AF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1" name="Text Box 1">
          <a:extLst>
            <a:ext uri="{FF2B5EF4-FFF2-40B4-BE49-F238E27FC236}">
              <a16:creationId xmlns:a16="http://schemas.microsoft.com/office/drawing/2014/main" xmlns="" id="{EE9E8876-BC60-4385-B0F1-5D32265690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xmlns="" id="{4096D357-4063-4249-99EA-26E7F0475A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3" name="Text Box 1">
          <a:extLst>
            <a:ext uri="{FF2B5EF4-FFF2-40B4-BE49-F238E27FC236}">
              <a16:creationId xmlns:a16="http://schemas.microsoft.com/office/drawing/2014/main" xmlns="" id="{A0CEE245-70EB-4430-95A8-FB34BE3755B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4" name="Text Box 1">
          <a:extLst>
            <a:ext uri="{FF2B5EF4-FFF2-40B4-BE49-F238E27FC236}">
              <a16:creationId xmlns:a16="http://schemas.microsoft.com/office/drawing/2014/main" xmlns="" id="{F04025BE-CF20-4B0E-A34D-7CA78702E27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5" name="Text Box 1">
          <a:extLst>
            <a:ext uri="{FF2B5EF4-FFF2-40B4-BE49-F238E27FC236}">
              <a16:creationId xmlns:a16="http://schemas.microsoft.com/office/drawing/2014/main" xmlns="" id="{876582FB-4969-46DA-AB8C-07B5585C6A8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6" name="Text Box 1">
          <a:extLst>
            <a:ext uri="{FF2B5EF4-FFF2-40B4-BE49-F238E27FC236}">
              <a16:creationId xmlns:a16="http://schemas.microsoft.com/office/drawing/2014/main" xmlns="" id="{FF04540F-A35B-45DB-B2C2-B3B175C9ED7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7" name="Text Box 1">
          <a:extLst>
            <a:ext uri="{FF2B5EF4-FFF2-40B4-BE49-F238E27FC236}">
              <a16:creationId xmlns:a16="http://schemas.microsoft.com/office/drawing/2014/main" xmlns="" id="{21336EB3-CEF4-4919-8E40-32844275586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8" name="Text Box 1">
          <a:extLst>
            <a:ext uri="{FF2B5EF4-FFF2-40B4-BE49-F238E27FC236}">
              <a16:creationId xmlns:a16="http://schemas.microsoft.com/office/drawing/2014/main" xmlns="" id="{8B79136D-2F96-415F-8091-8044BCAD28D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49" name="Text Box 1">
          <a:extLst>
            <a:ext uri="{FF2B5EF4-FFF2-40B4-BE49-F238E27FC236}">
              <a16:creationId xmlns:a16="http://schemas.microsoft.com/office/drawing/2014/main" xmlns="" id="{7A6F3DD7-B2DE-4907-9284-DC04E4051A2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0" name="Text Box 1">
          <a:extLst>
            <a:ext uri="{FF2B5EF4-FFF2-40B4-BE49-F238E27FC236}">
              <a16:creationId xmlns:a16="http://schemas.microsoft.com/office/drawing/2014/main" xmlns="" id="{D592221C-7930-4436-A5A2-923D23AAFD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1" name="Text Box 1">
          <a:extLst>
            <a:ext uri="{FF2B5EF4-FFF2-40B4-BE49-F238E27FC236}">
              <a16:creationId xmlns:a16="http://schemas.microsoft.com/office/drawing/2014/main" xmlns="" id="{33B752FE-9095-4168-A564-BC34FA454DF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2" name="Text Box 1">
          <a:extLst>
            <a:ext uri="{FF2B5EF4-FFF2-40B4-BE49-F238E27FC236}">
              <a16:creationId xmlns:a16="http://schemas.microsoft.com/office/drawing/2014/main" xmlns="" id="{994F0949-4C23-4A8D-84C9-73194E5D57A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3" name="Text Box 1">
          <a:extLst>
            <a:ext uri="{FF2B5EF4-FFF2-40B4-BE49-F238E27FC236}">
              <a16:creationId xmlns:a16="http://schemas.microsoft.com/office/drawing/2014/main" xmlns="" id="{3D770274-8E09-44ED-9C1C-93425F9135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4" name="Text Box 1">
          <a:extLst>
            <a:ext uri="{FF2B5EF4-FFF2-40B4-BE49-F238E27FC236}">
              <a16:creationId xmlns:a16="http://schemas.microsoft.com/office/drawing/2014/main" xmlns="" id="{257A73A0-94AD-41EA-802A-95CC0D0D74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5" name="Text Box 1">
          <a:extLst>
            <a:ext uri="{FF2B5EF4-FFF2-40B4-BE49-F238E27FC236}">
              <a16:creationId xmlns:a16="http://schemas.microsoft.com/office/drawing/2014/main" xmlns="" id="{9EC5D4A1-09FC-462D-9C4E-F69734AD75C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6" name="Text Box 1">
          <a:extLst>
            <a:ext uri="{FF2B5EF4-FFF2-40B4-BE49-F238E27FC236}">
              <a16:creationId xmlns:a16="http://schemas.microsoft.com/office/drawing/2014/main" xmlns="" id="{B821F0F3-51D9-42C3-958F-C06AFD7359B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7" name="Text Box 1">
          <a:extLst>
            <a:ext uri="{FF2B5EF4-FFF2-40B4-BE49-F238E27FC236}">
              <a16:creationId xmlns:a16="http://schemas.microsoft.com/office/drawing/2014/main" xmlns="" id="{0ED8A100-5901-441F-82F9-1201D214FF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8" name="Text Box 1">
          <a:extLst>
            <a:ext uri="{FF2B5EF4-FFF2-40B4-BE49-F238E27FC236}">
              <a16:creationId xmlns:a16="http://schemas.microsoft.com/office/drawing/2014/main" xmlns="" id="{AA576D5C-11FB-46D6-97F0-FCDFFE87E1D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59" name="Text Box 1">
          <a:extLst>
            <a:ext uri="{FF2B5EF4-FFF2-40B4-BE49-F238E27FC236}">
              <a16:creationId xmlns:a16="http://schemas.microsoft.com/office/drawing/2014/main" xmlns="" id="{85329A8A-9D48-4F7C-B4E4-03F0072E77B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0" name="Text Box 1">
          <a:extLst>
            <a:ext uri="{FF2B5EF4-FFF2-40B4-BE49-F238E27FC236}">
              <a16:creationId xmlns:a16="http://schemas.microsoft.com/office/drawing/2014/main" xmlns="" id="{9EEEE4A9-91E8-48E7-8ED9-691581D49CD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1" name="Text Box 1">
          <a:extLst>
            <a:ext uri="{FF2B5EF4-FFF2-40B4-BE49-F238E27FC236}">
              <a16:creationId xmlns:a16="http://schemas.microsoft.com/office/drawing/2014/main" xmlns="" id="{6784718D-0AE5-4091-9E4E-5738DF75790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2" name="Text Box 1">
          <a:extLst>
            <a:ext uri="{FF2B5EF4-FFF2-40B4-BE49-F238E27FC236}">
              <a16:creationId xmlns:a16="http://schemas.microsoft.com/office/drawing/2014/main" xmlns="" id="{9598FB59-80EA-48CD-AE16-34BA9AE2BED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3" name="Text Box 1">
          <a:extLst>
            <a:ext uri="{FF2B5EF4-FFF2-40B4-BE49-F238E27FC236}">
              <a16:creationId xmlns:a16="http://schemas.microsoft.com/office/drawing/2014/main" xmlns="" id="{3C08AA9A-060F-4CDB-A177-0D1A88204D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4" name="Text Box 1">
          <a:extLst>
            <a:ext uri="{FF2B5EF4-FFF2-40B4-BE49-F238E27FC236}">
              <a16:creationId xmlns:a16="http://schemas.microsoft.com/office/drawing/2014/main" xmlns="" id="{23C0978C-2F8C-4AAA-AE64-8762986EF77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5" name="Text Box 1">
          <a:extLst>
            <a:ext uri="{FF2B5EF4-FFF2-40B4-BE49-F238E27FC236}">
              <a16:creationId xmlns:a16="http://schemas.microsoft.com/office/drawing/2014/main" xmlns="" id="{00EA895A-8C07-48E8-9321-7E18B666A41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366" name="Text Box 1">
          <a:extLst>
            <a:ext uri="{FF2B5EF4-FFF2-40B4-BE49-F238E27FC236}">
              <a16:creationId xmlns:a16="http://schemas.microsoft.com/office/drawing/2014/main" xmlns="" id="{51C09DFE-6835-4484-8D32-35A3CBB00A2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67" name="Text Box 1">
          <a:extLst>
            <a:ext uri="{FF2B5EF4-FFF2-40B4-BE49-F238E27FC236}">
              <a16:creationId xmlns:a16="http://schemas.microsoft.com/office/drawing/2014/main" xmlns="" id="{58D57793-038C-42B0-AA6C-98B9F4837B9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68" name="Text Box 1">
          <a:extLst>
            <a:ext uri="{FF2B5EF4-FFF2-40B4-BE49-F238E27FC236}">
              <a16:creationId xmlns:a16="http://schemas.microsoft.com/office/drawing/2014/main" xmlns="" id="{EFF35F96-C426-4EB2-91E9-971D6F7C9C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69" name="Text Box 1">
          <a:extLst>
            <a:ext uri="{FF2B5EF4-FFF2-40B4-BE49-F238E27FC236}">
              <a16:creationId xmlns:a16="http://schemas.microsoft.com/office/drawing/2014/main" xmlns="" id="{24684C20-ABD9-4F7D-95F5-97A841435A9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0" name="Text Box 1">
          <a:extLst>
            <a:ext uri="{FF2B5EF4-FFF2-40B4-BE49-F238E27FC236}">
              <a16:creationId xmlns:a16="http://schemas.microsoft.com/office/drawing/2014/main" xmlns="" id="{03710D6F-09B8-4F50-AA44-55554C65DC7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1" name="Text Box 1">
          <a:extLst>
            <a:ext uri="{FF2B5EF4-FFF2-40B4-BE49-F238E27FC236}">
              <a16:creationId xmlns:a16="http://schemas.microsoft.com/office/drawing/2014/main" xmlns="" id="{3136044B-213D-4147-BDCA-2BADE0F918D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2" name="Text Box 1">
          <a:extLst>
            <a:ext uri="{FF2B5EF4-FFF2-40B4-BE49-F238E27FC236}">
              <a16:creationId xmlns:a16="http://schemas.microsoft.com/office/drawing/2014/main" xmlns="" id="{B9B39976-5CD0-468E-919B-11B50AD8A8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3" name="Text Box 1">
          <a:extLst>
            <a:ext uri="{FF2B5EF4-FFF2-40B4-BE49-F238E27FC236}">
              <a16:creationId xmlns:a16="http://schemas.microsoft.com/office/drawing/2014/main" xmlns="" id="{409E8546-FFB3-4144-BADA-948495888B4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4" name="Text Box 1">
          <a:extLst>
            <a:ext uri="{FF2B5EF4-FFF2-40B4-BE49-F238E27FC236}">
              <a16:creationId xmlns:a16="http://schemas.microsoft.com/office/drawing/2014/main" xmlns="" id="{B490D8C9-C06C-4E67-98A6-B78BC466C1A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5" name="Text Box 1">
          <a:extLst>
            <a:ext uri="{FF2B5EF4-FFF2-40B4-BE49-F238E27FC236}">
              <a16:creationId xmlns:a16="http://schemas.microsoft.com/office/drawing/2014/main" xmlns="" id="{D6C50EBA-FD9F-44D9-9E41-B6D0BD84E1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6" name="Text Box 1">
          <a:extLst>
            <a:ext uri="{FF2B5EF4-FFF2-40B4-BE49-F238E27FC236}">
              <a16:creationId xmlns:a16="http://schemas.microsoft.com/office/drawing/2014/main" xmlns="" id="{68E68DD9-F7A8-4B53-874A-28FB01DB9B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7" name="Text Box 1">
          <a:extLst>
            <a:ext uri="{FF2B5EF4-FFF2-40B4-BE49-F238E27FC236}">
              <a16:creationId xmlns:a16="http://schemas.microsoft.com/office/drawing/2014/main" xmlns="" id="{4BD698F0-BDF2-4DEA-A186-12BCB5C89D4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8" name="Text Box 1">
          <a:extLst>
            <a:ext uri="{FF2B5EF4-FFF2-40B4-BE49-F238E27FC236}">
              <a16:creationId xmlns:a16="http://schemas.microsoft.com/office/drawing/2014/main" xmlns="" id="{205EECCE-74E0-4EC3-A0C0-804CD40792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79" name="Text Box 1">
          <a:extLst>
            <a:ext uri="{FF2B5EF4-FFF2-40B4-BE49-F238E27FC236}">
              <a16:creationId xmlns:a16="http://schemas.microsoft.com/office/drawing/2014/main" xmlns="" id="{490A3A16-80C9-4C70-859C-1413446A27D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0" name="Text Box 1">
          <a:extLst>
            <a:ext uri="{FF2B5EF4-FFF2-40B4-BE49-F238E27FC236}">
              <a16:creationId xmlns:a16="http://schemas.microsoft.com/office/drawing/2014/main" xmlns="" id="{575C02C9-D176-4C42-9BD7-EA9CE84CE33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1" name="Text Box 1">
          <a:extLst>
            <a:ext uri="{FF2B5EF4-FFF2-40B4-BE49-F238E27FC236}">
              <a16:creationId xmlns:a16="http://schemas.microsoft.com/office/drawing/2014/main" xmlns="" id="{8CAD1164-81C1-4F39-9661-4A42A03B419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2" name="Text Box 1">
          <a:extLst>
            <a:ext uri="{FF2B5EF4-FFF2-40B4-BE49-F238E27FC236}">
              <a16:creationId xmlns:a16="http://schemas.microsoft.com/office/drawing/2014/main" xmlns="" id="{1F8D3A00-96E5-4047-B7BB-7CE9335E0C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83" name="Text Box 1">
          <a:extLst>
            <a:ext uri="{FF2B5EF4-FFF2-40B4-BE49-F238E27FC236}">
              <a16:creationId xmlns:a16="http://schemas.microsoft.com/office/drawing/2014/main" xmlns="" id="{1F5E4656-D0F5-4160-A095-91FA7248ECC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84" name="Text Box 1">
          <a:extLst>
            <a:ext uri="{FF2B5EF4-FFF2-40B4-BE49-F238E27FC236}">
              <a16:creationId xmlns:a16="http://schemas.microsoft.com/office/drawing/2014/main" xmlns="" id="{74F768F6-DEB4-40FD-AE09-F51BD98A02F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85" name="Text Box 1">
          <a:extLst>
            <a:ext uri="{FF2B5EF4-FFF2-40B4-BE49-F238E27FC236}">
              <a16:creationId xmlns:a16="http://schemas.microsoft.com/office/drawing/2014/main" xmlns="" id="{BAAE587A-B600-4702-A6F0-A6CE1325AD9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386" name="Text Box 1">
          <a:extLst>
            <a:ext uri="{FF2B5EF4-FFF2-40B4-BE49-F238E27FC236}">
              <a16:creationId xmlns:a16="http://schemas.microsoft.com/office/drawing/2014/main" xmlns="" id="{35A0ACD4-DB6D-4898-8EB6-4E2B3EFA6D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7" name="Text Box 1">
          <a:extLst>
            <a:ext uri="{FF2B5EF4-FFF2-40B4-BE49-F238E27FC236}">
              <a16:creationId xmlns:a16="http://schemas.microsoft.com/office/drawing/2014/main" xmlns="" id="{520E20EA-CD51-473A-AB4B-241C280899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8" name="Text Box 1">
          <a:extLst>
            <a:ext uri="{FF2B5EF4-FFF2-40B4-BE49-F238E27FC236}">
              <a16:creationId xmlns:a16="http://schemas.microsoft.com/office/drawing/2014/main" xmlns="" id="{4C83BED8-5EE4-4C95-9590-E7D188101D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89" name="Text Box 1">
          <a:extLst>
            <a:ext uri="{FF2B5EF4-FFF2-40B4-BE49-F238E27FC236}">
              <a16:creationId xmlns:a16="http://schemas.microsoft.com/office/drawing/2014/main" xmlns="" id="{98E5E6E5-D2F8-46CE-99DC-E2ED100A429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0" name="Text Box 1">
          <a:extLst>
            <a:ext uri="{FF2B5EF4-FFF2-40B4-BE49-F238E27FC236}">
              <a16:creationId xmlns:a16="http://schemas.microsoft.com/office/drawing/2014/main" xmlns="" id="{CDA9C6D9-9C73-468F-9F6A-5E96A06A3FA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1" name="Text Box 1">
          <a:extLst>
            <a:ext uri="{FF2B5EF4-FFF2-40B4-BE49-F238E27FC236}">
              <a16:creationId xmlns:a16="http://schemas.microsoft.com/office/drawing/2014/main" xmlns="" id="{F05B2987-5D92-4947-BC47-657AA37932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2" name="Text Box 1">
          <a:extLst>
            <a:ext uri="{FF2B5EF4-FFF2-40B4-BE49-F238E27FC236}">
              <a16:creationId xmlns:a16="http://schemas.microsoft.com/office/drawing/2014/main" xmlns="" id="{FAD3599F-E101-4F7E-9F30-33A1A3206C8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3" name="Text Box 1">
          <a:extLst>
            <a:ext uri="{FF2B5EF4-FFF2-40B4-BE49-F238E27FC236}">
              <a16:creationId xmlns:a16="http://schemas.microsoft.com/office/drawing/2014/main" xmlns="" id="{C62C9C85-13B1-486E-A9CA-89781FA7D2E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4" name="Text Box 1">
          <a:extLst>
            <a:ext uri="{FF2B5EF4-FFF2-40B4-BE49-F238E27FC236}">
              <a16:creationId xmlns:a16="http://schemas.microsoft.com/office/drawing/2014/main" xmlns="" id="{F3B0729D-9E27-4ADF-AE06-876D3D8ED7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5" name="Text Box 1">
          <a:extLst>
            <a:ext uri="{FF2B5EF4-FFF2-40B4-BE49-F238E27FC236}">
              <a16:creationId xmlns:a16="http://schemas.microsoft.com/office/drawing/2014/main" xmlns="" id="{620C7EC5-B303-41DE-8177-44102D8FBC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6" name="Text Box 1">
          <a:extLst>
            <a:ext uri="{FF2B5EF4-FFF2-40B4-BE49-F238E27FC236}">
              <a16:creationId xmlns:a16="http://schemas.microsoft.com/office/drawing/2014/main" xmlns="" id="{BBEEA519-C5B4-4FF8-B9DE-B98D99B6E04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7" name="Text Box 1">
          <a:extLst>
            <a:ext uri="{FF2B5EF4-FFF2-40B4-BE49-F238E27FC236}">
              <a16:creationId xmlns:a16="http://schemas.microsoft.com/office/drawing/2014/main" xmlns="" id="{708A47C8-A2A6-427F-AAB9-C8C07CF7BB6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8" name="Text Box 1">
          <a:extLst>
            <a:ext uri="{FF2B5EF4-FFF2-40B4-BE49-F238E27FC236}">
              <a16:creationId xmlns:a16="http://schemas.microsoft.com/office/drawing/2014/main" xmlns="" id="{43FD516E-0811-402D-BB84-7F434163DD5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399" name="Text Box 1">
          <a:extLst>
            <a:ext uri="{FF2B5EF4-FFF2-40B4-BE49-F238E27FC236}">
              <a16:creationId xmlns:a16="http://schemas.microsoft.com/office/drawing/2014/main" xmlns="" id="{132DBD4C-990B-424B-852B-FEA87FB4102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0" name="Text Box 1">
          <a:extLst>
            <a:ext uri="{FF2B5EF4-FFF2-40B4-BE49-F238E27FC236}">
              <a16:creationId xmlns:a16="http://schemas.microsoft.com/office/drawing/2014/main" xmlns="" id="{2EF113E1-4A7D-448E-911B-71D8D73694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1" name="Text Box 1">
          <a:extLst>
            <a:ext uri="{FF2B5EF4-FFF2-40B4-BE49-F238E27FC236}">
              <a16:creationId xmlns:a16="http://schemas.microsoft.com/office/drawing/2014/main" xmlns="" id="{96590593-9EC1-4D7C-AE6B-948E4153AA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2" name="Text Box 1">
          <a:extLst>
            <a:ext uri="{FF2B5EF4-FFF2-40B4-BE49-F238E27FC236}">
              <a16:creationId xmlns:a16="http://schemas.microsoft.com/office/drawing/2014/main" xmlns="" id="{F712296C-8CB2-40D4-8F3C-C6353D71400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3" name="Text Box 1">
          <a:extLst>
            <a:ext uri="{FF2B5EF4-FFF2-40B4-BE49-F238E27FC236}">
              <a16:creationId xmlns:a16="http://schemas.microsoft.com/office/drawing/2014/main" xmlns="" id="{DB1C9406-257F-4A18-8FE2-6ABE2D832F0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4" name="Text Box 1">
          <a:extLst>
            <a:ext uri="{FF2B5EF4-FFF2-40B4-BE49-F238E27FC236}">
              <a16:creationId xmlns:a16="http://schemas.microsoft.com/office/drawing/2014/main" xmlns="" id="{AF951FED-3323-4DC1-B9CC-9817B89F92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5" name="Text Box 1">
          <a:extLst>
            <a:ext uri="{FF2B5EF4-FFF2-40B4-BE49-F238E27FC236}">
              <a16:creationId xmlns:a16="http://schemas.microsoft.com/office/drawing/2014/main" xmlns="" id="{3CC03374-E924-4BB5-843F-6305CE8D090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6" name="Text Box 1">
          <a:extLst>
            <a:ext uri="{FF2B5EF4-FFF2-40B4-BE49-F238E27FC236}">
              <a16:creationId xmlns:a16="http://schemas.microsoft.com/office/drawing/2014/main" xmlns="" id="{E135628A-ED74-4460-9F0F-F50A4DF4AD3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7" name="Text Box 1">
          <a:extLst>
            <a:ext uri="{FF2B5EF4-FFF2-40B4-BE49-F238E27FC236}">
              <a16:creationId xmlns:a16="http://schemas.microsoft.com/office/drawing/2014/main" xmlns="" id="{C491C9A2-DAC5-49FA-A676-9E44C2F09C2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8" name="Text Box 1">
          <a:extLst>
            <a:ext uri="{FF2B5EF4-FFF2-40B4-BE49-F238E27FC236}">
              <a16:creationId xmlns:a16="http://schemas.microsoft.com/office/drawing/2014/main" xmlns="" id="{C0B85D07-6169-4EB1-942F-74BA9B95262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09" name="Text Box 1">
          <a:extLst>
            <a:ext uri="{FF2B5EF4-FFF2-40B4-BE49-F238E27FC236}">
              <a16:creationId xmlns:a16="http://schemas.microsoft.com/office/drawing/2014/main" xmlns="" id="{E66EA50C-7C52-4B9E-A74C-CDC7FE628AA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0" name="Text Box 1">
          <a:extLst>
            <a:ext uri="{FF2B5EF4-FFF2-40B4-BE49-F238E27FC236}">
              <a16:creationId xmlns:a16="http://schemas.microsoft.com/office/drawing/2014/main" xmlns="" id="{772EE2BF-F165-4F45-8248-294381CE87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1" name="Text Box 1">
          <a:extLst>
            <a:ext uri="{FF2B5EF4-FFF2-40B4-BE49-F238E27FC236}">
              <a16:creationId xmlns:a16="http://schemas.microsoft.com/office/drawing/2014/main" xmlns="" id="{B907B242-D4EC-4FEF-B10D-9C20484ED12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2" name="Text Box 1">
          <a:extLst>
            <a:ext uri="{FF2B5EF4-FFF2-40B4-BE49-F238E27FC236}">
              <a16:creationId xmlns:a16="http://schemas.microsoft.com/office/drawing/2014/main" xmlns="" id="{4AEC3744-EAD6-4B26-832E-EC7031C19AE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3" name="Text Box 1">
          <a:extLst>
            <a:ext uri="{FF2B5EF4-FFF2-40B4-BE49-F238E27FC236}">
              <a16:creationId xmlns:a16="http://schemas.microsoft.com/office/drawing/2014/main" xmlns="" id="{1C9271A8-1D94-42DC-BAEA-66A2EAD1855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4" name="Text Box 1">
          <a:extLst>
            <a:ext uri="{FF2B5EF4-FFF2-40B4-BE49-F238E27FC236}">
              <a16:creationId xmlns:a16="http://schemas.microsoft.com/office/drawing/2014/main" xmlns="" id="{ECB65DEF-B0C1-4B0D-B330-4D9FDCAE840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5" name="Text Box 1">
          <a:extLst>
            <a:ext uri="{FF2B5EF4-FFF2-40B4-BE49-F238E27FC236}">
              <a16:creationId xmlns:a16="http://schemas.microsoft.com/office/drawing/2014/main" xmlns="" id="{3EE2FFDB-37CC-4735-AA04-681C108B352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6" name="Text Box 1">
          <a:extLst>
            <a:ext uri="{FF2B5EF4-FFF2-40B4-BE49-F238E27FC236}">
              <a16:creationId xmlns:a16="http://schemas.microsoft.com/office/drawing/2014/main" xmlns="" id="{B4054656-E684-4652-8EE4-CBEC49B877A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7" name="Text Box 1">
          <a:extLst>
            <a:ext uri="{FF2B5EF4-FFF2-40B4-BE49-F238E27FC236}">
              <a16:creationId xmlns:a16="http://schemas.microsoft.com/office/drawing/2014/main" xmlns="" id="{F2601BD9-2BE8-4BB0-922A-B9D403B263F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8" name="Text Box 1">
          <a:extLst>
            <a:ext uri="{FF2B5EF4-FFF2-40B4-BE49-F238E27FC236}">
              <a16:creationId xmlns:a16="http://schemas.microsoft.com/office/drawing/2014/main" xmlns="" id="{ABD39800-38CB-4A6D-B19B-FF07E2FB85B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19" name="Text Box 1">
          <a:extLst>
            <a:ext uri="{FF2B5EF4-FFF2-40B4-BE49-F238E27FC236}">
              <a16:creationId xmlns:a16="http://schemas.microsoft.com/office/drawing/2014/main" xmlns="" id="{320C86BB-AC7B-49B8-89FF-8327F08EC94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0" name="Text Box 1">
          <a:extLst>
            <a:ext uri="{FF2B5EF4-FFF2-40B4-BE49-F238E27FC236}">
              <a16:creationId xmlns:a16="http://schemas.microsoft.com/office/drawing/2014/main" xmlns="" id="{18FA61F7-FE09-4FB4-B6BA-4429B61A04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1" name="Text Box 1">
          <a:extLst>
            <a:ext uri="{FF2B5EF4-FFF2-40B4-BE49-F238E27FC236}">
              <a16:creationId xmlns:a16="http://schemas.microsoft.com/office/drawing/2014/main" xmlns="" id="{8D7C060D-7909-4705-8FCA-9A34D40B5F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2" name="Text Box 1">
          <a:extLst>
            <a:ext uri="{FF2B5EF4-FFF2-40B4-BE49-F238E27FC236}">
              <a16:creationId xmlns:a16="http://schemas.microsoft.com/office/drawing/2014/main" xmlns="" id="{A54B4FF4-FEF5-407C-8ACF-A7497B54FBC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3" name="Text Box 1">
          <a:extLst>
            <a:ext uri="{FF2B5EF4-FFF2-40B4-BE49-F238E27FC236}">
              <a16:creationId xmlns:a16="http://schemas.microsoft.com/office/drawing/2014/main" xmlns="" id="{7CF2EC16-6D94-450C-BBA7-ADA93774BE3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4" name="Text Box 1">
          <a:extLst>
            <a:ext uri="{FF2B5EF4-FFF2-40B4-BE49-F238E27FC236}">
              <a16:creationId xmlns:a16="http://schemas.microsoft.com/office/drawing/2014/main" xmlns="" id="{7F67AE4E-F5D8-4A24-AC96-1A0E4D602C1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5" name="Text Box 1">
          <a:extLst>
            <a:ext uri="{FF2B5EF4-FFF2-40B4-BE49-F238E27FC236}">
              <a16:creationId xmlns:a16="http://schemas.microsoft.com/office/drawing/2014/main" xmlns="" id="{6B551F3F-6E3D-4777-AE22-F58D916D1F8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26" name="Text Box 1">
          <a:extLst>
            <a:ext uri="{FF2B5EF4-FFF2-40B4-BE49-F238E27FC236}">
              <a16:creationId xmlns:a16="http://schemas.microsoft.com/office/drawing/2014/main" xmlns="" id="{FC4BF84E-70DE-46F6-A71B-AF48DDADD4C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27" name="Text Box 1">
          <a:extLst>
            <a:ext uri="{FF2B5EF4-FFF2-40B4-BE49-F238E27FC236}">
              <a16:creationId xmlns:a16="http://schemas.microsoft.com/office/drawing/2014/main" xmlns="" id="{39E069C6-8AE1-49AB-A414-5A77755E234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28" name="Text Box 1">
          <a:extLst>
            <a:ext uri="{FF2B5EF4-FFF2-40B4-BE49-F238E27FC236}">
              <a16:creationId xmlns:a16="http://schemas.microsoft.com/office/drawing/2014/main" xmlns="" id="{A717DD19-1A6A-4E4B-8F89-2801A2B035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29" name="Text Box 1">
          <a:extLst>
            <a:ext uri="{FF2B5EF4-FFF2-40B4-BE49-F238E27FC236}">
              <a16:creationId xmlns:a16="http://schemas.microsoft.com/office/drawing/2014/main" xmlns="" id="{96E96BAF-D0FF-4950-A889-823BD7242C6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30" name="Text Box 1">
          <a:extLst>
            <a:ext uri="{FF2B5EF4-FFF2-40B4-BE49-F238E27FC236}">
              <a16:creationId xmlns:a16="http://schemas.microsoft.com/office/drawing/2014/main" xmlns="" id="{EB6EB727-CDCB-42B3-A6CF-53B76C0728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1" name="Text Box 1">
          <a:extLst>
            <a:ext uri="{FF2B5EF4-FFF2-40B4-BE49-F238E27FC236}">
              <a16:creationId xmlns:a16="http://schemas.microsoft.com/office/drawing/2014/main" xmlns="" id="{CDF69722-761E-4A08-BC24-D613CEF209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2" name="Text Box 1">
          <a:extLst>
            <a:ext uri="{FF2B5EF4-FFF2-40B4-BE49-F238E27FC236}">
              <a16:creationId xmlns:a16="http://schemas.microsoft.com/office/drawing/2014/main" xmlns="" id="{4127E543-0EF8-47DB-A8B7-E06944160A3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3" name="Text Box 1">
          <a:extLst>
            <a:ext uri="{FF2B5EF4-FFF2-40B4-BE49-F238E27FC236}">
              <a16:creationId xmlns:a16="http://schemas.microsoft.com/office/drawing/2014/main" xmlns="" id="{FC976CA6-9CD0-414F-9B09-D00F86D6CE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4" name="Text Box 1">
          <a:extLst>
            <a:ext uri="{FF2B5EF4-FFF2-40B4-BE49-F238E27FC236}">
              <a16:creationId xmlns:a16="http://schemas.microsoft.com/office/drawing/2014/main" xmlns="" id="{D837268F-2B6C-4479-83CB-AB39C57CB7A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5" name="Text Box 1">
          <a:extLst>
            <a:ext uri="{FF2B5EF4-FFF2-40B4-BE49-F238E27FC236}">
              <a16:creationId xmlns:a16="http://schemas.microsoft.com/office/drawing/2014/main" xmlns="" id="{1101B905-99F0-417E-BC9B-C664F35E1E4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6" name="Text Box 1">
          <a:extLst>
            <a:ext uri="{FF2B5EF4-FFF2-40B4-BE49-F238E27FC236}">
              <a16:creationId xmlns:a16="http://schemas.microsoft.com/office/drawing/2014/main" xmlns="" id="{3FB8FC9B-4324-4FAC-9A56-288013415B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7" name="Text Box 1">
          <a:extLst>
            <a:ext uri="{FF2B5EF4-FFF2-40B4-BE49-F238E27FC236}">
              <a16:creationId xmlns:a16="http://schemas.microsoft.com/office/drawing/2014/main" xmlns="" id="{30D9C1A7-AE59-4D1D-AE87-EA0BAA6E57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8" name="Text Box 1">
          <a:extLst>
            <a:ext uri="{FF2B5EF4-FFF2-40B4-BE49-F238E27FC236}">
              <a16:creationId xmlns:a16="http://schemas.microsoft.com/office/drawing/2014/main" xmlns="" id="{73EBEE35-FF90-4776-A666-A60DF0D64A4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39" name="Text Box 1">
          <a:extLst>
            <a:ext uri="{FF2B5EF4-FFF2-40B4-BE49-F238E27FC236}">
              <a16:creationId xmlns:a16="http://schemas.microsoft.com/office/drawing/2014/main" xmlns="" id="{F8142E09-AFE2-4915-8704-AA6935F85F2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0" name="Text Box 1">
          <a:extLst>
            <a:ext uri="{FF2B5EF4-FFF2-40B4-BE49-F238E27FC236}">
              <a16:creationId xmlns:a16="http://schemas.microsoft.com/office/drawing/2014/main" xmlns="" id="{D766DCEB-6F12-4CE7-99D4-0E1D18FBF7E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1" name="Text Box 1">
          <a:extLst>
            <a:ext uri="{FF2B5EF4-FFF2-40B4-BE49-F238E27FC236}">
              <a16:creationId xmlns:a16="http://schemas.microsoft.com/office/drawing/2014/main" xmlns="" id="{55936437-5B20-4B8F-9FFA-DAAED08EDA3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2" name="Text Box 1">
          <a:extLst>
            <a:ext uri="{FF2B5EF4-FFF2-40B4-BE49-F238E27FC236}">
              <a16:creationId xmlns:a16="http://schemas.microsoft.com/office/drawing/2014/main" xmlns="" id="{42D88FA1-05F4-480D-B3B9-82CAA76FE90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3" name="Text Box 1">
          <a:extLst>
            <a:ext uri="{FF2B5EF4-FFF2-40B4-BE49-F238E27FC236}">
              <a16:creationId xmlns:a16="http://schemas.microsoft.com/office/drawing/2014/main" xmlns="" id="{DD577EC1-BBAE-4504-9FC9-7862AACEBD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4" name="Text Box 1">
          <a:extLst>
            <a:ext uri="{FF2B5EF4-FFF2-40B4-BE49-F238E27FC236}">
              <a16:creationId xmlns:a16="http://schemas.microsoft.com/office/drawing/2014/main" xmlns="" id="{C91D3703-224E-48E2-B688-E8A0E1F9489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5" name="Text Box 1">
          <a:extLst>
            <a:ext uri="{FF2B5EF4-FFF2-40B4-BE49-F238E27FC236}">
              <a16:creationId xmlns:a16="http://schemas.microsoft.com/office/drawing/2014/main" xmlns="" id="{2946B045-06CB-4A42-84CD-03153DFCE6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6" name="Text Box 1">
          <a:extLst>
            <a:ext uri="{FF2B5EF4-FFF2-40B4-BE49-F238E27FC236}">
              <a16:creationId xmlns:a16="http://schemas.microsoft.com/office/drawing/2014/main" xmlns="" id="{E5D71E07-F8C2-4995-9A72-43AD1BF4CA9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7" name="Text Box 1">
          <a:extLst>
            <a:ext uri="{FF2B5EF4-FFF2-40B4-BE49-F238E27FC236}">
              <a16:creationId xmlns:a16="http://schemas.microsoft.com/office/drawing/2014/main" xmlns="" id="{11C6EF0C-F932-4745-BAC5-88B7273655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8" name="Text Box 1">
          <a:extLst>
            <a:ext uri="{FF2B5EF4-FFF2-40B4-BE49-F238E27FC236}">
              <a16:creationId xmlns:a16="http://schemas.microsoft.com/office/drawing/2014/main" xmlns="" id="{28E1FB71-38EE-42EE-9FB7-3B70516AE5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49" name="Text Box 1">
          <a:extLst>
            <a:ext uri="{FF2B5EF4-FFF2-40B4-BE49-F238E27FC236}">
              <a16:creationId xmlns:a16="http://schemas.microsoft.com/office/drawing/2014/main" xmlns="" id="{3E5C6411-8950-4E28-90E7-A47A930D83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50" name="Text Box 1">
          <a:extLst>
            <a:ext uri="{FF2B5EF4-FFF2-40B4-BE49-F238E27FC236}">
              <a16:creationId xmlns:a16="http://schemas.microsoft.com/office/drawing/2014/main" xmlns="" id="{792F4DBE-6A06-405C-8378-70D0CE41D2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51" name="Text Box 1">
          <a:extLst>
            <a:ext uri="{FF2B5EF4-FFF2-40B4-BE49-F238E27FC236}">
              <a16:creationId xmlns:a16="http://schemas.microsoft.com/office/drawing/2014/main" xmlns="" id="{C817E53C-23C0-479A-9402-2674A118819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52" name="Text Box 1">
          <a:extLst>
            <a:ext uri="{FF2B5EF4-FFF2-40B4-BE49-F238E27FC236}">
              <a16:creationId xmlns:a16="http://schemas.microsoft.com/office/drawing/2014/main" xmlns="" id="{EFA3DE6E-D0BD-44C3-86E8-61A15E25195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53" name="Text Box 1">
          <a:extLst>
            <a:ext uri="{FF2B5EF4-FFF2-40B4-BE49-F238E27FC236}">
              <a16:creationId xmlns:a16="http://schemas.microsoft.com/office/drawing/2014/main" xmlns="" id="{003D2A07-5831-4440-B8EB-AE7151A8CEC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54" name="Text Box 1">
          <a:extLst>
            <a:ext uri="{FF2B5EF4-FFF2-40B4-BE49-F238E27FC236}">
              <a16:creationId xmlns:a16="http://schemas.microsoft.com/office/drawing/2014/main" xmlns="" id="{300E5DAA-1E80-4430-BDF7-5CC94610ABF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55" name="Text Box 1">
          <a:extLst>
            <a:ext uri="{FF2B5EF4-FFF2-40B4-BE49-F238E27FC236}">
              <a16:creationId xmlns:a16="http://schemas.microsoft.com/office/drawing/2014/main" xmlns="" id="{0AA2BF09-5288-445A-8F2D-6EB3D4B44EB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56" name="Text Box 1">
          <a:extLst>
            <a:ext uri="{FF2B5EF4-FFF2-40B4-BE49-F238E27FC236}">
              <a16:creationId xmlns:a16="http://schemas.microsoft.com/office/drawing/2014/main" xmlns="" id="{9AA2E326-30A2-4250-AEF7-1FAA2C5121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57" name="Text Box 1">
          <a:extLst>
            <a:ext uri="{FF2B5EF4-FFF2-40B4-BE49-F238E27FC236}">
              <a16:creationId xmlns:a16="http://schemas.microsoft.com/office/drawing/2014/main" xmlns="" id="{FF12345C-3A44-4403-B4A2-21336F2BFB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58" name="Text Box 1">
          <a:extLst>
            <a:ext uri="{FF2B5EF4-FFF2-40B4-BE49-F238E27FC236}">
              <a16:creationId xmlns:a16="http://schemas.microsoft.com/office/drawing/2014/main" xmlns="" id="{4141C5C7-BFE7-432F-9B0B-23AC62F7FD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59" name="Text Box 1">
          <a:extLst>
            <a:ext uri="{FF2B5EF4-FFF2-40B4-BE49-F238E27FC236}">
              <a16:creationId xmlns:a16="http://schemas.microsoft.com/office/drawing/2014/main" xmlns="" id="{E97AA9A8-D901-4FCC-A79B-E249F17CC1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0" name="Text Box 1">
          <a:extLst>
            <a:ext uri="{FF2B5EF4-FFF2-40B4-BE49-F238E27FC236}">
              <a16:creationId xmlns:a16="http://schemas.microsoft.com/office/drawing/2014/main" xmlns="" id="{246737C6-AACF-42F0-B036-D3FEF5ABBF4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1" name="Text Box 1">
          <a:extLst>
            <a:ext uri="{FF2B5EF4-FFF2-40B4-BE49-F238E27FC236}">
              <a16:creationId xmlns:a16="http://schemas.microsoft.com/office/drawing/2014/main" xmlns="" id="{046F210C-218A-4EAC-A887-29EC4C6B89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2" name="Text Box 1">
          <a:extLst>
            <a:ext uri="{FF2B5EF4-FFF2-40B4-BE49-F238E27FC236}">
              <a16:creationId xmlns:a16="http://schemas.microsoft.com/office/drawing/2014/main" xmlns="" id="{5EB96931-1829-4306-A15B-A6D0CBFF0F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3" name="Text Box 1">
          <a:extLst>
            <a:ext uri="{FF2B5EF4-FFF2-40B4-BE49-F238E27FC236}">
              <a16:creationId xmlns:a16="http://schemas.microsoft.com/office/drawing/2014/main" xmlns="" id="{413AC27D-C906-47A5-BDE7-3B733A1E59C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4" name="Text Box 1">
          <a:extLst>
            <a:ext uri="{FF2B5EF4-FFF2-40B4-BE49-F238E27FC236}">
              <a16:creationId xmlns:a16="http://schemas.microsoft.com/office/drawing/2014/main" xmlns="" id="{13F6D0D1-82E0-4332-A8AF-EFF7C74C0E7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5" name="Text Box 1">
          <a:extLst>
            <a:ext uri="{FF2B5EF4-FFF2-40B4-BE49-F238E27FC236}">
              <a16:creationId xmlns:a16="http://schemas.microsoft.com/office/drawing/2014/main" xmlns="" id="{D1C1CB69-78D0-444C-8076-3295593F85B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6" name="Text Box 1">
          <a:extLst>
            <a:ext uri="{FF2B5EF4-FFF2-40B4-BE49-F238E27FC236}">
              <a16:creationId xmlns:a16="http://schemas.microsoft.com/office/drawing/2014/main" xmlns="" id="{5FB2C317-DF32-498C-B8A9-117F878D278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7" name="Text Box 1">
          <a:extLst>
            <a:ext uri="{FF2B5EF4-FFF2-40B4-BE49-F238E27FC236}">
              <a16:creationId xmlns:a16="http://schemas.microsoft.com/office/drawing/2014/main" xmlns="" id="{343AB5C4-F658-40D0-90E7-26FD7622DD7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8" name="Text Box 1">
          <a:extLst>
            <a:ext uri="{FF2B5EF4-FFF2-40B4-BE49-F238E27FC236}">
              <a16:creationId xmlns:a16="http://schemas.microsoft.com/office/drawing/2014/main" xmlns="" id="{58CF93EE-CEFF-4929-8D62-679F46B37ED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69" name="Text Box 1">
          <a:extLst>
            <a:ext uri="{FF2B5EF4-FFF2-40B4-BE49-F238E27FC236}">
              <a16:creationId xmlns:a16="http://schemas.microsoft.com/office/drawing/2014/main" xmlns="" id="{4A3DEF25-94BD-48ED-BB37-446A6157BD0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0" name="Text Box 1">
          <a:extLst>
            <a:ext uri="{FF2B5EF4-FFF2-40B4-BE49-F238E27FC236}">
              <a16:creationId xmlns:a16="http://schemas.microsoft.com/office/drawing/2014/main" xmlns="" id="{CADD32B0-1EEA-464A-93EC-470853759BC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1" name="Text Box 1">
          <a:extLst>
            <a:ext uri="{FF2B5EF4-FFF2-40B4-BE49-F238E27FC236}">
              <a16:creationId xmlns:a16="http://schemas.microsoft.com/office/drawing/2014/main" xmlns="" id="{73D270CA-0123-43E5-A9A6-E73E0DB4B49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2" name="Text Box 1">
          <a:extLst>
            <a:ext uri="{FF2B5EF4-FFF2-40B4-BE49-F238E27FC236}">
              <a16:creationId xmlns:a16="http://schemas.microsoft.com/office/drawing/2014/main" xmlns="" id="{E1D48350-9DCB-4F25-95A5-898B9CE9A42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3" name="Text Box 1">
          <a:extLst>
            <a:ext uri="{FF2B5EF4-FFF2-40B4-BE49-F238E27FC236}">
              <a16:creationId xmlns:a16="http://schemas.microsoft.com/office/drawing/2014/main" xmlns="" id="{EACFB1AA-CE13-4478-8E5E-5004EF5DEA4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4" name="Text Box 1">
          <a:extLst>
            <a:ext uri="{FF2B5EF4-FFF2-40B4-BE49-F238E27FC236}">
              <a16:creationId xmlns:a16="http://schemas.microsoft.com/office/drawing/2014/main" xmlns="" id="{FCEC8FB2-B593-49A6-9375-DF62BAF1846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5" name="Text Box 1">
          <a:extLst>
            <a:ext uri="{FF2B5EF4-FFF2-40B4-BE49-F238E27FC236}">
              <a16:creationId xmlns:a16="http://schemas.microsoft.com/office/drawing/2014/main" xmlns="" id="{BFBB20D1-0DB3-462C-9730-F920BD16C7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6" name="Text Box 1">
          <a:extLst>
            <a:ext uri="{FF2B5EF4-FFF2-40B4-BE49-F238E27FC236}">
              <a16:creationId xmlns:a16="http://schemas.microsoft.com/office/drawing/2014/main" xmlns="" id="{37A4FFF8-1EB1-4D7A-89D7-29DE981FFCB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7" name="Text Box 1">
          <a:extLst>
            <a:ext uri="{FF2B5EF4-FFF2-40B4-BE49-F238E27FC236}">
              <a16:creationId xmlns:a16="http://schemas.microsoft.com/office/drawing/2014/main" xmlns="" id="{8EE52C70-04C8-4C4D-8188-5F987B082CE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8" name="Text Box 1">
          <a:extLst>
            <a:ext uri="{FF2B5EF4-FFF2-40B4-BE49-F238E27FC236}">
              <a16:creationId xmlns:a16="http://schemas.microsoft.com/office/drawing/2014/main" xmlns="" id="{27925E3B-02A0-403F-B5FF-03D2468AD9D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79" name="Text Box 1">
          <a:extLst>
            <a:ext uri="{FF2B5EF4-FFF2-40B4-BE49-F238E27FC236}">
              <a16:creationId xmlns:a16="http://schemas.microsoft.com/office/drawing/2014/main" xmlns="" id="{29599868-DEB1-4558-AB8E-FEE7297C9A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0" name="Text Box 1">
          <a:extLst>
            <a:ext uri="{FF2B5EF4-FFF2-40B4-BE49-F238E27FC236}">
              <a16:creationId xmlns:a16="http://schemas.microsoft.com/office/drawing/2014/main" xmlns="" id="{F1DC8140-C2E4-4FBD-8BDD-6A7F5A1F4D8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1" name="Text Box 1">
          <a:extLst>
            <a:ext uri="{FF2B5EF4-FFF2-40B4-BE49-F238E27FC236}">
              <a16:creationId xmlns:a16="http://schemas.microsoft.com/office/drawing/2014/main" xmlns="" id="{32A347AE-5CDC-4A82-8EA3-E50E447CC7B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2" name="Text Box 1">
          <a:extLst>
            <a:ext uri="{FF2B5EF4-FFF2-40B4-BE49-F238E27FC236}">
              <a16:creationId xmlns:a16="http://schemas.microsoft.com/office/drawing/2014/main" xmlns="" id="{DF1CBCB9-FC97-4D1A-9774-F1042763202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3" name="Text Box 1">
          <a:extLst>
            <a:ext uri="{FF2B5EF4-FFF2-40B4-BE49-F238E27FC236}">
              <a16:creationId xmlns:a16="http://schemas.microsoft.com/office/drawing/2014/main" xmlns="" id="{FEC41917-02B8-4058-9A78-6740E1729A2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4" name="Text Box 1">
          <a:extLst>
            <a:ext uri="{FF2B5EF4-FFF2-40B4-BE49-F238E27FC236}">
              <a16:creationId xmlns:a16="http://schemas.microsoft.com/office/drawing/2014/main" xmlns="" id="{D5CDDB55-1A15-458D-9CEC-7875AFA8AE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5" name="Text Box 1">
          <a:extLst>
            <a:ext uri="{FF2B5EF4-FFF2-40B4-BE49-F238E27FC236}">
              <a16:creationId xmlns:a16="http://schemas.microsoft.com/office/drawing/2014/main" xmlns="" id="{4C55E2C3-1161-4CCB-80D2-04D3A1086BD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6" name="Text Box 1">
          <a:extLst>
            <a:ext uri="{FF2B5EF4-FFF2-40B4-BE49-F238E27FC236}">
              <a16:creationId xmlns:a16="http://schemas.microsoft.com/office/drawing/2014/main" xmlns="" id="{C4E8B12D-E213-49BE-93AB-59621297D22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7" name="Text Box 1">
          <a:extLst>
            <a:ext uri="{FF2B5EF4-FFF2-40B4-BE49-F238E27FC236}">
              <a16:creationId xmlns:a16="http://schemas.microsoft.com/office/drawing/2014/main" xmlns="" id="{43AD843A-D59B-4822-851A-D2C38DD41A7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8" name="Text Box 1">
          <a:extLst>
            <a:ext uri="{FF2B5EF4-FFF2-40B4-BE49-F238E27FC236}">
              <a16:creationId xmlns:a16="http://schemas.microsoft.com/office/drawing/2014/main" xmlns="" id="{6107C7B8-F5FC-4BB2-8928-2D6DCB7D738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89" name="Text Box 1">
          <a:extLst>
            <a:ext uri="{FF2B5EF4-FFF2-40B4-BE49-F238E27FC236}">
              <a16:creationId xmlns:a16="http://schemas.microsoft.com/office/drawing/2014/main" xmlns="" id="{D840D2F3-83F3-4219-82AB-159EA505E3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90" name="Text Box 1">
          <a:extLst>
            <a:ext uri="{FF2B5EF4-FFF2-40B4-BE49-F238E27FC236}">
              <a16:creationId xmlns:a16="http://schemas.microsoft.com/office/drawing/2014/main" xmlns="" id="{B14EA38A-033F-407F-9DCB-98159D45D6E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91" name="Text Box 1">
          <a:extLst>
            <a:ext uri="{FF2B5EF4-FFF2-40B4-BE49-F238E27FC236}">
              <a16:creationId xmlns:a16="http://schemas.microsoft.com/office/drawing/2014/main" xmlns="" id="{D1D72C92-8009-4591-9FAB-1218E62D85B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92" name="Text Box 1">
          <a:extLst>
            <a:ext uri="{FF2B5EF4-FFF2-40B4-BE49-F238E27FC236}">
              <a16:creationId xmlns:a16="http://schemas.microsoft.com/office/drawing/2014/main" xmlns="" id="{4BB15901-746D-4E74-B74E-FADD4098E7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93" name="Text Box 1">
          <a:extLst>
            <a:ext uri="{FF2B5EF4-FFF2-40B4-BE49-F238E27FC236}">
              <a16:creationId xmlns:a16="http://schemas.microsoft.com/office/drawing/2014/main" xmlns="" id="{776AB657-C2BA-4A20-BB32-0C46ACE7E29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94" name="Text Box 1">
          <a:extLst>
            <a:ext uri="{FF2B5EF4-FFF2-40B4-BE49-F238E27FC236}">
              <a16:creationId xmlns:a16="http://schemas.microsoft.com/office/drawing/2014/main" xmlns="" id="{93E79571-A342-49DF-A94F-29031A3D19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95" name="Text Box 1">
          <a:extLst>
            <a:ext uri="{FF2B5EF4-FFF2-40B4-BE49-F238E27FC236}">
              <a16:creationId xmlns:a16="http://schemas.microsoft.com/office/drawing/2014/main" xmlns="" id="{91BEDF94-37FA-4FCE-890F-C81982C8892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96" name="Text Box 1">
          <a:extLst>
            <a:ext uri="{FF2B5EF4-FFF2-40B4-BE49-F238E27FC236}">
              <a16:creationId xmlns:a16="http://schemas.microsoft.com/office/drawing/2014/main" xmlns="" id="{CE555F1A-7EB6-4D5F-9F60-C9C44266E5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497" name="Text Box 1">
          <a:extLst>
            <a:ext uri="{FF2B5EF4-FFF2-40B4-BE49-F238E27FC236}">
              <a16:creationId xmlns:a16="http://schemas.microsoft.com/office/drawing/2014/main" xmlns="" id="{28C7BDA4-3ED3-4070-9D65-547D7F9906F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98" name="Text Box 1">
          <a:extLst>
            <a:ext uri="{FF2B5EF4-FFF2-40B4-BE49-F238E27FC236}">
              <a16:creationId xmlns:a16="http://schemas.microsoft.com/office/drawing/2014/main" xmlns="" id="{DCE1D45C-290B-4E58-B61D-893C50C11A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499" name="Text Box 1">
          <a:extLst>
            <a:ext uri="{FF2B5EF4-FFF2-40B4-BE49-F238E27FC236}">
              <a16:creationId xmlns:a16="http://schemas.microsoft.com/office/drawing/2014/main" xmlns="" id="{1186DF99-9EC4-4B6B-BD77-F893A0341E4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0" name="Text Box 1">
          <a:extLst>
            <a:ext uri="{FF2B5EF4-FFF2-40B4-BE49-F238E27FC236}">
              <a16:creationId xmlns:a16="http://schemas.microsoft.com/office/drawing/2014/main" xmlns="" id="{7FDAF38C-9B35-4A76-9261-EB504F14C3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1" name="Text Box 1">
          <a:extLst>
            <a:ext uri="{FF2B5EF4-FFF2-40B4-BE49-F238E27FC236}">
              <a16:creationId xmlns:a16="http://schemas.microsoft.com/office/drawing/2014/main" xmlns="" id="{B6D6381A-2CE4-4141-B0A9-C0262A35921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2" name="Text Box 1">
          <a:extLst>
            <a:ext uri="{FF2B5EF4-FFF2-40B4-BE49-F238E27FC236}">
              <a16:creationId xmlns:a16="http://schemas.microsoft.com/office/drawing/2014/main" xmlns="" id="{2804F20C-AA91-476D-8FB5-9D28D09699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3" name="Text Box 1">
          <a:extLst>
            <a:ext uri="{FF2B5EF4-FFF2-40B4-BE49-F238E27FC236}">
              <a16:creationId xmlns:a16="http://schemas.microsoft.com/office/drawing/2014/main" xmlns="" id="{8D681205-E7F5-48E6-ADE6-BAAF20A63C8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4" name="Text Box 1">
          <a:extLst>
            <a:ext uri="{FF2B5EF4-FFF2-40B4-BE49-F238E27FC236}">
              <a16:creationId xmlns:a16="http://schemas.microsoft.com/office/drawing/2014/main" xmlns="" id="{875ECB2D-D1FE-4A4C-BE7C-2C64E76CEB1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5" name="Text Box 1">
          <a:extLst>
            <a:ext uri="{FF2B5EF4-FFF2-40B4-BE49-F238E27FC236}">
              <a16:creationId xmlns:a16="http://schemas.microsoft.com/office/drawing/2014/main" xmlns="" id="{026A23C1-927D-4A26-8D05-C6F2757EE84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xmlns="" id="{179B6425-7296-4CD8-B80C-26B2A52F1B5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xmlns="" id="{5B8D2E27-43C2-4626-A956-B37771FD3E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xmlns="" id="{67F7C07E-E62B-4ACF-AAAC-51DE8ADDA12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xmlns="" id="{6458446D-2B4B-46FA-A14F-015D3D985F5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xmlns="" id="{7568F03D-CCDE-4926-9E90-58A8D2125A4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xmlns="" id="{CB86BFF4-12CD-41F3-AA93-CADD84E71DE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xmlns="" id="{A716D069-3C4B-492F-9040-915FE2D8DD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xmlns="" id="{5538823D-22E2-4D75-BFF6-8ECA24E3305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xmlns="" id="{A2857775-A5A0-4BE9-86A5-F0D4F6A322F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xmlns="" id="{E3957BCA-1D50-433D-990B-E24E55FE6B1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xmlns="" id="{0F8363A4-61A2-4103-B2EB-157C96D70F5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xmlns="" id="{E960762F-2D2F-486D-8EDA-F5EDA2B29D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xmlns="" id="{12461A2D-E8AF-4D5E-B81E-919B7F553FA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xmlns="" id="{0BA217BE-B001-47BC-AA89-73E78ECA3E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xmlns="" id="{7CD59882-3CAE-4CD1-8971-92829B6AA11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xmlns="" id="{C067E981-9BA8-4C3F-882B-BE69951639E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xmlns="" id="{7CBAA38C-9E92-4D18-AD4A-BBECAFFBBB9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xmlns="" id="{4171AFEB-120D-4D45-AD78-EA1609115C2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xmlns="" id="{E8175818-A8C6-4207-B726-CC966CE903D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xmlns="" id="{6F1338FE-83CC-4501-9510-7CD1F799E81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xmlns="" id="{89B011A7-8697-46E1-BFAF-A0379B6DCC8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xmlns="" id="{5F34A433-8B14-479B-AD7A-67B1DBDF18D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xmlns="" id="{61E8CCB4-91F3-4935-AFE1-B0D5CE5C0D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xmlns="" id="{5F4B889C-410D-4899-AE5D-FCFE9A36BB1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xmlns="" id="{322AA301-8EB2-4EEB-90F1-E55255C317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xmlns="" id="{36DC4345-73ED-41C6-821E-EA5B4890122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xmlns="" id="{2A908FA8-8AE4-4CD8-98B6-C93B166F2F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xmlns="" id="{351F19DB-827D-4272-9CDF-C7664B7705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xmlns="" id="{0ECE546C-F456-4C72-804C-F07F1D7FE19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xmlns="" id="{3DBDF1A6-DC27-4C29-9C2D-58BE1CBBFD8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xmlns="" id="{27219B30-13ED-4DE2-BD06-BA07D596351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xmlns="" id="{5072F116-BFD5-44F8-A116-71C367800E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xmlns="" id="{6D5C6CD1-F53A-4697-8080-94ACE25C63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xmlns="" id="{386D8316-CB5D-4340-8B28-CB47B503A03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xmlns="" id="{4A261980-3E6F-4C80-A188-5A15AF20C2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xmlns="" id="{DBDEB8B7-E9C7-475E-841F-68AE318BB7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xmlns="" id="{A26C82AD-6CE9-471E-A1E5-DCAC2419746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xmlns="" id="{8B168521-AC3E-4DCE-9066-8B464A18B05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xmlns="" id="{2DC9534B-51D5-4232-B83C-885DD4A4AAD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xmlns="" id="{45BD32C0-AF93-404B-B051-72E97FDA9D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xmlns="" id="{C89C3480-F425-4DAA-BEF3-731C75EFBEA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xmlns="" id="{C2472083-6A7A-411A-B581-67C03999869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xmlns="" id="{8EC8385F-EC3D-4FB6-B5C8-5346A23CAFD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xmlns="" id="{93916459-6FC6-4535-9B4A-54D9970405E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xmlns="" id="{4D3B2E50-A802-4B4D-A4F5-283DD122AAA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xmlns="" id="{085B513D-157E-4226-A43C-DDDC1F9E98D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xmlns="" id="{8C934752-3FE0-41B4-8A5E-C31D2592D02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xmlns="" id="{35C76397-AED6-4F87-87C3-C99E1AF52A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xmlns="" id="{587CFFAC-648F-44E4-997C-BDA948D709A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xmlns="" id="{7A2FFDCD-CCE7-4DA2-B78E-E12462EF941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xmlns="" id="{C45F71A6-B121-40B2-965A-AA4B53C32C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xmlns="" id="{1FE08D5C-09D2-42E4-8670-D8843DD05DE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xmlns="" id="{C9FD6392-B91C-4A7F-AD82-4D5766426D0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xmlns="" id="{21E11CF1-7B5B-426D-AB1A-468067293F0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xmlns="" id="{3DEE6FBC-B0B0-4B37-B2A7-F322156818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xmlns="" id="{D2D813CC-0783-4D2D-9CD8-6B19792F886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xmlns="" id="{D0438884-075C-4240-83B4-30C284C2186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xmlns="" id="{A0887BBD-27DB-476B-AA4F-DE995C225A6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xmlns="" id="{6CD85F7B-22C7-4CE2-9D56-F99C40F9E1A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xmlns="" id="{8FB28364-A292-41B0-B575-2CA7A5813A6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xmlns="" id="{1E0BB13B-BC51-4534-BB00-BDA809EAED0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xmlns="" id="{064BC392-37FC-46A2-A17E-B93EE4E8BE4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xmlns="" id="{5BA85011-0115-468F-AE96-E2E716FB05C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xmlns="" id="{0A6598B4-F621-485E-95D3-F2531A91BB3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xmlns="" id="{5DC8626A-E131-48E3-A9F7-1FD157094A2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xmlns="" id="{54B67747-CC9F-48F0-8BF3-BD02F5B5E26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xmlns="" id="{C27A58FF-7793-4752-93D6-A67EEC7A852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xmlns="" id="{3D93F5D2-EEDE-4699-9C4B-FFFA4750951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xmlns="" id="{988465DE-8F02-42EB-AA77-6999B6064F7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xmlns="" id="{2BB6D1C0-2886-429B-857D-8FEFC44119C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xmlns="" id="{3027A7C6-EDC9-462A-A40B-D0DEFA94C74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xmlns="" id="{D35FA0C7-3798-429B-BC0A-04DF9AC43BD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xmlns="" id="{95FD53AE-C171-4A17-9C2E-B9EF20EB4E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xmlns="" id="{F8133637-7CA4-4198-ADC3-58B8FB17992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xmlns="" id="{F0A90F5B-2D70-4EDA-96FC-CFFBD71353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xmlns="" id="{34F585E9-F4E0-4B26-A1ED-A0DD9E585C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xmlns="" id="{5933FA74-8EF3-4FDE-8D66-6925D87D4D6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xmlns="" id="{90B90B5B-78C1-48B2-B5A5-15D5484DE1B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xmlns="" id="{C67EF45C-B4CB-4E07-B930-0CEF273C3D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xmlns="" id="{9ED06B3F-6899-4B7A-9755-0F87893FEF6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xmlns="" id="{6ED79298-276E-4DE5-9C19-DB1BD2FC7E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xmlns="" id="{E696746F-DF9F-4C87-8000-5FC8A438DA9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xmlns="" id="{9C4AEF60-72C9-41BF-9112-9CD38CD521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xmlns="" id="{51AF0E6A-F215-4D25-B544-2F3DC03553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xmlns="" id="{D4DF3374-6874-4BC4-9285-A029BDEEEA4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xmlns="" id="{D90278AF-E0FE-40A7-860E-DA5518A8A3A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xmlns="" id="{AB90B8E2-688C-4B24-A23A-CEA4172B744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xmlns="" id="{60AFC828-9E51-4308-8C50-8D32A6A7860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xmlns="" id="{08D3A00C-36F6-4C72-97BD-ACAFEEE7EA7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xmlns="" id="{B9DC7E3D-9895-4CA7-97E8-D2CEFC789D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xmlns="" id="{1A3939DE-F92C-4E2F-92B3-95C20357659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xmlns="" id="{E340EBE2-7023-487C-A6CF-631B0B35AC7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xmlns="" id="{91CF85C9-6BD9-40A0-8EC1-916796A180A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xmlns="" id="{126ED618-4F9A-490B-9E86-5D60F6FDDF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xmlns="" id="{28ECF78C-9305-43A4-9193-7DF0BE3388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xmlns="" id="{5145B940-982D-4D8D-B54C-B2BFC610123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xmlns="" id="{325B782D-8E86-4D9D-9BDE-5B01DC99EE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xmlns="" id="{DFDAC739-5587-4C06-AC82-52A0FB7A0E7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xmlns="" id="{8C56F97B-C7FE-4F99-B3B6-BD527A0FEA8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xmlns="" id="{E0032CF9-864D-47C8-A7B2-B8580FA78CC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xmlns="" id="{2837B78C-88C0-4279-AD75-A84FDCA6746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xmlns="" id="{4A1AE9A9-25D9-434F-9B60-90A5916EF9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xmlns="" id="{11BAAACD-0F37-4024-913A-33B48F5E3DF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xmlns="" id="{7CDEB530-BDCE-4C0A-8884-48C3F87AF08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xmlns="" id="{EF672543-4E41-4F01-AF23-3BE697BD83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xmlns="" id="{15E43132-019C-402D-BB68-926C9495C50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xmlns="" id="{BCFE27E1-2E45-4E84-8901-21A2957B510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xmlns="" id="{D5B5A62D-A6B6-47F2-9474-7C1C013C88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xmlns="" id="{178D7EFD-788D-43DB-AC62-1D747462EC2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xmlns="" id="{7F60773F-F088-43C8-83F9-806C8FF6FD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xmlns="" id="{86514388-315F-4F0A-AD74-21F6091C5E5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xmlns="" id="{73C5437E-8767-44AE-B2CC-62F499E4930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xmlns="" id="{407411A8-84C8-4357-976B-AD5DF75AA42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xmlns="" id="{F313C4F5-4F14-4E5B-91C3-47466B84AC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xmlns="" id="{8AF638D7-B820-4FE7-BC8D-D8DF1EA047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xmlns="" id="{12CEC3A9-A9FA-4394-A2C7-2497CBB9231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xmlns="" id="{434ECDAA-BA61-44CF-8979-558207CF40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xmlns="" id="{79692D8D-CB1C-487F-95F0-2361EA5EB56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xmlns="" id="{048B6649-11D4-42D3-AE1D-EDA5955D060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xmlns="" id="{2C1AE675-3E66-48D8-B9EC-6DDB4FEF339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xmlns="" id="{176D70D2-9DC7-48BA-88E5-692450430D7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xmlns="" id="{D2D0B870-39A1-40C5-A8BA-CB76BC39EC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xmlns="" id="{41A4603E-F001-429A-903B-17B2E87099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xmlns="" id="{1175DA85-7782-4239-AA22-2FF8EE0EC70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xmlns="" id="{31E93BF4-A921-4BEB-B767-75E1A81274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xmlns="" id="{E5365108-E529-478D-8A5E-7D6D74EDE06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xmlns="" id="{0285FBC1-D510-4E17-989E-2585D9A4F7B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xmlns="" id="{6B1A31A0-E69F-45DF-AA25-EA08E6CF37D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xmlns="" id="{683412D3-D20F-48F7-B334-774BB2EE12F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xmlns="" id="{1EDD3BC4-FEA6-434E-BFFB-763CCFF95E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xmlns="" id="{E7CDB62A-2415-46FC-8D09-B3FA09E5F8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xmlns="" id="{67E4F635-AE57-4819-9604-4306AA73EF8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xmlns="" id="{8401D827-C0ED-4AE7-8044-308BAA6C10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xmlns="" id="{87B78CF4-33A0-434D-AED0-801752B4821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xmlns="" id="{4066D7F9-082D-4E84-A352-C415B88F5B0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xmlns="" id="{E7385E8A-D8C5-48AF-A4E2-1184448B7EE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xmlns="" id="{65083570-31F3-457C-88CC-8C7B74CCFD5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xmlns="" id="{C0EF5B75-CFF4-46FD-957E-FEDA3EC27D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xmlns="" id="{5AF35A2B-EFC5-4DE5-9CC9-56D2987EDD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xmlns="" id="{ACA8C219-0E48-4B4A-B1FE-8CBD8EC614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xmlns="" id="{C0067D96-12AE-4EA6-8450-CDE1B17EB52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xmlns="" id="{EC1E4F31-4936-4A6F-AA0E-1BADD657A03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xmlns="" id="{27524C0B-E6B8-432D-BCB6-BB8A009F6E9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xmlns="" id="{5D63355D-F644-43AF-8E78-23180064EA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xmlns="" id="{732FBD9F-85E0-44A9-9345-FC5CE8136DA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xmlns="" id="{A01D47AC-735F-4675-BC9C-99FEB346F8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xmlns="" id="{353B372E-D197-452F-84C6-50C82712DE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xmlns="" id="{2A256063-5139-4C22-B1EC-74EE388DFB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xmlns="" id="{42669CD0-1509-4BEA-9D33-7B457FD5445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xmlns="" id="{CAFFD0B1-3AF3-4736-9380-5AF03D635FA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xmlns="" id="{77471207-4DFA-4AEA-9F15-20D8BC2A2F5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xmlns="" id="{B8AFC4B1-D903-4259-B83E-90964DDE01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xmlns="" id="{E5259962-DBC6-4942-9361-DE1311A5F9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xmlns="" id="{4B356DFE-81B5-488F-8134-CB220CBEB9D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xmlns="" id="{2B61AC4A-7C67-439E-ABEF-E44299109A7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xmlns="" id="{FE962C0E-5EE1-456E-86A0-039A7A9ED4F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xmlns="" id="{B3CD8590-A513-40F3-9123-D8765947F2C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xmlns="" id="{D3A05BA3-9A8F-45B9-89E2-3FD8E99246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xmlns="" id="{A724A025-AF7A-4D6A-87ED-34996409CCC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xmlns="" id="{848E029E-68D4-42AD-AC0A-CC95FFD60C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xmlns="" id="{BF520986-1FFD-4577-9383-F9B7176F562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xmlns="" id="{5F23E33C-F052-4ACC-A4B8-168F61638E1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xmlns="" id="{EE63D020-6F2D-40D2-B125-9A60CF2882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xmlns="" id="{857CF04B-1C3B-43D1-9C89-FC508DBBEC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xmlns="" id="{A3639DDD-65DF-4DB8-B0F6-6A0D3F52DE5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xmlns="" id="{95A1D18D-1F24-41A5-887D-1368A352E4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xmlns="" id="{A04F946D-4F38-44DC-8E5C-12C6A89291B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xmlns="" id="{A9A4B901-D5D2-42F1-BC62-7C66ED73A10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xmlns="" id="{6BCD669E-9106-48C5-A203-A43C3E8E4B0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xmlns="" id="{7BC2A064-EFB8-43BE-84AC-A01828D4260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xmlns="" id="{4D6DE3EA-6799-4783-9F5E-AB1DF97B3CE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xmlns="" id="{77F1CB1B-C418-4042-B028-388B25AEA6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xmlns="" id="{B14978AA-3065-43CE-ADDD-D4306247C99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xmlns="" id="{E2EE727F-D579-4F53-8013-2D085AEF37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xmlns="" id="{F0D6F40F-29D5-469E-B72E-D850B2589BD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xmlns="" id="{9426A8ED-F917-4791-BB69-618349084DF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xmlns="" id="{A386DEC0-3096-4862-B670-4C4D172D507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xmlns="" id="{92B3166D-F22F-4B0C-B151-ADA46DAD7CC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xmlns="" id="{AC8AB515-BC0B-474E-B511-9C589C2A43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xmlns="" id="{DDDCD603-370F-4C37-8919-A88E8E9FBBF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xmlns="" id="{7BCBFC95-4C9F-4DFB-86B4-ACE70D8E94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xmlns="" id="{77322A52-2722-48B9-B872-5E701F794B9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xmlns="" id="{46A6B24F-31D9-4BA6-9D29-C9091E7A4DB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xmlns="" id="{DCD5DC0C-256B-4F9D-995A-24BFD3C8515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xmlns="" id="{9BBF0F31-A4AF-4B28-92F9-B1645BBE72C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xmlns="" id="{F563A307-34FC-4362-B9F3-DDD79FD99D6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xmlns="" id="{39903CA4-C4D3-4AA5-B4AB-AA5EA312990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xmlns="" id="{6D95789D-500D-43FE-B738-EF737BF3003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xmlns="" id="{4A5EFB10-8834-472C-928A-ED6B8C71FE6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xmlns="" id="{F6BE32B0-3C3E-4003-8E1E-8E8AFD7B2C9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xmlns="" id="{AB51FF66-934A-4198-A1BE-83B98AC8990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xmlns="" id="{9A7A8063-E3A1-459A-9B98-05D0E88A9D1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xmlns="" id="{4F73B421-7E4A-4E1E-AD27-1ABE7CE383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xmlns="" id="{F96EBA9E-9436-4F2C-A42C-614CC17A4C4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xmlns="" id="{9FDD4E39-1EE4-4DE2-9990-037510EC3B4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xmlns="" id="{00E36D17-125E-4E1F-ABD6-F79D9891259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xmlns="" id="{FF7001DB-E61E-46B1-82DA-E5E7F496614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xmlns="" id="{84499E24-E5B3-4A44-9FFB-2159A4F3F3F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xmlns="" id="{649D24B3-2F6E-43EC-BA9D-A60F6A8BB2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xmlns="" id="{7201C6A5-99BD-4A98-9D78-BFC4B342F95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xmlns="" id="{209F0228-538B-49EE-B434-26D9EFD3C68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xmlns="" id="{8CEE321C-6973-496C-A4F0-0F088973C9B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xmlns="" id="{5C524F41-C4DC-4382-8FCB-958245D97D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xmlns="" id="{03D7A394-A270-4034-B488-93E97812BD0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xmlns="" id="{931B8833-86F7-41D6-B41E-A2FEB97051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xmlns="" id="{F1F394E4-6A9F-4E7B-892B-D8395DAFD2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xmlns="" id="{B57655E5-0489-418B-A3ED-273609410D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xmlns="" id="{48B6C9D6-DEC0-4B77-8A0A-E480BA2AB5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xmlns="" id="{548A6643-8D99-4226-A5F7-16968597C9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xmlns="" id="{61188FC2-123E-470C-8E5D-8B3B61E13C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xmlns="" id="{C2F8EE42-DA15-44AA-82F3-F4652C39EF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xmlns="" id="{40B421C6-32B4-4219-9C09-B88E773CFF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xmlns="" id="{473404D0-EFA2-4C0E-9255-BF1E9B8F39B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xmlns="" id="{FF1EFA3A-240F-40D9-8BD1-01DAEDF9DE5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xmlns="" id="{2401B2B9-4B01-45B3-8A14-4B38150A84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xmlns="" id="{74B35842-3347-4204-927A-054A7D76B79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xmlns="" id="{91F380E3-DEAC-41B4-9482-C01798F9BA6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xmlns="" id="{4A4633FE-B122-4C7C-AE5F-C3224055433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xmlns="" id="{A9CCB952-2ABB-4983-8CC4-382F2D0B8CA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xmlns="" id="{D58EA10C-CBF5-4610-A976-4575C9ACB7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xmlns="" id="{02B18800-1F05-4EA5-98C0-EEB5E0A8CC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xmlns="" id="{CCCF4022-C2D7-4666-9760-C15BAE0146D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xmlns="" id="{92A20D1B-DB87-4610-81DD-B437D0C4F35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xmlns="" id="{808988ED-649E-469A-AEA3-05FCB4AAEC2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xmlns="" id="{6D3D00E8-17E9-422E-B0B4-551E9DBD204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xmlns="" id="{3D06D94B-E695-4132-916E-FE481859E2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xmlns="" id="{721C867E-61C1-42E6-AFE6-6D30E747EF3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xmlns="" id="{3AADB77B-631E-4BA3-A40A-A709BFDB618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xmlns="" id="{E5311F50-6F59-4D24-8030-0998D054EA5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xmlns="" id="{258FA0CA-CF43-4140-96E7-785FBE991A0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xmlns="" id="{F7D422A5-7894-4649-A8B5-F443802CA3B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xmlns="" id="{AB745B6A-7166-4979-AC62-29E6636F2A8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xmlns="" id="{9CCE934A-157D-4E61-A4EC-1E0609CE60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xmlns="" id="{8DBD20D7-58AD-4648-86D5-41EE3D4C795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xmlns="" id="{E1F02963-F217-49F4-BBDC-3A881B7EFA4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xmlns="" id="{DB0C83A0-0A50-40A1-ADE7-1D8DA8EB9D9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xmlns="" id="{AA609643-EC5E-484F-BBDB-D998E42549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xmlns="" id="{C835CA94-74F8-4339-B6A0-211403324A9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xmlns="" id="{14F8E840-6BF9-4A6D-9476-1E6ACF1A4E3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xmlns="" id="{4A58D8C3-4B27-49F7-A549-CFF08CE4C3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xmlns="" id="{9AEA5EDF-8119-4A0E-895B-5B3F75AEE5E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xmlns="" id="{E0A4B471-29FF-4B4C-8354-6407F3402F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xmlns="" id="{90874BC5-5FAF-4F69-AA18-96DEE4E8851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xmlns="" id="{AFD87782-4052-4BD2-92E7-CA751CE901C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xmlns="" id="{17EAB35F-C9C6-4E44-9350-116CD8919A0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xmlns="" id="{988788B1-9900-4386-A54E-B02729615B2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xmlns="" id="{FDBA8D06-551E-4AA5-BBCD-A1E325323ED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xmlns="" id="{739AB511-3548-4B8A-927F-6B360483EAB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xmlns="" id="{3CF9E0C4-FBE5-4EEB-8365-7190760DA5A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xmlns="" id="{9EC29E3E-21BD-429F-A04C-F2E40517457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xmlns="" id="{2B6DBB0F-C664-4ED1-803C-D88EF001EAC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xmlns="" id="{E3457CD5-B57F-46F9-9847-623C2FF80C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xmlns="" id="{D0DE5CD2-E8FF-45F4-B3B9-3F7E309E6CC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xmlns="" id="{53A7D3BE-3AFE-499C-9C89-71B870A078C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xmlns="" id="{665A2F75-DD80-498A-88F4-61DB0BC03D9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xmlns="" id="{080F828F-B5E9-42F3-9FC0-2D0D43E2578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xmlns="" id="{602F85C9-42FC-401F-A83F-D0FB57388AD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xmlns="" id="{990E7D8C-6971-4DFA-AD33-196615D554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xmlns="" id="{ABAD2F6F-E52B-42DF-8630-F69DC9845A1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xmlns="" id="{4B389879-58CA-468D-BC79-5E107309E02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xmlns="" id="{8BC6D6E8-FF5C-4D71-9073-7BBC077CE82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xmlns="" id="{E12E20A4-1A41-442C-B8D4-4FCBE563D33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xmlns="" id="{7E6AFE9D-E2F6-45C5-B85C-A3BF24E6D10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xmlns="" id="{8C22F278-B63E-43CD-AD3C-2F679F16D3F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xmlns="" id="{BF5DA509-C7DB-4123-96F0-49369FB1F64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xmlns="" id="{8ECA519A-C53E-47DC-82F6-B1E56150544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xmlns="" id="{BE0F754D-5E3C-40DF-A9B9-D169073A284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xmlns="" id="{830D9C99-F45B-4BE4-BC37-0B209276012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xmlns="" id="{36CE5FED-1A48-4436-9F2F-A662939A0B9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xmlns="" id="{C6741FB6-4588-4056-BF3F-F798F55617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xmlns="" id="{9322DEF6-E33A-4094-A768-61740E7D761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xmlns="" id="{F95E3EC9-2E4D-4483-8A4C-FFB58165B71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xmlns="" id="{1CD02E3A-3484-4A1D-B293-79C6EEA8B7B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xmlns="" id="{8816B50C-EA7B-4750-BA5D-5C2FB9F78B9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xmlns="" id="{60364C60-6CD4-4027-9311-CB7DBE53F0C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xmlns="" id="{B80B8C88-8CCA-463B-97E0-A145B9DF2C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xmlns="" id="{596A8B2A-B4DD-4A58-BF0E-454AD08BAA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xmlns="" id="{77D16E10-9DB1-4894-8B4E-F92D2F5FB65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xmlns="" id="{BCD08A5A-AA0D-4843-9FAF-B8D23734320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xmlns="" id="{A98651D0-FD37-4F7D-8F1A-66471173F3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xmlns="" id="{7F21974C-9225-49B0-8251-DA9743965F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xmlns="" id="{4EB69B4C-8697-4C30-8E03-7ECA37544F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xmlns="" id="{6763BD37-6AC9-4D74-BC9F-81B1ECB9B46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xmlns="" id="{A26B6264-25F7-4152-BEB1-CA99A8B39F0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xmlns="" id="{F7504C14-5274-46BF-A734-BBDC5E423AE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xmlns="" id="{E702720F-AD46-4ED6-ADF1-FC3D8B57F97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xmlns="" id="{08FD8AB9-D6FA-4A73-BE62-8BF9984704F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xmlns="" id="{796A9994-0031-4060-B997-4B32A29155D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xmlns="" id="{24F5A4C2-35A3-4571-B319-F2CC763067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xmlns="" id="{545D3E33-F2CD-485D-AD10-9B88B2AB17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xmlns="" id="{E85EAC2A-E851-4944-9068-39B790D2E49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xmlns="" id="{3BC33D40-77FC-427A-81A0-4BB3A83BD4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xmlns="" id="{F3A328D1-3C97-49D4-96A6-0A6547D15E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xmlns="" id="{F1DA7F21-9232-4EFC-A2F3-BAA53036BE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xmlns="" id="{D670EB31-2BB4-43F5-9F89-127197E0BC3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xmlns="" id="{4F0C1AF4-0F1C-49F5-90B0-D71CABE7B0C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xmlns="" id="{2FD66ED4-17DC-4E2F-8CEE-5BCFE4BD36C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xmlns="" id="{E8AC6AE0-2D9A-4580-8CD1-5BE7331A0D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xmlns="" id="{7B13EABB-2D51-454F-82BD-8FE822B4A79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xmlns="" id="{AB355F7B-C922-44B4-86D9-DE45117D66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xmlns="" id="{75415A32-3C51-4F60-A835-A253220F668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xmlns="" id="{BC953996-0638-4D72-AAD3-7BE2D5D1B3D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xmlns="" id="{A0EDA138-6214-40FF-B6B7-66823BBBFB0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xmlns="" id="{723A35A2-18BA-4410-BB43-33D08ED2B3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xmlns="" id="{57B2B00A-9E91-450E-9EE5-A8763415F41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xmlns="" id="{001F96DC-E6C3-492C-AF09-75570BAAF9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xmlns="" id="{551646B0-72AC-44D7-B50D-5ABE939E0FD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xmlns="" id="{91187F37-337E-4167-B8F3-65BD1F1F6B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xmlns="" id="{09ACEC8F-685E-4B2B-B50C-9AE9B21A819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xmlns="" id="{102D932D-3F4E-4616-AE13-5677E81F0F7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xmlns="" id="{719719D2-0196-42FE-B6DC-1BE657AD7B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xmlns="" id="{C7FE7B2D-84E0-4637-A283-E8E7378BFA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xmlns="" id="{015477F0-CCED-4276-B126-2DBFEAB115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xmlns="" id="{6D767509-320A-46AB-89BA-17984815D0B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xmlns="" id="{D20041CF-F895-45CD-A118-04F922FD0D3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xmlns="" id="{DD35714C-6CF3-4F2E-AB85-D7DEE0F8E6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xmlns="" id="{87A7F09B-9018-4A47-8901-E3BF2CC720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xmlns="" id="{CBEFA3A9-BC1D-4C5F-ADA9-8942A54D5A6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xmlns="" id="{531E05D7-1633-4237-8231-8B91FC0374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xmlns="" id="{E3A09E31-97C7-4023-8585-3E228810528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6" name="Text Box 1">
          <a:extLst>
            <a:ext uri="{FF2B5EF4-FFF2-40B4-BE49-F238E27FC236}">
              <a16:creationId xmlns:a16="http://schemas.microsoft.com/office/drawing/2014/main" xmlns="" id="{FC4FF5C3-F203-4DE9-849E-FE7675B0E4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7" name="Text Box 1">
          <a:extLst>
            <a:ext uri="{FF2B5EF4-FFF2-40B4-BE49-F238E27FC236}">
              <a16:creationId xmlns:a16="http://schemas.microsoft.com/office/drawing/2014/main" xmlns="" id="{DD7F1639-163A-4127-B334-B201E5239D8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8" name="Text Box 1">
          <a:extLst>
            <a:ext uri="{FF2B5EF4-FFF2-40B4-BE49-F238E27FC236}">
              <a16:creationId xmlns:a16="http://schemas.microsoft.com/office/drawing/2014/main" xmlns="" id="{2D246DB6-4926-4EDA-9838-C1C3EEAE7C2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29" name="Text Box 1">
          <a:extLst>
            <a:ext uri="{FF2B5EF4-FFF2-40B4-BE49-F238E27FC236}">
              <a16:creationId xmlns:a16="http://schemas.microsoft.com/office/drawing/2014/main" xmlns="" id="{CB11AD09-34EC-4911-B902-84A1683DE37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0" name="Text Box 1">
          <a:extLst>
            <a:ext uri="{FF2B5EF4-FFF2-40B4-BE49-F238E27FC236}">
              <a16:creationId xmlns:a16="http://schemas.microsoft.com/office/drawing/2014/main" xmlns="" id="{4B2E5788-A8DA-4D99-B997-23232922F32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1" name="Text Box 1">
          <a:extLst>
            <a:ext uri="{FF2B5EF4-FFF2-40B4-BE49-F238E27FC236}">
              <a16:creationId xmlns:a16="http://schemas.microsoft.com/office/drawing/2014/main" xmlns="" id="{1245D428-7619-4C9F-A6EA-487CF8417BA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2" name="Text Box 1">
          <a:extLst>
            <a:ext uri="{FF2B5EF4-FFF2-40B4-BE49-F238E27FC236}">
              <a16:creationId xmlns:a16="http://schemas.microsoft.com/office/drawing/2014/main" xmlns="" id="{8CB40BC6-2A27-4E74-B040-656066A380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3" name="Text Box 1">
          <a:extLst>
            <a:ext uri="{FF2B5EF4-FFF2-40B4-BE49-F238E27FC236}">
              <a16:creationId xmlns:a16="http://schemas.microsoft.com/office/drawing/2014/main" xmlns="" id="{A3AD8F66-FD20-499C-A1E5-22D0736BB72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4" name="Text Box 1">
          <a:extLst>
            <a:ext uri="{FF2B5EF4-FFF2-40B4-BE49-F238E27FC236}">
              <a16:creationId xmlns:a16="http://schemas.microsoft.com/office/drawing/2014/main" xmlns="" id="{AB27A7BA-014A-41C1-96F9-1ED7873929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5" name="Text Box 1">
          <a:extLst>
            <a:ext uri="{FF2B5EF4-FFF2-40B4-BE49-F238E27FC236}">
              <a16:creationId xmlns:a16="http://schemas.microsoft.com/office/drawing/2014/main" xmlns="" id="{29212761-451A-4EAE-9788-012EEDD01D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6" name="Text Box 1">
          <a:extLst>
            <a:ext uri="{FF2B5EF4-FFF2-40B4-BE49-F238E27FC236}">
              <a16:creationId xmlns:a16="http://schemas.microsoft.com/office/drawing/2014/main" xmlns="" id="{3953B660-D481-4B47-A10D-27E679A52B5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7" name="Text Box 1">
          <a:extLst>
            <a:ext uri="{FF2B5EF4-FFF2-40B4-BE49-F238E27FC236}">
              <a16:creationId xmlns:a16="http://schemas.microsoft.com/office/drawing/2014/main" xmlns="" id="{ED22F521-C2AB-483D-8A62-B312D0CF7C0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8" name="Text Box 1">
          <a:extLst>
            <a:ext uri="{FF2B5EF4-FFF2-40B4-BE49-F238E27FC236}">
              <a16:creationId xmlns:a16="http://schemas.microsoft.com/office/drawing/2014/main" xmlns="" id="{50345959-505C-4FD4-9407-1824863CC7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39" name="Text Box 1">
          <a:extLst>
            <a:ext uri="{FF2B5EF4-FFF2-40B4-BE49-F238E27FC236}">
              <a16:creationId xmlns:a16="http://schemas.microsoft.com/office/drawing/2014/main" xmlns="" id="{747F1647-7879-4624-84BA-F64A9CE4A2F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0" name="Text Box 1">
          <a:extLst>
            <a:ext uri="{FF2B5EF4-FFF2-40B4-BE49-F238E27FC236}">
              <a16:creationId xmlns:a16="http://schemas.microsoft.com/office/drawing/2014/main" xmlns="" id="{19C9B095-60B9-4CBC-8C9C-BF19A257BE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1" name="Text Box 1">
          <a:extLst>
            <a:ext uri="{FF2B5EF4-FFF2-40B4-BE49-F238E27FC236}">
              <a16:creationId xmlns:a16="http://schemas.microsoft.com/office/drawing/2014/main" xmlns="" id="{6198EDA8-9905-48D2-9603-E0A780DE600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xmlns="" id="{C90AF748-FDC3-4392-8A24-9625C4AAD76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xmlns="" id="{C942A532-1C1D-4533-8C5B-C7838DBE26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xmlns="" id="{1AA2DE82-89BA-4D09-83EB-3CAB8DF9017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xmlns="" id="{7DEF9C58-22AA-4BC4-BAD3-2F63A494D86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xmlns="" id="{8647AB11-C174-431B-A131-E41A517E502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xmlns="" id="{B05FA351-D8AD-47FB-8226-DF59A2B987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xmlns="" id="{9022390C-B255-4888-BAB5-3431F135833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xmlns="" id="{24F0DBDE-6194-4A84-8FD6-91417FCE4BA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xmlns="" id="{A5A96CE6-777B-4AE7-AB6E-8A48C9307F8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xmlns="" id="{4C24EF6C-E8E0-457F-84E9-25D0AC6880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xmlns="" id="{BEAA71BD-F0C5-4C06-923F-49490C1D062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xmlns="" id="{67E835CA-A8BF-40CB-9472-4796AF37728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xmlns="" id="{6B402010-2ACC-42D1-8005-AA97C6F00F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xmlns="" id="{13B6F513-A3AF-49BB-98AA-1909A5E1B1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xmlns="" id="{D19CB291-BBBC-4600-9E6E-6E20C9A378C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xmlns="" id="{3EBB348D-EA1C-48A3-B815-DD01806E70B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xmlns="" id="{B733C3B6-0DAF-43A0-9A40-C314A3F5F26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xmlns="" id="{9084D85B-E480-460B-B30B-EE73C0423A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xmlns="" id="{C712ED03-C379-4E36-AECA-3B29B39AA65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xmlns="" id="{E4C77B8B-12DA-4A73-B92F-AA401B6B530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xmlns="" id="{1DB16217-FF79-443D-964E-1FD3220B305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xmlns="" id="{F6D80309-A10A-47CB-BF0C-C550A2CDE10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xmlns="" id="{9A4BC959-D9E4-4C78-87D5-2FEDFE9C1E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xmlns="" id="{74F53EAA-D8C2-4322-9A73-924D4EA5554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xmlns="" id="{B6F69D10-4534-4109-BA52-9A765CDDFD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xmlns="" id="{D46E14EA-4F50-46C4-AC66-1ED9A578E2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xmlns="" id="{0E0A4D43-95E9-478C-80CF-08A22252FA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xmlns="" id="{D604F226-501F-4B5D-8154-4E667670EAE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xmlns="" id="{B57E7C6E-B63B-412B-B781-C0803534017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xmlns="" id="{4D92896C-AE2B-4ED1-9188-4EA8C84E4BF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xmlns="" id="{A9AC9E16-6528-436D-9CBB-CD01FA81F8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xmlns="" id="{BF0F8B46-CC2E-419F-9092-768EB00BCB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xmlns="" id="{9A73B5D6-0C56-4E11-B9DA-9502AF13C0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xmlns="" id="{00A3BD62-9F76-42E8-97C1-31D7413FFBE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xmlns="" id="{DC8B8FEC-1C31-4E09-99B5-316275C5A1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xmlns="" id="{75F9D255-C569-463B-B319-CED74F22CDC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xmlns="" id="{8C67F5C9-C06B-47DE-95EB-5A697C09961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xmlns="" id="{C1181680-A058-4465-AEC4-7661FB6924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xmlns="" id="{358D61AE-28FD-459F-AE3C-B7A5433E0E2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xmlns="" id="{86B3F82A-E621-4808-A147-BF96FEF633B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xmlns="" id="{885D8E93-892B-4C67-A7D2-37D11851682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xmlns="" id="{91642B2B-C26E-4556-AF53-E7AC699C18F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xmlns="" id="{9316076E-07B0-4ED2-AE63-D78C3E195BA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xmlns="" id="{1A0F7FD4-7DBD-4D3F-B096-664E309F4CB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xmlns="" id="{EC78540B-A1F2-430F-BCC8-80393F9D4FE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xmlns="" id="{881C6399-1984-454E-981E-0EAEA4CC87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xmlns="" id="{24CE1458-05CF-4164-A816-1B061D1730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xmlns="" id="{43509C03-D61A-47DF-91A6-CDECD7780CC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xmlns="" id="{6856ADE0-B376-4859-A43F-1D569F524A2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xmlns="" id="{67B9B67B-A393-4817-A566-769E9E6CF42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xmlns="" id="{317575C6-5DDA-4513-8299-203DE9AF39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xmlns="" id="{20D3A401-CBEE-485F-8B22-18D28831EF1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xmlns="" id="{E77E2CB8-8EC2-4852-ADB3-FEDC53A7F0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xmlns="" id="{ED95C35E-F633-4828-A8B0-612F3EF1992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xmlns="" id="{DA717630-C8CE-43D6-80ED-E327131D09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xmlns="" id="{030038B9-7B41-4327-8DEF-54E57877DE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xmlns="" id="{5991049E-CE24-4A80-AEB6-AB53DE8B3D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xmlns="" id="{90021953-44DF-457A-A477-70ADE14B60B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xmlns="" id="{0402EC9A-37DE-40B6-AB42-9E01A73E70D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xmlns="" id="{7244725D-A22E-44F4-B2F4-8E94C86C161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xmlns="" id="{181E97E6-38F5-41DB-A1D4-D447FD10C99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xmlns="" id="{AD0FDE0E-D57D-4FFF-8FFF-D5EA5D2341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xmlns="" id="{534BCF18-D3FF-464B-B63F-CE6DC663919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xmlns="" id="{14C2BD6F-9CE8-4837-920C-5460DD4C282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xmlns="" id="{492FDF09-1730-44D3-BE5D-9A44D0008AD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xmlns="" id="{011031C0-4FEF-4464-A398-E414658754D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xmlns="" id="{4A59FF43-124E-49EF-AD42-C65D218E6C7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xmlns="" id="{F8517A69-12E5-454D-AF4D-A4105F0CAF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xmlns="" id="{1D2FA76E-C47C-49C4-A112-73404B7464C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xmlns="" id="{F86FB34B-ECC2-4E81-BC00-8E68B8B4184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xmlns="" id="{08C5F2A4-3548-45FB-BA89-73C4495ECD1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xmlns="" id="{FA8DE794-4F64-43EA-98DE-56F0CB08832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xmlns="" id="{E8F388A2-DE02-4945-8502-BAD933784AF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xmlns="" id="{62BA2999-D332-4F41-B352-124C4D8951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xmlns="" id="{DDD2D2D0-A7CC-47C5-8B14-5CE8745AF9D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xmlns="" id="{09E1CA7F-8994-41F4-A3B7-F7512B0883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xmlns="" id="{78A4F7E9-EF4C-4D0D-BB30-8BCCBFFDE46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xmlns="" id="{47F132FA-FD31-4547-9E3C-417D9DA8D8A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xmlns="" id="{3B93E307-B23F-489E-A004-C7B8861C310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xmlns="" id="{0C8AE290-B17A-4A04-BBFC-1CBB502E45E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xmlns="" id="{4E7ED801-C7DE-4662-9911-C88D52B5B1D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xmlns="" id="{0C38A9EE-B3C4-49D8-85F5-5C48E18512D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xmlns="" id="{B63140A9-484C-42C8-B3F3-64FE071E69F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xmlns="" id="{6E5797A8-E1D4-4F41-AA2A-A8D2E8781D3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xmlns="" id="{6736617B-54D7-4A63-B166-4AC0A22400F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xmlns="" id="{234394A6-24B1-426B-A509-A8B72065923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xmlns="" id="{83CF6EC6-321B-4927-AD33-F5E536E4720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xmlns="" id="{31A9CA91-23E3-4111-A531-8CA53D353CD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xmlns="" id="{CC3018B9-F76A-4997-A06B-8973043C33F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xmlns="" id="{C1290A8D-6A81-4C7E-AADE-91C2ACCE838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xmlns="" id="{9B424BFE-7476-4462-A86C-5FC6382001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xmlns="" id="{AE538AE0-F2BE-46CF-A61E-2EDC57FEBDF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xmlns="" id="{60CB3F95-BC20-4CD5-A34D-47CF8C1C131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xmlns="" id="{D62D65AE-28A5-43D7-A126-9C4B6D11F43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xmlns="" id="{447C482A-F34D-4DC2-9456-461B6CCA139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xmlns="" id="{397A87FA-0659-43D1-B896-0A9727CF91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xmlns="" id="{A43291D8-7CAB-4504-ADAA-E88ED2FB89F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xmlns="" id="{818E6B8D-4773-49EB-956B-2F5FC00729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xmlns="" id="{2BF8D7BF-F5EF-4362-A1EC-D698D8E5E57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xmlns="" id="{9996CC85-1505-484F-9C03-16D080D8B17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xmlns="" id="{A032BA68-6881-4613-A305-1AA03F79D05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xmlns="" id="{EF4AB659-E60C-4396-9FAA-9AD5B46899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xmlns="" id="{FCCCF100-E500-440B-8817-A88A3EAE70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xmlns="" id="{5E93AF31-19A7-44B0-9160-8B70F48C9D8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xmlns="" id="{97ABE056-454B-4F00-9F88-30A7DB37A1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xmlns="" id="{F665CA9A-B077-41C7-A987-14F323BE9C4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xmlns="" id="{1B7AB427-E977-48F2-A788-8720C36D95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xmlns="" id="{A76524FB-25C4-44F7-AAF8-3FB9A1CA99E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xmlns="" id="{6A9E0584-A89D-47C9-8BBE-004E0A86203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xmlns="" id="{18F70FD1-ADCA-4F00-845B-0A1F7B881F5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xmlns="" id="{E0E15E82-EEB3-429A-95E2-058E12EEF7C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xmlns="" id="{1050C60E-27F6-4F2D-961A-692ECA4BCE1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xmlns="" id="{DDD90084-B9C2-422F-ACB3-F33849A0104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xmlns="" id="{AEB95321-2CF2-4D8D-BC25-7B2EB8322D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xmlns="" id="{4EBCB0A2-D463-40E1-B077-55519DA4B3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xmlns="" id="{5AAD613E-0075-4AB3-8D34-07D1264735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xmlns="" id="{298744BE-BC6A-4786-836F-630BC8AC58F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xmlns="" id="{BA3C3C37-1A8D-4BA8-8487-DB1B1B2D7E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xmlns="" id="{A441BFE2-7C59-4A7D-82B2-838857303DE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xmlns="" id="{91F5C59C-8EB1-4A29-A1E0-E555081D28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xmlns="" id="{006B398C-4F20-4374-BE52-7BC3E84EC1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xmlns="" id="{6171E647-452C-4799-9B1C-C91ECE63DDA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xmlns="" id="{4DDF8733-9BA7-4761-AD54-9DD59AAB36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xmlns="" id="{083B951D-CD82-42F0-BF46-E4F2223C6A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xmlns="" id="{48689D2F-5DC3-459A-A48B-94FC64B72B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xmlns="" id="{D83504D8-8A3C-4F2A-A30C-9365C180CC4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xmlns="" id="{C1ACFF1E-BFDD-4C54-B160-5CC4E425ABA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xmlns="" id="{B3CE0057-A483-4698-B732-ECF52404C7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xmlns="" id="{98E6617C-F7D6-4327-9241-139454B8B9B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xmlns="" id="{E1084005-394E-4E71-9A79-9CE61056A4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xmlns="" id="{A4A36EBB-BF1D-424F-9293-19282976772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xmlns="" id="{8632CB47-0FDC-430E-BC22-B44BFC1D18B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xmlns="" id="{C9C0E529-F1D2-496B-BFCC-9E11163403F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xmlns="" id="{D120C98C-9871-4019-87D2-7FCDF1A3D05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xmlns="" id="{E4B7DDBD-D246-424A-B343-653C8D4BC8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xmlns="" id="{A1D0A6AA-E03E-45ED-BB7D-9F59FB2B26F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xmlns="" id="{B5327AE4-73BA-40FB-B0D2-B47D4BA143A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xmlns="" id="{E38F6290-25BE-4A9C-9DF1-47E2927F607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xmlns="" id="{73254499-DAE1-4691-8695-0EEC9D691A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xmlns="" id="{4D007A81-6B82-4C8C-B5B4-2599AFDD9EB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xmlns="" id="{F2A1C52F-9184-407B-9EA1-38ABDC7ABD3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xmlns="" id="{52AD291C-1647-4239-A0A6-F5FFE297164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xmlns="" id="{893B2E99-A35C-4FC3-B5C6-8452D947A21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xmlns="" id="{5C972B71-625B-4C31-B450-E5BE5EDA0F1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xmlns="" id="{F66ABFB5-B1FF-45B9-88F3-D32551FE10A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xmlns="" id="{8390C5E7-AB30-488A-B332-EF2026A99A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xmlns="" id="{36E58439-F85B-466D-87CC-925EB5EA46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xmlns="" id="{4E2D6C77-8C32-46ED-BF79-FF76353BECA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xmlns="" id="{1154F0BE-6A32-40C2-AE72-53FD417BB0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xmlns="" id="{8795CE9C-F23A-4ACF-A728-D40FA45D1C3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xmlns="" id="{E3E04E8B-E024-43C2-A7D6-9C8063F335E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xmlns="" id="{EA358643-EE25-4B17-B4A7-E15C223050A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xmlns="" id="{E93F0237-E1E9-4FFC-8973-BE36558D920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xmlns="" id="{799020D0-D6FD-4EDB-8C01-A0964B98956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xmlns="" id="{B7D597D6-413B-4D35-AC20-DD755F33D5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xmlns="" id="{4927A407-2203-41CF-BC92-623649D2AA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xmlns="" id="{F872AF14-47F9-43D8-9AE4-AE84D653B1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xmlns="" id="{0725936E-65DC-4C57-ADDE-E513FD3E7F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xmlns="" id="{4A308E64-2317-4088-8665-B9EF228D30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xmlns="" id="{9D054D59-80EE-4814-B159-533FF5A6E05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xmlns="" id="{D1A11F3E-936E-4CF9-8E23-789F8FF3BF0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xmlns="" id="{A25BCC15-4DA8-49AA-81B6-8A90170B906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xmlns="" id="{BFDB2D60-247A-4FB3-AC0B-5647750188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xmlns="" id="{45ED838C-87EF-4A68-A5EF-19CE778F116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xmlns="" id="{235AAACE-BBDC-4031-A852-564EBD34C22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xmlns="" id="{1E4CF197-CF82-47D3-B671-BC765381834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xmlns="" id="{617CE582-FFDD-4F7F-9260-2DFEA22D9A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xmlns="" id="{953BDE9A-0FCB-4752-9F4D-97E1B52B83A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xmlns="" id="{2301E464-628D-4DED-9E64-8E91670433D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xmlns="" id="{E5785AF1-AD58-461B-9885-DEE693D6A31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xmlns="" id="{20B16C11-6C34-4EB1-B4F8-7C39DF12518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xmlns="" id="{6EE21422-370C-457B-A3CC-15F4AC247C1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xmlns="" id="{BACB14D3-0342-4F6A-89C7-F1B93BB2BC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xmlns="" id="{1EEF9627-3F64-48F4-8E30-36E5EC87DAF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xmlns="" id="{DFCF1F0E-E604-44FB-A197-ED418FF2C8B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xmlns="" id="{524363C2-0FD7-4A1F-AAD4-C7E4168206A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xmlns="" id="{4C407051-8C24-4490-A119-2794AFB27ED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xmlns="" id="{8E5847B1-3556-46E1-B85B-E5ED36C8B97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xmlns="" id="{5F4FF005-C862-4385-A53B-766D7BAB9FA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xmlns="" id="{A3A9ED4B-EBB8-48A2-855E-BC18B6BB8B0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xmlns="" id="{E4B28A47-D687-4D21-A462-237ADC51819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xmlns="" id="{BB3CA151-AA86-406A-8472-AE121AC984D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xmlns="" id="{DEF7390D-AD90-4A7C-8DEA-4298908CD87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xmlns="" id="{D766516B-5E3E-4ED0-A3D2-3E68B39E2B5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xmlns="" id="{CAE05939-4B95-470B-B5FC-D6E8131BEDB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xmlns="" id="{31B5E78C-0CE7-4E45-BA0F-5BCD3B25477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xmlns="" id="{EE574A62-BA84-4015-A274-C63C22D44BF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xmlns="" id="{4E1759CA-0A51-4E4C-B80D-C0FB18E9C12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xmlns="" id="{5D6C4E2F-0033-433E-B342-03203CBEF17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xmlns="" id="{44D55780-9CDF-439D-8C4C-B8BC99A833C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xmlns="" id="{F0029B3C-6BAF-40F6-BEC3-F24AC469FBF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xmlns="" id="{0F3DF395-A2B7-45F9-B2CE-2DC0B965914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xmlns="" id="{AFB0C71E-1B1E-4418-9FF1-A24D3B4260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xmlns="" id="{5C08441E-5DC8-49E3-9042-42B9EC1CC23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xmlns="" id="{EDDF5464-4F12-48CD-BC6F-D410114C96D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xmlns="" id="{8BB5E6A5-0751-4892-85F8-564AF4154B0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xmlns="" id="{7622F71C-63F3-4407-9017-EF8950F1490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xmlns="" id="{46E7613F-4767-4A92-8310-D4C304EC8C1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xmlns="" id="{1CD536BD-53F3-4F9B-8235-C9FBD0B3B4E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xmlns="" id="{10538CF3-1598-4A46-BE3D-05921F7BB70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xmlns="" id="{55E86BE7-6D0E-4F7A-8F6F-D5AE582BC65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xmlns="" id="{2EAF444F-48DA-4634-8007-4FBE6AF9B2A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xmlns="" id="{10B4BEFE-600C-49DF-B6ED-C7458AB8E82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xmlns="" id="{68FB43E3-22EF-4BE5-A068-D337BCF1067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xmlns="" id="{6AC46398-FB00-4108-8679-7DA71B2B8F2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xmlns="" id="{DDFD8D23-64F7-4538-859C-0FE73947EEA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xmlns="" id="{F319D9CD-9819-4C0D-A1B5-076219C31DA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xmlns="" id="{8BB9D2C2-AB9C-49EC-9AF4-AAD636759D0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xmlns="" id="{8C08E8C3-62C3-4831-90D6-B59051C7D01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xmlns="" id="{526380B4-ED60-4CD6-A2CE-BEF3064486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xmlns="" id="{E9E6AEF6-A6DE-4823-A67E-D62CD1BFE62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xmlns="" id="{C40F93D6-7F77-443C-AA8D-4D7E38653B9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xmlns="" id="{6428CEFD-47C9-4A5C-A739-494AFBC894E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xmlns="" id="{1B879B57-DC37-45E5-ACDC-E9738ED491C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xmlns="" id="{6EF1BEC5-1CF0-43FA-9F7E-20FECFE2FB6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xmlns="" id="{5D5A3057-867B-4F39-A112-C2C35CF6749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xmlns="" id="{1DBDD40C-7379-4C11-96A5-5B3F41ED10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xmlns="" id="{94F7C51F-1290-4A8F-BA49-A28462EFB8F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xmlns="" id="{8A199A03-6CE4-49E1-96D2-E907D35012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xmlns="" id="{F3CBF460-F233-4A19-9F45-7A826C11117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xmlns="" id="{F4B6A111-A5BD-4099-9C4C-ECEA8F826CE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xmlns="" id="{987F8CD6-5C68-4C4A-8FC4-06C9165DADD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xmlns="" id="{0F680A91-CE63-4AEA-9926-06F0FB91B8B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xmlns="" id="{0353413E-943B-4796-AC83-F8D1102972A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xmlns="" id="{19535F33-3A63-4A7A-9B72-E3447EE8405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xmlns="" id="{51EBB22F-F36D-4512-B6FD-E902DF69567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xmlns="" id="{92A03152-EB6C-4C85-A717-806ABF98EAF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xmlns="" id="{8BB0ADEC-B537-4839-9249-F9A5F085564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xmlns="" id="{973654C9-4A7B-443E-93E7-0450A3C7FA8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xmlns="" id="{027CEABB-D691-4757-986B-A1466922ECB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xmlns="" id="{EC168DF6-85FE-40EC-9D4C-74A0C872546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xmlns="" id="{DC23CF7E-CDAC-46FB-BF31-64A3E3866A5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xmlns="" id="{52BE1D99-AB54-4B6E-ACFA-AB23785641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xmlns="" id="{144D0B6E-580D-492D-93CA-9517A4C563E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xmlns="" id="{B142574D-340E-4D77-959F-8A8B56FB4C7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xmlns="" id="{E8CAE1FD-0694-4D85-9B9D-C36D7F340C5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xmlns="" id="{EACD0107-51F8-4AA2-9131-4A5F05D56D4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xmlns="" id="{D7B22C40-2DD7-4F3E-B240-206D6D42516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xmlns="" id="{1C2FEB7E-5071-4215-AAD8-3E22E53D8CB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xmlns="" id="{D10A3810-5458-44D4-A84C-29BCBAB1D9F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xmlns="" id="{F96F6023-6887-45FE-A27D-3508DDA9EB4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xmlns="" id="{1ED45F20-4351-48D7-9156-3228A00C773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xmlns="" id="{EA9C5E47-8DBB-48A0-841A-45B0FD7CBC6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xmlns="" id="{90116DDA-1BA7-456D-BB78-323C675318D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xmlns="" id="{0CD96832-DCDD-4CCB-9EAB-B42DC3B6E8D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xmlns="" id="{28772747-677D-41F2-B6B9-EF65CC4AF96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xmlns="" id="{B4E2AE31-F34B-4E04-A7EF-6DD1F425DFA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xmlns="" id="{762EE1E2-29EE-426D-B907-7BDC6090CD3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xmlns="" id="{7A4227DA-90D9-46AF-A30F-4F509506561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xmlns="" id="{35B973ED-30A4-42C4-BA11-263BF6AA9C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xmlns="" id="{CD6DC350-2D27-48AF-94F4-75406BEEF28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xmlns="" id="{A1837D63-1F06-4979-A3EA-FE3BD1758D8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xmlns="" id="{EABAD1AA-FF7A-4125-AC13-CA6B938AAEB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xmlns="" id="{09A597FB-1908-437A-A5D2-E989CA7E97D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xmlns="" id="{48BC62D6-FBC5-4D52-9088-D6961C0394A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xmlns="" id="{4621618B-29D6-4F2F-B061-689DB0284B8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8" name="Text Box 1">
          <a:extLst>
            <a:ext uri="{FF2B5EF4-FFF2-40B4-BE49-F238E27FC236}">
              <a16:creationId xmlns:a16="http://schemas.microsoft.com/office/drawing/2014/main" xmlns="" id="{ABFA3676-AE71-42F2-B75C-A9D31E7CA4D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099" name="Text Box 1">
          <a:extLst>
            <a:ext uri="{FF2B5EF4-FFF2-40B4-BE49-F238E27FC236}">
              <a16:creationId xmlns:a16="http://schemas.microsoft.com/office/drawing/2014/main" xmlns="" id="{A03EC4E2-75E9-4627-BB66-D0ED5F3DA69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0" name="Text Box 1">
          <a:extLst>
            <a:ext uri="{FF2B5EF4-FFF2-40B4-BE49-F238E27FC236}">
              <a16:creationId xmlns:a16="http://schemas.microsoft.com/office/drawing/2014/main" xmlns="" id="{DC4DCFC7-4B2A-4C42-A587-3AB676A21F8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1" name="Text Box 1">
          <a:extLst>
            <a:ext uri="{FF2B5EF4-FFF2-40B4-BE49-F238E27FC236}">
              <a16:creationId xmlns:a16="http://schemas.microsoft.com/office/drawing/2014/main" xmlns="" id="{4C3E9DFF-06A1-4D0E-92B6-722E45E07C4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2" name="Text Box 1">
          <a:extLst>
            <a:ext uri="{FF2B5EF4-FFF2-40B4-BE49-F238E27FC236}">
              <a16:creationId xmlns:a16="http://schemas.microsoft.com/office/drawing/2014/main" xmlns="" id="{26AD90A7-F1B1-4578-9B18-F423A3C8C709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3" name="Text Box 1">
          <a:extLst>
            <a:ext uri="{FF2B5EF4-FFF2-40B4-BE49-F238E27FC236}">
              <a16:creationId xmlns:a16="http://schemas.microsoft.com/office/drawing/2014/main" xmlns="" id="{51BC13FB-AB62-4F5D-8475-E1B0570C7E2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4" name="Text Box 1">
          <a:extLst>
            <a:ext uri="{FF2B5EF4-FFF2-40B4-BE49-F238E27FC236}">
              <a16:creationId xmlns:a16="http://schemas.microsoft.com/office/drawing/2014/main" xmlns="" id="{EBD4C50C-5D75-4B67-982A-93C31F26A36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5" name="Text Box 1">
          <a:extLst>
            <a:ext uri="{FF2B5EF4-FFF2-40B4-BE49-F238E27FC236}">
              <a16:creationId xmlns:a16="http://schemas.microsoft.com/office/drawing/2014/main" xmlns="" id="{2B843BC8-8CFF-4809-8BD2-3F18BA1D1441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xmlns="" id="{B6186B28-54DC-4BDB-9C0E-532CF59E820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xmlns="" id="{E15E1896-7823-4AB7-9074-873D3EC38C5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xmlns="" id="{BDCDDAB1-CED8-4885-B65B-BBC762C66DC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xmlns="" id="{08E28FBF-BC58-4A75-8245-60BE9055D68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xmlns="" id="{8E1DF39F-01D8-4F13-B716-D9BA36E7701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xmlns="" id="{3931917D-6D63-4BF5-8280-FEABEB993F57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xmlns="" id="{B2E658BD-0936-4A66-B52D-23C8924F15BE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xmlns="" id="{9D9AF367-A1C0-4053-93E3-34734FA9C2A4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xmlns="" id="{C757979F-B978-40FD-845E-B1EA48231BE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xmlns="" id="{77CE9337-9C56-4EB8-A30C-57D2816DA73C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xmlns="" id="{436D22A1-2369-4F1F-9B78-E55C2F88A94B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xmlns="" id="{28023D7A-73CF-419C-92C0-9500D0BF5450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xmlns="" id="{32C00D2E-A718-4EE2-AFDE-1B3EE82CAEA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xmlns="" id="{E1F249B3-2F08-45F6-9748-AF32A33ADABF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xmlns="" id="{BFBD892D-A707-46D9-B560-17D8D7E28558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xmlns="" id="{FC3BD398-2A29-4486-95CE-6B016FB9C3CD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xmlns="" id="{A4F5AB2F-EB22-4B64-83FB-CCD23F88B3F3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xmlns="" id="{61AF5F5E-4A44-45C9-A01D-F86D510E1A22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xmlns="" id="{6BCF808B-288B-459F-8686-FD59B1065DF5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xmlns="" id="{7CCCE6F8-0A46-4EBA-A6F3-B0408E5FFF06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xmlns="" id="{C69A09C3-9BE2-4E1E-9D59-AED793FF708A}"/>
            </a:ext>
          </a:extLst>
        </xdr:cNvPr>
        <xdr:cNvSpPr txBox="1">
          <a:spLocks noChangeArrowheads="1"/>
        </xdr:cNvSpPr>
      </xdr:nvSpPr>
      <xdr:spPr bwMode="auto">
        <a:xfrm>
          <a:off x="2895600" y="535686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xmlns="" id="{5B6CC670-B451-4A7C-A829-677FCEB59EA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xmlns="" id="{DC7F246A-F06A-48AF-9986-1C549A4B1A4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xmlns="" id="{FF938A55-AE7C-4717-888F-0E95EC50F4C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xmlns="" id="{241700FA-F60C-4AB8-8779-F49B696E2F4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xmlns="" id="{AD72D242-2524-43BB-AC66-C2C92B24DED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xmlns="" id="{C64C1419-1562-48C0-9C94-3FCB9859AD6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xmlns="" id="{0C4D0346-CF4B-42E0-B232-DB32B153C81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xmlns="" id="{3BA9972E-8354-459B-A8A4-A763BAD5C85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xmlns="" id="{86B13EFB-2DE3-4DA7-AA4F-60002557BB2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xmlns="" id="{82CC633B-E0CC-46EE-ACFD-5E18EACFE6B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xmlns="" id="{5C473CF2-944C-4103-8CAC-BA46F8675F8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xmlns="" id="{F7C49090-3DD0-46FA-831A-5191C66CD59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xmlns="" id="{0CFE7EF3-A481-4DA9-954A-EDA7EC2512D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xmlns="" id="{752A86AB-7549-4418-B447-D420CDEEE39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xmlns="" id="{E6E9F33F-6E08-4030-AFCF-AF44701E96B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xmlns="" id="{F99C39CD-EFA1-44F6-A1E9-C925367E432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xmlns="" id="{2F8A0A05-BEAE-4627-9639-88A6E0011CF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xmlns="" id="{63A77DA3-255D-469A-81DC-7D366E0EE36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xmlns="" id="{688FFB3E-47D5-412B-BB56-A9CD9AE23B8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xmlns="" id="{167D9FDE-7A68-4866-AF1E-9E68513F864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xmlns="" id="{67707763-AD07-4CEC-B215-BD31FB1A2C1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xmlns="" id="{210E5857-3D61-4AAE-B984-C5BC2CC6984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xmlns="" id="{0AC049A3-4C14-4EA1-94A3-400C4160A34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xmlns="" id="{45725331-0BC9-4512-B3FE-D428B4898C0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xmlns="" id="{EC985858-EF0F-4C97-A034-F9A52A4CED5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xmlns="" id="{51BE6AFE-2B9F-44BE-BA03-923DFDFA0FF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xmlns="" id="{5532C490-32EA-4F6B-AE55-ADD8248B099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xmlns="" id="{E710E491-0A55-44B5-8243-C28BE9AE042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xmlns="" id="{FDD5E785-83BF-45FE-AFA9-98BD3948640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xmlns="" id="{61DCB512-CA60-4D5D-A4C6-66B2806E85D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xmlns="" id="{714326CE-F766-4890-A9F6-F452D90C3A6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xmlns="" id="{5C3231A2-2412-46D6-8E68-70BB426C41C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xmlns="" id="{AB438849-6461-4A17-A191-DDCD245DAA3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xmlns="" id="{7B017DF4-1F3B-48F6-8ACA-3EB242AA1C3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xmlns="" id="{14097630-BE09-4ED8-A9CC-92822F9A908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xmlns="" id="{F2B61FCA-9D62-4D57-84F8-5BF2BCA88BE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xmlns="" id="{E0449DA2-663E-4805-9A61-462D7FFFD43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xmlns="" id="{194967A6-9F3F-43F3-B418-003C22C4638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xmlns="" id="{DE44167C-0D0C-4C17-A66C-10E86BC9C49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xmlns="" id="{F0F8AB7B-836C-4FAB-B736-192FFC5EFF9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xmlns="" id="{F8B76262-63DB-4C68-B7DC-C0199F94351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xmlns="" id="{A8C2BC12-167A-46B6-93D1-1EF9AE2E9DD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xmlns="" id="{CA4E27BF-808C-4250-BD3E-D867A917F67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xmlns="" id="{0677920D-C2FD-4686-88EA-29DEADE41B8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xmlns="" id="{731BBD1D-CDC8-4433-A2FC-C90BA7894E0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xmlns="" id="{7A446F7B-173C-40CD-9DCB-18F425AE18A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xmlns="" id="{D025FDA9-04B5-4B2E-A5B3-50ED9BC0FE7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xmlns="" id="{A2EC3DC4-383F-4166-9274-3B3E6E51FFB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xmlns="" id="{BF6193FD-4056-4FC4-A3BA-C327E7A5722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xmlns="" id="{D6970B15-A50F-4B0F-9D5B-C2D9C52A8E9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xmlns="" id="{86D5B6BD-710A-4887-999B-DDCBFCFFF3A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xmlns="" id="{1FA8484D-A347-42A8-AF44-82528BEB04B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xmlns="" id="{22F90F14-99D3-43F9-94FF-545A7562BAE8}"/>
            </a:ext>
          </a:extLst>
        </xdr:cNvPr>
        <xdr:cNvSpPr txBox="1">
          <a:spLocks noChangeArrowheads="1"/>
        </xdr:cNvSpPr>
      </xdr:nvSpPr>
      <xdr:spPr bwMode="auto">
        <a:xfrm>
          <a:off x="2895600" y="492061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xmlns="" id="{175444F8-6FCC-4587-975D-677A675D9695}"/>
            </a:ext>
          </a:extLst>
        </xdr:cNvPr>
        <xdr:cNvSpPr txBox="1">
          <a:spLocks noChangeArrowheads="1"/>
        </xdr:cNvSpPr>
      </xdr:nvSpPr>
      <xdr:spPr bwMode="auto">
        <a:xfrm>
          <a:off x="2895600" y="492061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xmlns="" id="{C7874857-50CB-4555-A2DA-0E0426BA9CBF}"/>
            </a:ext>
          </a:extLst>
        </xdr:cNvPr>
        <xdr:cNvSpPr txBox="1">
          <a:spLocks noChangeArrowheads="1"/>
        </xdr:cNvSpPr>
      </xdr:nvSpPr>
      <xdr:spPr bwMode="auto">
        <a:xfrm>
          <a:off x="2895600" y="492061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xmlns="" id="{28CE7350-9104-4854-8847-71BBF6BE079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xmlns="" id="{6B18C84C-2E68-4B84-A7FD-EDEC1CD8B32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xmlns="" id="{6242BA94-E03C-4F6C-9D69-DD087D7058A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xmlns="" id="{483AE269-954E-446D-8550-07985F0CE75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xmlns="" id="{34C61316-9C05-4A04-AE39-4B60DD10EDB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xmlns="" id="{53CD315B-6DBD-4CDE-9BE6-96227D6E8781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xmlns="" id="{013C6167-AA23-4922-838B-31E79191FDAC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xmlns="" id="{3379856D-1FB6-415E-AA0E-2ADAA05BE94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xmlns="" id="{CDD5F51D-D96A-48E9-BEED-CE2E64E1671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xmlns="" id="{CD8BEFAE-15E2-4268-B526-B84EE270D2B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xmlns="" id="{123D1388-EC15-44DA-BE03-8DA4B4E16A1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xmlns="" id="{D78D875E-BA61-495C-8FFC-304800963EF1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xmlns="" id="{4969AFB0-EF57-4DDB-B8F9-044C54314EBC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xmlns="" id="{39FEB92E-17EE-4D2D-9F8C-29EC9770D77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xmlns="" id="{152E1755-0171-496B-BF3A-81FD771DC7B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xmlns="" id="{6848D0DD-7998-490B-8897-BD3258BE1B0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xmlns="" id="{26E503EA-7E83-4066-B0A2-9BC29FE76B81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xmlns="" id="{CFDFF105-C628-45B3-8569-1715B3421D4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xmlns="" id="{830CE746-5EDE-4E4F-8CF3-A20BEEA4D2B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xmlns="" id="{613EA069-8921-4CEA-8438-366390AE01A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xmlns="" id="{85133E9F-CC25-4E59-85C2-0C3E3E08A27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xmlns="" id="{2F49AF6D-A742-42A2-8CE0-F63FFB7119A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xmlns="" id="{7E929575-E27D-4553-9EDE-214E7B1B2C2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xmlns="" id="{4446D631-7E96-41B5-912B-24AACA2D5DC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xmlns="" id="{5A559EAB-EF30-47B1-B8B7-41F8FE52F8F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xmlns="" id="{A0EA9D3F-B45E-4BB6-B4C8-AB8168FB9E4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xmlns="" id="{DD99178D-2113-4A46-9CFB-A0FAB0A0FA1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xmlns="" id="{8BD4AAED-52A6-44A2-9E98-522314671C6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xmlns="" id="{7DD02CA7-AF5E-441A-BCF4-394D13238A8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xmlns="" id="{D967F977-0258-41E6-A80C-AB208BE85EE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xmlns="" id="{6D75AD16-DF10-4C34-ABB9-9C3D0583662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xmlns="" id="{93184536-C0AF-43A2-8FA2-8A6E2F9FC96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xmlns="" id="{297EDD85-2076-4502-85BE-A9388535D9C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xmlns="" id="{8E9CB990-0492-43BF-B8F9-FAE140005BE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xmlns="" id="{47899D1D-A6E9-4D9E-8F01-D8C8AE27F8F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xmlns="" id="{5FB4A7CF-7846-41D7-85E7-CA7D5E674B3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xmlns="" id="{2281A152-10EF-4875-AF0F-A6AD5AD9175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xmlns="" id="{ED98A95D-2835-4040-AA31-E1FB58F24E0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xmlns="" id="{F68FF022-0CB0-43FC-A41F-0F8C1D97A48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xmlns="" id="{EEBF1BBD-0169-4864-A7B6-8428D714E60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xmlns="" id="{E14C7FB8-5DEB-4AE6-9FB3-D9BCE070A0E8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xmlns="" id="{1657A6D6-4150-45E2-B2AA-7C63C203A84A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xmlns="" id="{D9D2C59B-050C-4CA8-9D1E-61D78CB8CD95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xmlns="" id="{03094B8D-65C4-43F4-9DD0-DC074C277E5F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xmlns="" id="{E72B4A89-AFFF-4799-A1E3-DE9007432629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xmlns="" id="{DEA43574-1049-4246-91D6-84F06FA445F1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xmlns="" id="{110943E9-660C-4E15-8E7E-3794412C3498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xmlns="" id="{04075473-71D2-4F88-B8B6-96976F58CDF4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xmlns="" id="{3327A0D9-628C-412A-A076-FB1FA5384A0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xmlns="" id="{77FEF139-4192-47A7-B92D-212CD83E14E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xmlns="" id="{8C081500-D755-45E3-953A-8103A0D3000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xmlns="" id="{30A09072-159B-4358-BC0D-6302E0A258A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4" name="Text Box 1">
          <a:extLst>
            <a:ext uri="{FF2B5EF4-FFF2-40B4-BE49-F238E27FC236}">
              <a16:creationId xmlns:a16="http://schemas.microsoft.com/office/drawing/2014/main" xmlns="" id="{FE92CB88-B1C9-4193-90CA-B69369176FEA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5" name="Text Box 1">
          <a:extLst>
            <a:ext uri="{FF2B5EF4-FFF2-40B4-BE49-F238E27FC236}">
              <a16:creationId xmlns:a16="http://schemas.microsoft.com/office/drawing/2014/main" xmlns="" id="{0ED01CE7-56FE-4089-A0DA-0BCA957694D1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6" name="Text Box 1">
          <a:extLst>
            <a:ext uri="{FF2B5EF4-FFF2-40B4-BE49-F238E27FC236}">
              <a16:creationId xmlns:a16="http://schemas.microsoft.com/office/drawing/2014/main" xmlns="" id="{27E49AC1-8410-4CC3-AC7D-9FDD7B2DE196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7" name="Text Box 1">
          <a:extLst>
            <a:ext uri="{FF2B5EF4-FFF2-40B4-BE49-F238E27FC236}">
              <a16:creationId xmlns:a16="http://schemas.microsoft.com/office/drawing/2014/main" xmlns="" id="{A8C49E32-F2BA-4F1C-A0F1-736C621CE542}"/>
            </a:ext>
          </a:extLst>
        </xdr:cNvPr>
        <xdr:cNvSpPr txBox="1">
          <a:spLocks noChangeArrowheads="1"/>
        </xdr:cNvSpPr>
      </xdr:nvSpPr>
      <xdr:spPr bwMode="auto">
        <a:xfrm>
          <a:off x="2895600" y="480250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8" name="Text Box 1">
          <a:extLst>
            <a:ext uri="{FF2B5EF4-FFF2-40B4-BE49-F238E27FC236}">
              <a16:creationId xmlns:a16="http://schemas.microsoft.com/office/drawing/2014/main" xmlns="" id="{DA803A4D-A3A1-41CC-9FEF-AF7FC16C88E4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39" name="Text Box 1">
          <a:extLst>
            <a:ext uri="{FF2B5EF4-FFF2-40B4-BE49-F238E27FC236}">
              <a16:creationId xmlns:a16="http://schemas.microsoft.com/office/drawing/2014/main" xmlns="" id="{7193F6F9-2CC2-452F-9F69-09CB332849C2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0" name="Text Box 1">
          <a:extLst>
            <a:ext uri="{FF2B5EF4-FFF2-40B4-BE49-F238E27FC236}">
              <a16:creationId xmlns:a16="http://schemas.microsoft.com/office/drawing/2014/main" xmlns="" id="{995F32DB-05CC-443D-8C00-75C8E83C9728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1" name="Text Box 1">
          <a:extLst>
            <a:ext uri="{FF2B5EF4-FFF2-40B4-BE49-F238E27FC236}">
              <a16:creationId xmlns:a16="http://schemas.microsoft.com/office/drawing/2014/main" xmlns="" id="{FE2A285A-19BC-4316-8A45-684DD97053C9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xmlns="" id="{9E65165A-ACBB-42DB-896A-07C63BC20EE0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xmlns="" id="{4E2A3987-8405-4125-A776-575D02FF79A5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xmlns="" id="{B7CED4E4-0386-4145-942C-8C4238C02843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xmlns="" id="{F693056F-C1EC-475F-9A9C-F7DDBF076E21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xmlns="" id="{38A60059-D2FE-4B99-9883-2514CEF29A80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xmlns="" id="{88C4B7F7-EA42-4AC3-9348-E156CBB60851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xmlns="" id="{4D8CC6A4-FF3B-4383-BC09-2AF11FF71D0D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xmlns="" id="{8A4AFF11-1740-4620-8FF2-01417FA10114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xmlns="" id="{FA26306C-ED0F-4C6F-AB50-3599D91E7604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xmlns="" id="{44877443-0501-4A40-A0D6-CB4B49C9D908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xmlns="" id="{B92A53AF-5ECD-4A44-910A-B0532CDA3DD1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xmlns="" id="{7A81E572-9BE3-4CBC-95D4-8DAD1EF02BB6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xmlns="" id="{27F5D12B-0C7B-41A0-9D0A-9466071188C6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xmlns="" id="{4E9CDBF5-A481-4DD2-A954-831EE48EA989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xmlns="" id="{AA7971F7-0CAD-436C-A0BD-40DFF769C928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xmlns="" id="{C9D5D122-3367-4D10-822B-16891A3ACBF5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xmlns="" id="{BC1B7B9D-9A89-403E-A36D-1AB2B5DC7674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xmlns="" id="{EA59772A-FB01-4071-A9DB-36A0BB5D2FBD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xmlns="" id="{2DF59A66-6EB6-4CC9-BD08-086A7EB8FF96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xmlns="" id="{5D8E91A7-102A-4469-BF6A-7C8E37998E29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xmlns="" id="{A7B56F46-5594-4AB0-8866-06B3C706E41C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xmlns="" id="{26570CD2-3308-455E-A67A-18960A967FBF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xmlns="" id="{A428E97C-5880-4472-9DD2-940B6C738EDF}"/>
            </a:ext>
          </a:extLst>
        </xdr:cNvPr>
        <xdr:cNvSpPr txBox="1">
          <a:spLocks noChangeArrowheads="1"/>
        </xdr:cNvSpPr>
      </xdr:nvSpPr>
      <xdr:spPr bwMode="auto">
        <a:xfrm>
          <a:off x="2895600" y="511206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xmlns="" id="{E016C77E-6120-4B0E-8F1E-4771290971F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xmlns="" id="{9DE05EAE-A9F4-4F5F-A271-1451F082B53A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xmlns="" id="{4618EC6D-C020-4A4D-9B18-95069E56BF5C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xmlns="" id="{FF8FE738-8A57-4245-90CE-F1A5E1960792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xmlns="" id="{C8C8A4B5-0A51-4606-80C8-FA52015468CF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xmlns="" id="{39D656F9-F317-4CA0-804A-C6007913C813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xmlns="" id="{0358ED6F-64E4-4948-9EBA-F16AA287A60D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xmlns="" id="{C50640DA-54E2-4532-A81E-DAE6AB0B596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xmlns="" id="{6C910645-2C63-4E59-9DD2-7D1A93872453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xmlns="" id="{14CAEAC4-2C9D-470F-8D15-8789C79F45A1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xmlns="" id="{51174B26-A93B-47E5-8D02-1CD9122D2759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xmlns="" id="{9A5B10EB-2A55-4DF5-AE8B-53FBACF8B78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xmlns="" id="{A5B19A66-EA46-4421-871D-132E1BC88A9D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xmlns="" id="{B8B2F2BF-562F-47EF-8B6C-E1DC8CA92778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xmlns="" id="{5EE4B245-5020-4C6C-92DD-75C7970C7B0A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xmlns="" id="{87790D28-A523-4CD2-B829-A9D5431B36EA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xmlns="" id="{E151BD83-0A14-428F-8BC9-01493AC99C0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xmlns="" id="{A2AA7D1D-8E5C-4FC2-958B-15545607A95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xmlns="" id="{09DB1372-5855-491B-8DCD-7A9BA5B27FD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xmlns="" id="{B7E0C13F-065D-46B1-B1D1-36DE94E0AE4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xmlns="" id="{3E3671E6-1E25-4322-ABC0-4B59EDADA58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xmlns="" id="{2EE3AF44-1600-4335-93D6-33E36F0AFE8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xmlns="" id="{7648E36B-F535-40D1-BD50-2C52A3AFA6D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xmlns="" id="{D41F37C9-DE69-473B-AE25-9F567979B82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xmlns="" id="{09595DDE-DA52-4B7A-B2E2-6D9BEEDC392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xmlns="" id="{34C86B67-CF81-4D16-B0FD-DDC5EF799A5C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xmlns="" id="{2950F72A-FEB6-4C01-AC82-D27B76905FE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xmlns="" id="{0C5D024F-DEB9-4C99-895A-B1A3D0AFACB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xmlns="" id="{3561E4EE-70C2-42BB-90D2-0D162989545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xmlns="" id="{E6C17E43-FF8C-4A2B-A2D9-2776938B62B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xmlns="" id="{4746A6A5-63A3-4925-9E45-EA3B91ED87F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xmlns="" id="{B23D12A0-DE98-47EF-A1EB-F417541E071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xmlns="" id="{DF557E1E-E7D9-4B4A-80FA-5E9A5B74257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xmlns="" id="{B37FF5FB-BC70-4138-A931-8E515C766A8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xmlns="" id="{9A5E4017-0A8E-4CBB-8FBA-711A69FE721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xmlns="" id="{3B9D2ACA-A7A2-4BC9-826C-08092722647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xmlns="" id="{72B70433-B06C-4B57-85C8-9ED2464B07D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xmlns="" id="{E62EC0AF-D450-41D5-806F-69B72955D54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xmlns="" id="{09D8E50C-60BA-4CCA-993B-3FF1E39B926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xmlns="" id="{75B6F91D-C3AF-46D6-8CA2-6F60B43518D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xmlns="" id="{4536A3E4-A90D-40CD-B2A4-9C1AA0160A8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xmlns="" id="{0C32B368-DF43-4AC4-BCC9-A164370219C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xmlns="" id="{7337D1AB-DD77-4037-B0D9-9B05C9EB14A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xmlns="" id="{62AF5B58-5BDF-4192-B950-172F63147A1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xmlns="" id="{BE4EB4F6-A8CC-4175-9FEC-B6A71F437DF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xmlns="" id="{6AF8A0A8-2BB6-4AF3-91EB-47F4F0A48B5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xmlns="" id="{D05D90DD-3BF7-4EE9-BFBE-A6973E8C7BE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xmlns="" id="{E2C78478-BC10-415B-B27D-943F7533674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xmlns="" id="{09869355-96AF-4DFA-B87D-77F929A693A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xmlns="" id="{EDF9949E-9AE5-491C-B11D-F97C4C28546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xmlns="" id="{F1B22B5B-F50D-4BF3-92E9-74BF91A335A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xmlns="" id="{881D3DA5-4AD2-496C-9C2E-6FECCACBE1E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xmlns="" id="{A94C03F4-0E13-4F82-8314-67581264CFC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xmlns="" id="{69A1CC7E-E512-410F-8291-2CD73D0FF08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xmlns="" id="{76BC0978-A1FC-43A0-AB22-8A88AEB06E5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xmlns="" id="{FFD2E169-C2BB-4692-A39C-4B4CFD25147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xmlns="" id="{F3F00FE6-0260-4FAD-8A03-A443FD5ED11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xmlns="" id="{9E9E00B7-D99B-4786-8693-BAF87ED9EE8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xmlns="" id="{B3E54EC7-B1E9-4261-AB6D-CAD2CA79A2D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xmlns="" id="{DD0C42C7-368D-4EB5-B853-54C4C3D0B7A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xmlns="" id="{81275C1E-6438-455A-9BD7-805D9AA70A4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xmlns="" id="{377FAAD0-52DE-448F-8512-F8B5DB13D70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xmlns="" id="{C6A3A79C-8A61-4FB7-8D2A-EC82451D335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xmlns="" id="{04B3F463-7032-4C98-AE57-27174A187E2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xmlns="" id="{DAEC782F-FAB7-4D37-965D-2D44789E39A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xmlns="" id="{9B24DBB0-7836-4B24-865D-E0BD20AA2A9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xmlns="" id="{A46FFEFD-9F9C-422C-AC5B-13130597DAD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xmlns="" id="{CED6C8F4-1C3D-4714-9C57-62E612ECC38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xmlns="" id="{DB39E357-2F15-4498-A3BC-D59B439FF09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xmlns="" id="{5DFEA71C-7196-4160-A6AE-DF2D4BE6A81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xmlns="" id="{6B7BC537-FFE1-4CBE-9EC0-E75E53A7149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xmlns="" id="{39844A71-9077-40DA-8857-2128EC5260E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xmlns="" id="{99CAEE47-00A4-4EB8-9E07-21A6F7C8EF4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xmlns="" id="{701503D1-1837-4A4E-9554-10FEB6E8780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xmlns="" id="{346166F4-8940-4140-AE08-BC475F6A4ED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xmlns="" id="{0F850273-DC39-423A-96C2-11B9272CED2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xmlns="" id="{DB1918D5-AD8C-4BB4-A306-C0471FD16D6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xmlns="" id="{10094378-14DA-4E5E-A731-3BAF4B96E55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xmlns="" id="{1878F482-BD94-4B6B-BB0A-1D3D3C12F77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xmlns="" id="{1EA15F23-B28A-41B3-B8C6-11FF1C65DB8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xmlns="" id="{6F2F030C-8BF5-4C7D-86AE-9B55366A820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xmlns="" id="{8BD54A2E-258C-4835-A95C-BD3D31FC5F3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xmlns="" id="{E1D161D8-9CA3-474A-A3B7-6D5D32E63F4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xmlns="" id="{8AED173F-EF3A-4813-BAF9-6F84A6B1564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xmlns="" id="{D73E38C2-8B96-4797-887A-A7BFB76600A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xmlns="" id="{4EC8A1FC-83A0-4733-AC51-79592A31436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xmlns="" id="{9533C3AC-EAB8-4F16-A4FF-58493D8758D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xmlns="" id="{FB1D110B-E502-4D8C-A49E-89F9ED7E271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xmlns="" id="{E9A0328A-6C93-4F60-B7D0-B37AEC03048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xmlns="" id="{8975C564-4A28-4A9A-A55A-DEB6305BBEB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xmlns="" id="{4D47E237-A907-43B1-B22A-02E8C270B0F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xmlns="" id="{79B2BD68-3AEC-4371-9DD9-6ACCA0949D7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xmlns="" id="{4D6CCA5A-2409-4979-ABBA-41BB2BFB6E1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xmlns="" id="{FCA04761-9FB5-424B-88B6-8406FAB5D57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xmlns="" id="{DDFF7894-890E-4CFB-9D6F-EEE26DDDC68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xmlns="" id="{FF41B649-2490-4054-98A2-C8FC7F7FD02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xmlns="" id="{692979DC-1646-4E1A-B1D0-24599A34F3F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xmlns="" id="{906515D0-CA46-42C7-A708-6B74F67CB0A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xmlns="" id="{14631005-44A4-438B-A4F8-3A627A01FF2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xmlns="" id="{8798B433-61BE-49D4-8BA2-5A2B27504EF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xmlns="" id="{D81F36B5-1376-4FBA-9039-E61635AB0A4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xmlns="" id="{698DA935-37BD-4F2F-8FE5-3133CF705BB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xmlns="" id="{166EC954-2A39-475E-9617-87DBB83569F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xmlns="" id="{3AE26D3E-E678-4F06-AAE8-4B0ACA9E2E5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xmlns="" id="{5D715FC3-7378-4018-B0FA-A879AB7DF56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xmlns="" id="{8421E1FC-5748-4934-AE53-9010D044795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xmlns="" id="{64913209-3933-4435-9A71-ABB37A119A5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xmlns="" id="{6A528F0E-D542-4626-8DCB-F93C0EAE4327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xmlns="" id="{6C61647C-C86C-4054-9BBF-D9F045C0768A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xmlns="" id="{CC971D77-40D2-46CE-81C1-FCD982FFEF0C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76" name="Text Box 1">
          <a:extLst>
            <a:ext uri="{FF2B5EF4-FFF2-40B4-BE49-F238E27FC236}">
              <a16:creationId xmlns:a16="http://schemas.microsoft.com/office/drawing/2014/main" xmlns="" id="{4A6798DC-2F8E-464C-9BBB-0C8476280F67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77" name="Text Box 1">
          <a:extLst>
            <a:ext uri="{FF2B5EF4-FFF2-40B4-BE49-F238E27FC236}">
              <a16:creationId xmlns:a16="http://schemas.microsoft.com/office/drawing/2014/main" xmlns="" id="{DE873976-E4B9-44D9-A4E1-98E9C94BDD6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78" name="Text Box 1">
          <a:extLst>
            <a:ext uri="{FF2B5EF4-FFF2-40B4-BE49-F238E27FC236}">
              <a16:creationId xmlns:a16="http://schemas.microsoft.com/office/drawing/2014/main" xmlns="" id="{A8EAF28E-AD43-4EFC-AAEA-1D88FCFEE40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79" name="Text Box 1">
          <a:extLst>
            <a:ext uri="{FF2B5EF4-FFF2-40B4-BE49-F238E27FC236}">
              <a16:creationId xmlns:a16="http://schemas.microsoft.com/office/drawing/2014/main" xmlns="" id="{A6A4991E-4EE4-49B0-B3E6-6B34E281252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380" name="Text Box 1">
          <a:extLst>
            <a:ext uri="{FF2B5EF4-FFF2-40B4-BE49-F238E27FC236}">
              <a16:creationId xmlns:a16="http://schemas.microsoft.com/office/drawing/2014/main" xmlns="" id="{9D57493B-E41C-4D7B-91F5-5B88665BE6A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1" name="Text Box 1">
          <a:extLst>
            <a:ext uri="{FF2B5EF4-FFF2-40B4-BE49-F238E27FC236}">
              <a16:creationId xmlns:a16="http://schemas.microsoft.com/office/drawing/2014/main" xmlns="" id="{214BC5C1-B960-4A73-8575-CCD88B26220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2" name="Text Box 1">
          <a:extLst>
            <a:ext uri="{FF2B5EF4-FFF2-40B4-BE49-F238E27FC236}">
              <a16:creationId xmlns:a16="http://schemas.microsoft.com/office/drawing/2014/main" xmlns="" id="{DB4A197B-7CD5-4D96-83B2-648223D715F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3" name="Text Box 1">
          <a:extLst>
            <a:ext uri="{FF2B5EF4-FFF2-40B4-BE49-F238E27FC236}">
              <a16:creationId xmlns:a16="http://schemas.microsoft.com/office/drawing/2014/main" xmlns="" id="{88F21864-ED05-4DBE-AC43-45ED0602786C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4" name="Text Box 1">
          <a:extLst>
            <a:ext uri="{FF2B5EF4-FFF2-40B4-BE49-F238E27FC236}">
              <a16:creationId xmlns:a16="http://schemas.microsoft.com/office/drawing/2014/main" xmlns="" id="{242FF4FD-EE88-4963-A192-8D2A2AB3EDF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5" name="Text Box 1">
          <a:extLst>
            <a:ext uri="{FF2B5EF4-FFF2-40B4-BE49-F238E27FC236}">
              <a16:creationId xmlns:a16="http://schemas.microsoft.com/office/drawing/2014/main" xmlns="" id="{8B654079-878C-4E96-81BF-0A68C7492D5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xmlns="" id="{BFF871FD-A384-4733-9B12-5A1D43ADA65C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xmlns="" id="{AF7824FC-5E3C-4AC2-83A3-7F37FA81306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xmlns="" id="{90D808D5-8809-4EC5-9986-2E67731CB17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xmlns="" id="{DFAD0F8B-4C81-44C9-94E0-CC36B18591D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xmlns="" id="{0FF1A584-93C0-4893-A177-4B0EDA6F1C7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xmlns="" id="{A6A97F2E-2B72-418B-B685-DC132EFD939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xmlns="" id="{4BDA92B0-945B-4290-A041-80891BF05C2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xmlns="" id="{6BE053A8-2250-4D32-A878-37B88674081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xmlns="" id="{DC52DB93-3302-403A-B976-650C5C62E89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xmlns="" id="{3BACC429-D099-42AD-AB56-B5528149CE6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xmlns="" id="{5D609291-4C16-4EBD-A737-6BF4AEC544C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xmlns="" id="{6BE89550-843C-48D9-B84C-86DFE628977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xmlns="" id="{71F6D5C2-54AD-4D69-97D7-F9388F2F2AC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xmlns="" id="{0FC09AF8-967D-48BD-8574-5132C6FDB30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xmlns="" id="{8A4BE95C-9157-4A6E-909D-1F9944D21DF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xmlns="" id="{26AA6079-25F7-45E3-B991-123DD1F9E8FC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xmlns="" id="{C8C749F0-17D8-462F-B33F-E4A96C2FE720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xmlns="" id="{298A766C-79B7-4EB4-86DA-580A77E7352E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xmlns="" id="{7640F249-6664-486B-9937-7606601B303E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xmlns="" id="{42A1023B-972E-4BAC-BD05-E839111ABCAB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xmlns="" id="{AF09A235-3E19-4BD2-AA09-3FA04165B650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xmlns="" id="{39908A6E-2337-4994-BF29-C63493776A37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xmlns="" id="{E483B9A4-4F9D-4DCC-B0BC-5DA610780D66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xmlns="" id="{222F0617-1AF9-49D5-9743-84059E33822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xmlns="" id="{6ECAD4DC-60FA-4505-B6D4-D8F09768ABF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xmlns="" id="{33724B7A-1B95-421E-9082-5945EE986BC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xmlns="" id="{6648CDF4-09CB-4672-97A9-20E8935B968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xmlns="" id="{DF1D43D9-137F-405F-AFFD-FE04A4040FF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xmlns="" id="{F5CAFC5C-D4D1-4EC3-AB9A-817698EB1AD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xmlns="" id="{E094ED80-8200-4105-8959-383DBC0F53A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xmlns="" id="{69AEFE52-8EBA-4268-BAC0-DEE1228C1EC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xmlns="" id="{EEE80E21-80AF-458C-AE6B-5A365EC0FEB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xmlns="" id="{891104A9-8FBD-4E81-8449-94BB1AA3A5D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xmlns="" id="{161F3CA9-00D7-4364-856C-C39472C77CF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xmlns="" id="{A1E5B741-B22D-496C-A6D2-B8734507765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xmlns="" id="{1CABD5D9-AD22-4877-9803-D134CA60264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xmlns="" id="{D4C029DB-31EC-42C8-95A7-38F29A1DA8D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xmlns="" id="{52720D63-86FF-422C-BE60-8CB40E12701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xmlns="" id="{72A6C37D-75DD-4472-BE39-3D8EDC7798A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xmlns="" id="{329E3B87-E66D-4C5F-9BC4-78085EBA5A2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xmlns="" id="{EF11ABD6-E468-428F-B994-D15D26EA2D0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xmlns="" id="{30150186-220B-437C-999D-D623C96562F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xmlns="" id="{C90B3EC2-60DA-4414-8CC2-1B2E32749A0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xmlns="" id="{1816911B-9D42-4293-BCB6-1E27EC73E8A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xmlns="" id="{CC5A602C-4295-40F4-8E2B-8A4DAFBD9ED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xmlns="" id="{C372550E-6909-404A-B3F7-C0A611DA113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xmlns="" id="{FAFFEC19-01D2-4302-BE5A-F2E3C49C21D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xmlns="" id="{55C71309-F7DE-4905-8923-B79573EF101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xmlns="" id="{37C87637-8E3B-4391-B7D3-3C3B3CBE2FF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xmlns="" id="{A0647B96-61B6-440C-91F5-F182BBAC0381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xmlns="" id="{24234655-3EAE-408A-AA41-F51B581785F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xmlns="" id="{06E6930F-B9C5-4918-A212-DC62A0549AE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xmlns="" id="{B386A71C-AEE7-4F63-890F-00424B80707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xmlns="" id="{F54D9B2D-6ED8-4CD2-8BD2-D4CF46F26BC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xmlns="" id="{5B804311-6C83-4D3F-A0E3-AC4BD50B338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xmlns="" id="{26887A22-A39D-454F-81EA-CF5882D59EF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xmlns="" id="{51A44CCC-545F-4ECB-8211-5D2DA685A121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xmlns="" id="{F33187C7-9B8B-4D50-8334-849FB0145DA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xmlns="" id="{BCF68938-34D7-4B4B-A7C5-F48900320E6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xmlns="" id="{D7CB3E85-ECA2-4B6A-98CA-03BCD5450A77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xmlns="" id="{B5613317-3439-41AD-B69B-B4B2F0209388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xmlns="" id="{5FA83F6A-6FEC-4EA2-9B33-95D66E6FCEF4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xmlns="" id="{3F4BE90A-0334-457C-8C3E-DFAAA012F270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xmlns="" id="{28A43602-6D82-4899-84C8-755A75D7A9B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xmlns="" id="{7453CC7D-D36E-4878-97D8-D5FE7EAC97A4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xmlns="" id="{6A456FD4-55E5-4529-830F-AE22E895D04D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xmlns="" id="{8DE4E373-BEDA-4CD5-8700-A3D0D48AC12E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xmlns="" id="{34B58180-2487-467C-A5B0-514EFB8665AF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xmlns="" id="{9A7CFF38-4A24-47A9-BF10-0BD6BDE7C03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xmlns="" id="{B3547671-FE16-4CB2-B52E-93679BB8FB4F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xmlns="" id="{88FC02D2-3683-4745-B5AC-C2F37B50B2D3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xmlns="" id="{586E5049-CB01-423C-9C81-5028F3CAA4A7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xmlns="" id="{E8C63BB8-77AB-4B75-A2C8-9979177D051F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xmlns="" id="{2B309A64-52A3-44AA-BD1A-CCC4E4EB7C3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xmlns="" id="{913EE433-2B94-400E-BA72-BC5890029BC0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xmlns="" id="{DB18C981-752B-4D2A-B93B-461AB768DB7E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xmlns="" id="{742F4369-8012-46BD-BFB7-9780A7CE2A2E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xmlns="" id="{B0933882-862F-48D7-9B1E-93E824EA5C5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xmlns="" id="{B3AA78BC-A7BF-4920-ACFA-2DAD440D7768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xmlns="" id="{EBE91CFC-2163-4BFF-9732-88ED3DB9640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xmlns="" id="{F583539F-5ED9-41D7-846B-122C2957BC26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xmlns="" id="{08625169-84B7-461E-A6A1-C4DB095EBFD2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xmlns="" id="{D16970EA-A00D-49C8-BD37-5573F6217F55}"/>
            </a:ext>
          </a:extLst>
        </xdr:cNvPr>
        <xdr:cNvSpPr txBox="1">
          <a:spLocks noChangeArrowheads="1"/>
        </xdr:cNvSpPr>
      </xdr:nvSpPr>
      <xdr:spPr bwMode="auto">
        <a:xfrm>
          <a:off x="2895600" y="50930175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xmlns="" id="{2955963E-727E-44AE-919F-BFCC24F43A4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xmlns="" id="{8893B6B8-E049-483E-B4FD-CE179C1DFBE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xmlns="" id="{0C87669D-C7A0-40B8-9EEF-CDDAF40844D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xmlns="" id="{C4A311EA-C669-44C7-A9D0-5EAAA94541F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xmlns="" id="{87D7B64C-8BA2-4634-8281-8A335228E4B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xmlns="" id="{928FAB1C-6085-4800-8C37-E947019D83D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xmlns="" id="{385B26F1-7FF4-4A31-BC3E-C0BE49E966C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xmlns="" id="{A3DC33E5-92DB-4E74-934D-C8154DBD327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xmlns="" id="{270A5524-2C74-4A44-BA89-6E81D981F52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xmlns="" id="{26798395-2E37-4D5F-9DDC-9EFDA43E1A2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xmlns="" id="{104AD18C-A8F5-437A-B967-F9FEC57AB94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xmlns="" id="{D4301D35-77D8-44FD-B5A8-AD6434667E4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xmlns="" id="{6C83CF2C-248B-4AD6-8C1E-09B12119B14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xmlns="" id="{D08AB036-4A9B-4862-9872-2FED2AD1C28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xmlns="" id="{04338D54-52B6-48AB-B0F0-18BAB48A342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xmlns="" id="{0AF4A3AC-BB6F-4D43-AA88-1233CF260E3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xmlns="" id="{B01086EA-7625-4273-BC1E-1983D112F07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xmlns="" id="{853EEF27-ADD1-470A-A9CC-F7F2A4B8632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xmlns="" id="{A409CA5D-E571-4AE4-8D9B-3C24E3AE85F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xmlns="" id="{7FD394E8-DCB3-4743-B9F8-DC9AE84912E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xmlns="" id="{40C7CC75-8663-4525-A984-54723253A7F5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xmlns="" id="{DAAFE1F8-BAFD-4685-AC9D-6A9EF73012F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xmlns="" id="{61FF55E3-D0F4-4FEA-BC06-88239DAD38A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xmlns="" id="{84F4C038-A314-4593-AAEE-D67D48512C5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xmlns="" id="{C558DE44-A2A4-438E-8DC6-29E1E5150FB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xmlns="" id="{F17AEC0B-0985-467B-9545-E0D088A64CB4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xmlns="" id="{07372A08-0332-4A5E-B5F1-A03EC779D46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xmlns="" id="{0CA03321-DFE5-4F69-BA0D-61EE1858F0B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xmlns="" id="{0177FFE1-4423-4416-B94E-6014A730E467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xmlns="" id="{49040839-62D4-49AE-A48D-8B53FDAD190A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xmlns="" id="{83D91446-A663-49D1-AFE7-B4F2C1F68E2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xmlns="" id="{F5556DB9-9BCC-4A89-AE95-6B225210A51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xmlns="" id="{5051B10D-6341-47BE-A8F9-9FD98C43A3C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xmlns="" id="{5F3D9168-D8AD-4395-B100-CF95B81E75F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xmlns="" id="{9F0FC626-86E8-4FC1-A2C1-6BCD5C2C493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xmlns="" id="{3D81AAF0-6E04-4952-9C90-886C4336CAB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xmlns="" id="{73F5D864-1AA1-4FF7-A56B-D0C2424092D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xmlns="" id="{25DA2CE2-7B75-4B51-AA4C-FDDC2D7A132E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xmlns="" id="{9004BDD1-D0A5-4B9D-9E00-F6AA390B5CC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xmlns="" id="{6377F66E-8E59-4C64-9D28-B2EE71575653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xmlns="" id="{1F1E9C1B-36FE-4612-A347-E4BAA8F0411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xmlns="" id="{0B0ED75C-5C45-4BF4-8649-0CFACD9E02CB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xmlns="" id="{0B3F4F78-31B0-4B3D-92D4-5C2391665D7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xmlns="" id="{D7BC154A-0F11-41E5-B959-4870202E139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xmlns="" id="{5A1BBE89-16C3-4D71-90A1-FD359C4EDF19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4" name="Text Box 1">
          <a:extLst>
            <a:ext uri="{FF2B5EF4-FFF2-40B4-BE49-F238E27FC236}">
              <a16:creationId xmlns:a16="http://schemas.microsoft.com/office/drawing/2014/main" xmlns="" id="{4F3C56DB-B438-4FBC-8912-F8702B6969A8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5" name="Text Box 1">
          <a:extLst>
            <a:ext uri="{FF2B5EF4-FFF2-40B4-BE49-F238E27FC236}">
              <a16:creationId xmlns:a16="http://schemas.microsoft.com/office/drawing/2014/main" xmlns="" id="{3B2C1734-E72C-4BEF-A00C-FA68A2118BC6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6" name="Text Box 1">
          <a:extLst>
            <a:ext uri="{FF2B5EF4-FFF2-40B4-BE49-F238E27FC236}">
              <a16:creationId xmlns:a16="http://schemas.microsoft.com/office/drawing/2014/main" xmlns="" id="{B67E69B8-C26E-4D0D-A8AC-E11373D0594D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7" name="Text Box 1">
          <a:extLst>
            <a:ext uri="{FF2B5EF4-FFF2-40B4-BE49-F238E27FC236}">
              <a16:creationId xmlns:a16="http://schemas.microsoft.com/office/drawing/2014/main" xmlns="" id="{AE08A147-B092-4FDE-82EA-0D21D62C4022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8" name="Text Box 1">
          <a:extLst>
            <a:ext uri="{FF2B5EF4-FFF2-40B4-BE49-F238E27FC236}">
              <a16:creationId xmlns:a16="http://schemas.microsoft.com/office/drawing/2014/main" xmlns="" id="{467908F6-50BF-47CA-9595-90622E6CAFC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19" name="Text Box 1">
          <a:extLst>
            <a:ext uri="{FF2B5EF4-FFF2-40B4-BE49-F238E27FC236}">
              <a16:creationId xmlns:a16="http://schemas.microsoft.com/office/drawing/2014/main" xmlns="" id="{D83E8304-B43E-4A5B-AA50-E7FBCA5BA860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0" name="Text Box 1">
          <a:extLst>
            <a:ext uri="{FF2B5EF4-FFF2-40B4-BE49-F238E27FC236}">
              <a16:creationId xmlns:a16="http://schemas.microsoft.com/office/drawing/2014/main" xmlns="" id="{587672B5-DDF8-43EA-8E01-A9D09EA3251F}"/>
            </a:ext>
          </a:extLst>
        </xdr:cNvPr>
        <xdr:cNvSpPr txBox="1">
          <a:spLocks noChangeArrowheads="1"/>
        </xdr:cNvSpPr>
      </xdr:nvSpPr>
      <xdr:spPr bwMode="auto">
        <a:xfrm>
          <a:off x="2895600" y="47415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1" name="Text Box 1">
          <a:extLst>
            <a:ext uri="{FF2B5EF4-FFF2-40B4-BE49-F238E27FC236}">
              <a16:creationId xmlns:a16="http://schemas.microsoft.com/office/drawing/2014/main" xmlns="" id="{C5658B1E-9906-47DF-A9D0-A0C2004B140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xmlns="" id="{A439424B-501F-4674-B516-49E24535519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xmlns="" id="{3A1C52AA-8DD7-4338-BB77-54F547E7655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xmlns="" id="{C5C4EE01-4176-4BC3-A92C-45F38B9BA4F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xmlns="" id="{426921A5-65F5-40B2-B75D-08E065B4801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xmlns="" id="{500D1E29-D333-4315-86BC-32EAAE5A0D5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xmlns="" id="{C7BB6CB8-518A-45F3-9BCE-E19BEE932DF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xmlns="" id="{FC84264C-54BB-407B-9425-C4700D07F48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xmlns="" id="{415DF439-1699-452E-A717-44C38ADEACD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xmlns="" id="{053379D8-A129-4843-A26A-238F430EAA7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xmlns="" id="{3B9F1D4B-16A2-4856-8461-75A8B787B7B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xmlns="" id="{ECB4C9F6-F9D7-4EB7-B76F-A73446DDDBC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xmlns="" id="{6D60AAB3-5DCE-4219-9F51-3C519D3006C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xmlns="" id="{664139CA-ABF4-4A69-88DF-7779CC60312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xmlns="" id="{0632B53C-DFC8-473B-A0E6-1FC237E64E5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xmlns="" id="{2FF0DE30-309D-4AA9-BA86-CBBBE792414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xmlns="" id="{04E08A2F-13D7-4F42-A227-8C499D65F43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xmlns="" id="{A5D8BC09-6BA6-40FA-84B5-F78448F198B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xmlns="" id="{AE4F86D8-F664-4FDF-9EEB-C6D4060DD83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xmlns="" id="{BCDB3244-5154-4BE1-9829-A43E36E9742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xmlns="" id="{82932EFC-6A46-4DF6-A720-214E0751568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xmlns="" id="{03A82F67-0ACE-4CD6-B0BA-C5D26671380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xmlns="" id="{C2EC507E-40AC-48B5-9B68-116502C24EC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xmlns="" id="{FEE87B4D-BA4E-4372-AB54-3718B2DC0CB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xmlns="" id="{0F0A8C1C-F319-4DAE-9189-AFE5346FB5D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xmlns="" id="{B4A2864F-585F-45AE-B88C-47DAA498318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xmlns="" id="{71C51EDD-4ADD-4FD1-A4B5-D18703E1CAC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xmlns="" id="{0A525F85-3745-4761-9D06-1300AADA259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xmlns="" id="{51C57CE9-CB76-4648-AF4B-399DB1D7A92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xmlns="" id="{85F23F75-3491-4A9B-BB4F-2BB95D7A88E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xmlns="" id="{E13BDCCD-C9AA-4273-8A7F-0A349ACFACF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xmlns="" id="{18B81016-9FE3-427B-8EF0-2B8D4600E96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xmlns="" id="{2229B2C0-7F79-4B2A-9162-0AA5932295F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xmlns="" id="{CC4D50B3-6D24-4D5D-9D53-6F642ECE859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xmlns="" id="{0807C8DF-0C79-4AAB-8571-CE6E2831D85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xmlns="" id="{664A2498-6F82-460A-91A4-6517CE97830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xmlns="" id="{CE977478-315F-4DB8-9229-371E1C143D5B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xmlns="" id="{8F9FB84B-DBBB-41C9-873F-5A9E9B130E0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xmlns="" id="{AC97FA06-48F7-465E-970D-EE964B0C722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xmlns="" id="{0A8C793E-6BDD-404E-B8F7-60915D5E627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xmlns="" id="{3755AC50-6F38-43C6-907C-F822AB1054D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xmlns="" id="{2D1A066C-1CB8-49E6-A486-3C0E88CBC6A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xmlns="" id="{FC200141-5D8E-4B49-936E-002E224A4B8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xmlns="" id="{00BF2FE2-8E55-4E52-BA68-652C8BD5942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xmlns="" id="{A1C9795A-5BAB-48D4-A3EC-461D7F5B82D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xmlns="" id="{EE1564AB-A6EF-4AE1-B768-139D5872F8F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xmlns="" id="{B602C098-AEA7-41A9-8A15-92B7F0090CA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xmlns="" id="{754C58E6-80F0-4BDD-A7E8-28572D6E92F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xmlns="" id="{C2378476-4453-4143-A076-27CD6B618D9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xmlns="" id="{78D572E4-77F5-4DAD-B21F-A0BB61ED8D9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xmlns="" id="{B5B59129-DA1C-4FA6-93A0-4DD2F6135C0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xmlns="" id="{73B00D20-6212-41DA-B24F-2F0369990AE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xmlns="" id="{DA454E37-64C5-4FC6-AE48-EC0912B0C8F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xmlns="" id="{63F4C770-44F0-4C52-B600-EEE8535D57B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xmlns="" id="{12BE23F3-B49C-4398-9BA3-CA1FB5716F6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xmlns="" id="{72DACBD2-A971-44F7-B84F-177880B0EDD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xmlns="" id="{0BAF06A7-6622-488B-98AD-95A53481478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xmlns="" id="{CBE434BE-D7CA-49F8-9DAD-93420239CFD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xmlns="" id="{EB883DF7-A9E4-4B3C-AC71-41F4D85783F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xmlns="" id="{E7A56C69-8E4B-476D-84EF-F3E2DC02E6E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xmlns="" id="{605A3298-1BFE-4E79-9F56-FCBD90F14B2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xmlns="" id="{6204DEC8-C13C-4C7E-9D4B-5E5EEFEE472D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xmlns="" id="{A4C9BD53-F5DC-4384-906D-A886B470F40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xmlns="" id="{8338AC30-4692-4840-A77C-1F6D94E6EE9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xmlns="" id="{31A5A4B0-39D0-463A-9E80-4CEEC249650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xmlns="" id="{5631C791-CEA5-405F-ADD9-6D248978A5F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xmlns="" id="{8BA99CA4-E2F9-45F4-9F5C-E4CA2B41439E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xmlns="" id="{4927621D-6514-48C5-9AD1-3A3948D7248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xmlns="" id="{9A065F2B-87C9-4AE4-9F20-E6620F514CE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xmlns="" id="{43CAF9D3-970C-4673-B30C-184473BF164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xmlns="" id="{341DFF6A-FA93-469C-90CE-DDFB5E8DC65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xmlns="" id="{B6E3465A-25F3-4887-B85E-8F0859AE9BF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xmlns="" id="{9513C65C-0216-4263-AA0F-DEE07C289CA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xmlns="" id="{B2859A97-F9C3-4A3B-AE7F-CA1C3E9D5AD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xmlns="" id="{3C1689A1-04A7-4118-9268-0A10324A39C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xmlns="" id="{C0E7D415-B793-4D6F-9662-51EDD8A36D9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xmlns="" id="{EDCFCA38-CD36-4A3A-A2C0-B7C12304116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xmlns="" id="{27F398B9-6069-4F6E-AD85-CE6A2FCB04A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xmlns="" id="{46D6FD76-5CE5-4E52-BC6C-A4EDA913A3F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xmlns="" id="{BC07C8ED-BD7D-4127-A502-0290FF7D0A48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xmlns="" id="{3211760B-46C1-4D0D-A4E0-8CE860F54463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xmlns="" id="{033E0899-4D40-4283-B3FE-4560C65EC78F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xmlns="" id="{E8D78717-4C54-457F-B3AA-265F4887844A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xmlns="" id="{F86E5E60-7992-4080-9322-A1E243E6A69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xmlns="" id="{261CF938-BBBD-482D-8F32-3ACBC9784157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xmlns="" id="{69DEB3B5-E6B7-48B6-9560-B279BBBEDBAC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xmlns="" id="{76DDBA77-62ED-4C6B-ABCD-DB32511BE1B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xmlns="" id="{AE6A882B-4C46-41CF-A326-B715035ADD9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xmlns="" id="{08789C86-76F8-416D-B57E-799DB3108F9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xmlns="" id="{EA372286-BD91-4824-9F58-2F996D976790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xmlns="" id="{3936AB47-DA59-4CC9-AB3C-3C13361082D6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xmlns="" id="{9ADCC875-0B11-4810-B22C-AAA616DBCE72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xmlns="" id="{EDBF8C92-5A99-4823-A0AA-D9E0529124F4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xmlns="" id="{2483A69C-F745-446C-AD6D-7A98AD578ED1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xmlns="" id="{486E9D2C-7A2C-4D94-B0A5-097394C1EF69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386841</xdr:colOff>
      <xdr:row>52</xdr:row>
      <xdr:rowOff>28575</xdr:rowOff>
    </xdr:to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xmlns="" id="{67935751-EBF6-4E68-B38B-0D635F1EF515}"/>
            </a:ext>
          </a:extLst>
        </xdr:cNvPr>
        <xdr:cNvSpPr txBox="1">
          <a:spLocks noChangeArrowheads="1"/>
        </xdr:cNvSpPr>
      </xdr:nvSpPr>
      <xdr:spPr bwMode="auto">
        <a:xfrm>
          <a:off x="2895600" y="4455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xmlns="" id="{EC7BE16C-DED8-4579-B078-32CC7D06A5C6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xmlns="" id="{9BBA0FA4-0AA3-43EB-99EA-203D2D6E321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xmlns="" id="{065EADD7-E70F-47ED-B813-7B510971C7A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xmlns="" id="{78791C82-48EC-4A23-86D7-B6C3A195661D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xmlns="" id="{1BD7D450-6DE0-41B7-9B7A-4B228DCF0785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xmlns="" id="{3249A2C5-1AF3-4C66-B2C2-6A6DF0F5FDC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xmlns="" id="{7511EC34-F00F-4714-B011-1CD9FF8A713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xmlns="" id="{07E5B388-38A4-49E7-8ED0-2A868D358E8F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xmlns="" id="{ADAE7503-C7D0-4022-99AE-05EC901F0A2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xmlns="" id="{95324813-98A0-417D-9450-593442F7ABBC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xmlns="" id="{18188BC8-66A5-4451-8209-F82A0479E294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xmlns="" id="{509411D1-F7A7-49CE-ADCC-CC4654979F6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xmlns="" id="{B5B622C3-AA25-4ECC-82E9-E093B8A5443A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xmlns="" id="{C2077033-BD14-49D8-B972-5581BA21BC87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xmlns="" id="{DC487626-CB44-46F3-B265-F8AD037502C4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xmlns="" id="{5EEE807D-4667-403A-8F13-130EF600FB52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xmlns="" id="{F88E43D2-1291-472C-AE3E-A3F44F79346E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xmlns="" id="{DA46F691-7F59-492E-A4AB-7CA7371EAC51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xmlns="" id="{24EB6F52-3D4B-47D1-910C-2BBA5BC387AC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xmlns="" id="{7C4172C6-5531-4759-BC22-5D76E36C2900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xmlns="" id="{13D110CC-3E49-4EDA-AA08-6ED951B9FFA0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xmlns="" id="{89D08A1C-1E8A-4222-BC81-1E9BE114194F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xmlns="" id="{F716EDE6-FC5B-40FE-AA62-40982BAF22F1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xmlns="" id="{2B0DD9A6-301B-4410-B5A4-350BF527D388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xmlns="" id="{31FF48D6-2D38-47E9-BA73-789A157192D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xmlns="" id="{8816B56E-ED75-49C5-8F96-BB83E78E9B63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xmlns="" id="{D4BFEA42-CCAA-41A3-A8CE-B55B1C35DD8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xmlns="" id="{A4602AEB-15A2-481F-B6C4-7EF1DCE20F13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xmlns="" id="{3A526E11-6AFC-48B1-B91A-E4FF6091200E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xmlns="" id="{0A968A50-B9FC-4963-ACAC-51BA894B4865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xmlns="" id="{5C653169-A8F2-42B5-BB91-2EE6FF7686D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xmlns="" id="{291BD704-648C-4F89-8BE9-D9EB8360F5B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xmlns="" id="{7DC8B81B-AA20-4166-9910-9CB5A185EE78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xmlns="" id="{7BBC4CAE-E7C4-4069-8778-D47C7402D73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xmlns="" id="{6E08F475-DA0D-484D-BB69-94975C18C0D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xmlns="" id="{2C480EAE-C7D9-44C0-B7B7-07D404E31E7C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xmlns="" id="{185FF89B-60B5-4179-BC6B-F1D63964908D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xmlns="" id="{7D0411AE-F09B-4B94-B5B3-63D15FE14DB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xmlns="" id="{BCED1CA0-7609-42F4-A2A6-5DD8CD6943C8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xmlns="" id="{28BBD101-4AD0-4A41-ACDD-7D4C9BFE4918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xmlns="" id="{BA669A45-A7CA-45DF-9969-8FCE6FB3238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xmlns="" id="{4C2D60A1-0CE0-4ADD-B7F2-8E801F1A7467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xmlns="" id="{3FD04E68-8CD1-4EDD-A154-89F078E371BF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xmlns="" id="{14D75527-9341-4DB1-9C75-27FC1597299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xmlns="" id="{79DCC4FA-1C17-4647-B409-8CEA9266E06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xmlns="" id="{7120EF77-E9B3-49A3-AC15-E6FA8773976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xmlns="" id="{1542F6C3-367A-4801-915B-F175AE705413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xmlns="" id="{5346C0D0-406C-497E-B277-DD8CB971F65A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xmlns="" id="{890FB5C9-A9A2-49DA-A2A2-8B403C599788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xmlns="" id="{36262997-2170-424D-85F4-3A975E3C0FBE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xmlns="" id="{040F77CD-1CD4-421F-9290-85A26A6EEAA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xmlns="" id="{7787B650-7E48-4F67-B8D9-34E2CF28E6CC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xmlns="" id="{EDEE5943-02C6-4467-A4C6-9B9767F3B042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xmlns="" id="{C2BFDEF6-6171-49E0-BACE-20C1A007E274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xmlns="" id="{1422280E-A2CE-4718-9568-238FFD3D7242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xmlns="" id="{B74ABDD0-DFA6-470A-8531-7E263A92E74B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xmlns="" id="{2F642382-A8D3-4525-8BA6-886B58491D8D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xmlns="" id="{7A402FB5-F79D-4CFC-A187-00507FE8AD3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xmlns="" id="{071B8185-40F4-4D1C-8F24-254706136878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xmlns="" id="{50A23DB8-E102-433B-BEF3-6F2D4F3E84F4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xmlns="" id="{62121884-9112-408D-817A-92AE89E65C83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xmlns="" id="{3AF777E5-2275-4C78-A6B9-EF663E277767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xmlns="" id="{202F64BF-F5DA-4C43-871C-0887661990AA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xmlns="" id="{4F382193-46F0-47A1-8949-B32EC647C25D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xmlns="" id="{8543C3C9-8D40-4ACE-953A-2541FFC52090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xmlns="" id="{1BACC5D1-4758-4FEF-BD73-B637D79A45D9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xmlns="" id="{21341072-5872-46D2-9702-813978FF0982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xmlns="" id="{9F3C3586-652A-4CD1-AE59-04E4355ACC52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xmlns="" id="{02C58FCD-D6F9-4EF1-B820-DE800F09FC34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xmlns="" id="{132D5C61-FDE3-429F-BE82-D7DC695B3AD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xmlns="" id="{44D1B698-4F1D-4DCE-8385-DFDF0484A5B7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xmlns="" id="{D1E66364-0567-43C3-BFFF-FE2B709E7118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xmlns="" id="{90902F06-3F8A-4744-9499-C81F68EBCCE3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xmlns="" id="{93FAB7A7-E366-4760-B612-BE7341D3CD0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xmlns="" id="{003CE509-2455-4E1F-B2D7-018B7422A73F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xmlns="" id="{48BE631A-08E1-4F8C-8F7B-B1660D57B58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xmlns="" id="{3A174A62-B03C-46BD-9562-A1EE5E8428A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xmlns="" id="{60FD6E81-73EB-441D-BF6B-F3711B590EA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xmlns="" id="{3DA8A9EF-168F-4E40-AFF3-CFCD3479278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xmlns="" id="{FD8538D1-026A-4882-85CA-DA732B3E2404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xmlns="" id="{E6ACBA45-9F8E-40CF-AF54-0E76317AA6D6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xmlns="" id="{04B8D0C7-9233-47C8-AC9A-39124824915F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xmlns="" id="{1C71F5BF-AFCD-447B-A477-2B095B8F0CE7}"/>
            </a:ext>
          </a:extLst>
        </xdr:cNvPr>
        <xdr:cNvSpPr txBox="1">
          <a:spLocks noChangeArrowheads="1"/>
        </xdr:cNvSpPr>
      </xdr:nvSpPr>
      <xdr:spPr bwMode="auto">
        <a:xfrm>
          <a:off x="2895600" y="51654075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xmlns="" id="{F20A1EAA-4F71-46CD-B2B9-ABB5EE4EF69A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xmlns="" id="{B6FD492A-62B3-4B73-ACCF-CBD4FF4CFDAC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xmlns="" id="{BE5BA8DD-86CE-4553-B068-A0395C1B5591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xmlns="" id="{5602C824-F005-4580-927A-239BCD0DF854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xmlns="" id="{ABBEF33E-D513-4007-ACD1-64A56BDCFF98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xmlns="" id="{559997E3-0C76-4575-82AB-1D66D3041B90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xmlns="" id="{CED09269-42E7-4B69-B6D2-C8AA4788985B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xmlns="" id="{8A6D21C1-30F4-4763-8E96-F03BF7174210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xmlns="" id="{1F025424-5F5F-4CBB-8026-404FB6D8C90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xmlns="" id="{F4F978FB-BF6E-4999-9F42-1CB666EC1235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xmlns="" id="{4969DAA6-D739-423D-BDD8-BD96C6322F44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xmlns="" id="{A8AD6853-142F-4025-9136-9BD5DC18473A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xmlns="" id="{8EB7FAC6-7A0B-4539-BF2E-BA74EE5B670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xmlns="" id="{92E3F40F-C4EC-4F5D-B06C-9396599B4567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xmlns="" id="{C664FB2B-739D-45B1-91B5-0B7D1766958C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xmlns="" id="{3CB538EA-29AD-49B3-9541-C6E393F6BD82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xmlns="" id="{D72DEF5A-D32A-4FAD-8DF3-02F1BAE3E7F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xmlns="" id="{733FF485-233A-463C-B9E3-6BF236C84837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xmlns="" id="{7E8389F8-579D-4D82-AFA0-B05343944866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xmlns="" id="{E49455F4-C824-4298-B0C7-2A09621D9346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xmlns="" id="{C92F5B04-242D-424F-9036-08858191B3D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xmlns="" id="{E33D4C0D-9233-4EA2-804E-39A2AD0749E9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xmlns="" id="{67B57623-85CC-4DCD-8108-D97843B0DC07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xmlns="" id="{2DA6502B-F818-4DA7-8E82-61D69DFF279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xmlns="" id="{F69AF1FC-7BD2-4D07-B6E4-03287220783E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xmlns="" id="{86B03FA6-56B4-48C6-8F25-5B96D79BEB7A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xmlns="" id="{D91B565C-DA33-48E5-9B44-E2FFB0641681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xmlns="" id="{AD21F93C-2A54-4960-9F8F-17BA759D7A1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xmlns="" id="{ADBC3211-59B9-42A6-A285-BE0FA459458A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xmlns="" id="{A3CE51FD-C775-4639-893B-C02CD09C537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xmlns="" id="{ED24EB91-A9DB-4F09-8B40-F1D1D48318A7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xmlns="" id="{8F005B75-D230-4CB2-9312-E66FBECF52A3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xmlns="" id="{CFFA366C-262C-4416-9B87-1007C2225EE3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xmlns="" id="{D2141D61-AB8C-45B4-B1C4-4A1F514AD74F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xmlns="" id="{405392C6-32B2-49F6-BBB3-9E9D8CCF4D75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xmlns="" id="{CEF39FCC-4A61-441C-8CD3-BE80D2E6242C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xmlns="" id="{7B52BA34-65B4-482A-BA58-C0FB467764E6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xmlns="" id="{8A9C399F-11CA-4AFA-91D8-079CA5266A44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xmlns="" id="{F9192B8E-E95C-4F6C-B2E3-1FF605E088A1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xmlns="" id="{A0721F5E-1282-40F8-A5F7-FEACBE292CAF}"/>
            </a:ext>
          </a:extLst>
        </xdr:cNvPr>
        <xdr:cNvSpPr txBox="1">
          <a:spLocks noChangeArrowheads="1"/>
        </xdr:cNvSpPr>
      </xdr:nvSpPr>
      <xdr:spPr bwMode="auto">
        <a:xfrm>
          <a:off x="2895600" y="533971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xmlns="" id="{D6E7E179-CE8F-402B-B66E-24CF259D8C8B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xmlns="" id="{9E786819-D148-4868-BDA9-1978FA4BA05D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xmlns="" id="{0460EF5F-20DE-45FD-B662-55CAFE35CC20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xmlns="" id="{D916D7ED-049C-45F9-92FF-6603FDBD46A5}"/>
            </a:ext>
          </a:extLst>
        </xdr:cNvPr>
        <xdr:cNvSpPr txBox="1">
          <a:spLocks noChangeArrowheads="1"/>
        </xdr:cNvSpPr>
      </xdr:nvSpPr>
      <xdr:spPr bwMode="auto">
        <a:xfrm>
          <a:off x="2895600" y="5288280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xmlns="" id="{7DFBB760-259F-4EB7-BC2C-01A0C4A8D0B7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xmlns="" id="{0E0FC519-9B86-4120-AAAD-9FA61E1A6163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xmlns="" id="{54F1B1AF-CDDC-4B8A-ACCD-FEAF5B142060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28575</xdr:rowOff>
    </xdr:to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xmlns="" id="{C6887F6B-F59C-4DCE-9F4A-8DBF741F10CE}"/>
            </a:ext>
          </a:extLst>
        </xdr:cNvPr>
        <xdr:cNvSpPr txBox="1">
          <a:spLocks noChangeArrowheads="1"/>
        </xdr:cNvSpPr>
      </xdr:nvSpPr>
      <xdr:spPr bwMode="auto">
        <a:xfrm>
          <a:off x="2895600" y="52368450"/>
          <a:ext cx="114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xmlns="" id="{31FE6D96-2B81-4A8D-BDE4-F4169662B1BC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xmlns="" id="{F64DD8E2-2F31-4730-B488-33CF518314C4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xmlns="" id="{FC3A44AA-5B2A-40FC-906C-9A998B0ED99A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xmlns="" id="{74987F95-DBC3-4CE6-B0D9-07480D1B9589}"/>
            </a:ext>
          </a:extLst>
        </xdr:cNvPr>
        <xdr:cNvSpPr txBox="1">
          <a:spLocks noChangeArrowheads="1"/>
        </xdr:cNvSpPr>
      </xdr:nvSpPr>
      <xdr:spPr bwMode="auto">
        <a:xfrm>
          <a:off x="2895600" y="52711350"/>
          <a:ext cx="114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xmlns="" id="{6BE91F0C-FF7E-40D8-8EAF-66C20779D693}"/>
            </a:ext>
          </a:extLst>
        </xdr:cNvPr>
        <xdr:cNvSpPr txBox="1">
          <a:spLocks noChangeArrowheads="1"/>
        </xdr:cNvSpPr>
      </xdr:nvSpPr>
      <xdr:spPr bwMode="auto">
        <a:xfrm>
          <a:off x="2895600" y="456438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xmlns="" id="{0640A82E-9911-427A-9F5F-4D1F8DF51244}"/>
            </a:ext>
          </a:extLst>
        </xdr:cNvPr>
        <xdr:cNvSpPr txBox="1">
          <a:spLocks noChangeArrowheads="1"/>
        </xdr:cNvSpPr>
      </xdr:nvSpPr>
      <xdr:spPr bwMode="auto">
        <a:xfrm>
          <a:off x="2895600" y="456438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xmlns="" id="{A64D5A65-0931-4089-98EB-BCB37933D72C}"/>
            </a:ext>
          </a:extLst>
        </xdr:cNvPr>
        <xdr:cNvSpPr txBox="1">
          <a:spLocks noChangeArrowheads="1"/>
        </xdr:cNvSpPr>
      </xdr:nvSpPr>
      <xdr:spPr bwMode="auto">
        <a:xfrm>
          <a:off x="2895600" y="456438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xmlns="" id="{5374C624-77E5-4C53-A848-40C67D73FD00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xmlns="" id="{C76B9949-0CE6-4531-87C0-13C31A48C8CE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xmlns="" id="{6ABDD0F5-A318-4F87-9F91-BD57E728990C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xmlns="" id="{FE4173F6-A2EF-44C0-806D-0E361C03E998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xmlns="" id="{A11DCDD0-7C56-4E46-8FA0-0118BED30386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xmlns="" id="{541CD92E-5ED8-4A82-85BF-BA79A9F2DEDB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xmlns="" id="{3678D670-C568-4C06-ABE0-BA1C50423C2E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xmlns="" id="{F8BAEF98-BFC5-4521-A0A2-D609343560EE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xmlns="" id="{1F577A21-863C-4251-A199-F49D2D53A3E4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xmlns="" id="{8A5487CA-5F80-4284-B62F-1EAF752B9DA7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xmlns="" id="{AEBE15F8-E678-455F-B69F-C8767987E49A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xmlns="" id="{E99E836A-DEDD-4DA1-AA74-74C0C5649C82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xmlns="" id="{F0472391-D372-42F6-8373-7263F9728208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xmlns="" id="{7684CED6-6362-4048-917C-3968F7D748E8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xmlns="" id="{DE7A42DD-DE67-4B67-BCC7-A67CE120922F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xmlns="" id="{262F6220-FD7A-4258-AF9B-EE60ED286CDA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xmlns="" id="{4729163D-A31C-46C7-BA74-15DB59621585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xmlns="" id="{87BC6FD2-92F8-4271-AC9E-74B35EB8BEA7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xmlns="" id="{255969ED-82AD-475E-A57B-73B88AFB6616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xmlns="" id="{E6E7077B-1A54-4078-83DB-1AF42FA73CBD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xmlns="" id="{90436749-4E40-418B-B06F-26F7470EB0F3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xmlns="" id="{9E1B956E-0A75-43C7-AD83-106093FA7C65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xmlns="" id="{6C5F30BB-04E6-4988-BFC3-D1B2813CAE58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xmlns="" id="{64BAC8AA-DF8C-42B6-BCA3-5562E78803EE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xmlns="" id="{47CBDFDF-1168-4F2F-A3DA-C66887C40FEF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xmlns="" id="{06F5B45C-93EA-4E39-94F4-6271C1B25867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xmlns="" id="{2864927D-059D-4F34-9B28-7808C001F6DD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xmlns="" id="{FBE9169B-45A8-4D8D-9EC3-C0FE7A51731E}"/>
            </a:ext>
          </a:extLst>
        </xdr:cNvPr>
        <xdr:cNvSpPr txBox="1">
          <a:spLocks noChangeArrowheads="1"/>
        </xdr:cNvSpPr>
      </xdr:nvSpPr>
      <xdr:spPr bwMode="auto">
        <a:xfrm>
          <a:off x="2895600" y="472440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xmlns="" id="{2B2F83C2-A62C-47C2-9D0E-372A945433F5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xmlns="" id="{26E542DE-E1FE-4CFB-8B3B-98CD32EE10F1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xmlns="" id="{B897570D-0B71-42D5-B676-49F58A421D2A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xmlns="" id="{1D320D87-1F3D-4468-A0A7-9BA7347CA93E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xmlns="" id="{7235ADC8-0E11-41AC-B2FF-6720330AE753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xmlns="" id="{614F4F5D-01A9-444B-BC5F-36603305BD52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xmlns="" id="{10EE0C45-9895-4A92-AFFE-9431CA0080C3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xmlns="" id="{3038E2AB-4AEA-4141-9E8D-3C094E3F3E79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xmlns="" id="{9E4049EA-4494-4B5C-B41A-66E0ACB983A3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xmlns="" id="{6216B585-8766-44A3-A18F-63C909C0A052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xmlns="" id="{AA7B40A8-5B20-45C0-ACF8-60323FA717C2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xmlns="" id="{EF48AD22-1593-460C-8503-675D270A988B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xmlns="" id="{F9EDF9C0-F341-4D3F-A79C-BEC9C888F605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xmlns="" id="{9770C30F-86A7-4AA5-971A-787436DE395D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xmlns="" id="{9F310035-EC63-428F-9F09-DBB2F5CDBD88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xmlns="" id="{34718DC3-ACD9-4344-AC9C-5D62D7C658DC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xmlns="" id="{42BC4511-9093-4EC3-B876-7C192B876B3E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xmlns="" id="{9810792A-ED3B-4D6D-ABD3-6E5B79388397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xmlns="" id="{E24DD418-9DE6-45CF-82E1-AE193C4AA537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xmlns="" id="{38EDC987-9778-4A97-A113-78BDD289A59C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xmlns="" id="{6FE7C0F3-5EC5-4303-A2A5-D48FC3A8751D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xmlns="" id="{2613B135-F8F7-46C3-B46A-5EE06F4B790B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xmlns="" id="{55F50344-CE04-4890-84AA-B24F754CFD47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xmlns="" id="{2FBB8508-0765-4EF5-8815-50005C95854B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xmlns="" id="{6615965B-7C00-4B7C-A888-6B90EBE9148E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xmlns="" id="{5C0F609C-0E91-4B58-9559-37865DA6551A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xmlns="" id="{7ED73E5E-167F-4DEF-A2F9-02CAEC141696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xmlns="" id="{DB3D51E8-253F-46C3-B277-45B4D2F20519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xmlns="" id="{4EB1B7C1-DBBF-45ED-8135-95785764EA8D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xmlns="" id="{0FC7A5E7-9199-4665-B533-23B9EF51F5BF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xmlns="" id="{FA078B7B-F909-4712-8192-2E5301DFBEA8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xmlns="" id="{93893DD9-A2EF-4C0A-B044-010624036D65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xmlns="" id="{B339495E-614B-4076-8F09-86C222F38D52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xmlns="" id="{8D732256-FA1F-4362-99FD-B9CA5BBA97C7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xmlns="" id="{96A24ABB-5E51-4986-955F-50B8D5118C00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xmlns="" id="{50EB00CE-EF98-468C-A493-6ED6ECF803CC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xmlns="" id="{41A0EFAF-D860-449C-B988-18298B1444AF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xmlns="" id="{7EEF9D74-BE48-4151-84FD-CFDBB14B5E85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xmlns="" id="{86195EDA-C51D-48E0-A063-9C6C1D453ECD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xmlns="" id="{607BAF3E-83D4-4FD4-9887-8EDE39A8D8BC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xmlns="" id="{04E154F6-2C33-4DE1-B8C8-31CE9544A0D8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xmlns="" id="{9816B6A8-012C-4075-B1D1-7B499F067BAB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xmlns="" id="{A052FD2B-B02D-459D-AC4C-CC9789FA8F12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xmlns="" id="{45CD7032-9319-4BEE-BA9E-4A1C42858D7B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xmlns="" id="{AD014ACD-2978-4371-A30B-979075CABFD6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xmlns="" id="{85B24DE2-8C49-4559-B215-FCC67F8CEC84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xmlns="" id="{F69FCEA0-C7AB-4A8C-9C4D-B723E2E45969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xmlns="" id="{48ECC011-F174-41BD-9859-F0F7CA61C89D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xmlns="" id="{D1F4A0EF-8655-47A0-924E-A05898499E30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xmlns="" id="{B3E886C4-622A-4E59-90C3-732652D53CC6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xmlns="" id="{3A29FD05-30D2-431F-95B1-C97E98AB6A46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xmlns="" id="{177B0958-E87A-4220-A7DD-61BFCE2843FD}"/>
            </a:ext>
          </a:extLst>
        </xdr:cNvPr>
        <xdr:cNvSpPr txBox="1">
          <a:spLocks noChangeArrowheads="1"/>
        </xdr:cNvSpPr>
      </xdr:nvSpPr>
      <xdr:spPr bwMode="auto">
        <a:xfrm>
          <a:off x="2895600" y="470439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xmlns="" id="{FB910C22-F2D9-4FFD-9BE1-4A523293546F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xmlns="" id="{90ABC622-D2EF-4255-A0FF-C35795C362AD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xmlns="" id="{FA31ECE2-9350-47CD-8DBE-862128B77EEB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xmlns="" id="{80C19466-A5C9-431C-9E6B-17C4A0784971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xmlns="" id="{40271E6C-D1F5-45A9-9870-3F7BB21A878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xmlns="" id="{B0BC0E40-EA8C-45AE-A16A-BB023849B827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xmlns="" id="{B5C66581-D391-4795-8C73-D43F2DAAC149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xmlns="" id="{610C33B8-B831-4F21-AC2C-9A0A2C7C7DEA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xmlns="" id="{D931F6ED-9F2B-4527-8389-CBE659F7DB1F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xmlns="" id="{76F19889-1990-43F6-A77D-88844833493B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xmlns="" id="{E2FC47E5-9354-4A35-AF68-BFAA91059C75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xmlns="" id="{CC8E96EA-CC95-4EE7-B963-DFC5A1F79BB3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xmlns="" id="{172C5428-C83E-44FD-A311-BBA97F543C4F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xmlns="" id="{DF83B2D1-B52D-49CB-BF21-6812EEE6F681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xmlns="" id="{55A800E0-E362-4D89-8E35-511598E28AD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xmlns="" id="{24449146-2C36-44CA-B649-2BC7649419D9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xmlns="" id="{C6AD11FA-7A16-4031-A6EA-AC2E353EE7D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xmlns="" id="{3F805066-C9F0-4474-B94D-EB0EF819ADBD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xmlns="" id="{B1BD1D52-3A69-4846-BC89-2AEAA8F3E1B3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xmlns="" id="{F8567F74-0D7D-41B6-AA29-9FCCA7BF7036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xmlns="" id="{AD185582-5ACE-4EC4-9E66-4EE16F61AB5F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xmlns="" id="{1C6853B2-AA17-4AD0-B8AF-5DA00B04F37D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xmlns="" id="{0EC4C015-E592-47BE-9925-EECA20FAC0A3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xmlns="" id="{331716D9-8A91-4700-99D2-84D7FB1270EF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xmlns="" id="{A6DC6AC9-01EA-42A7-ACF5-3ED91BB955E8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xmlns="" id="{5E70BC78-876E-4184-941A-0CD801F858F5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xmlns="" id="{18222C64-038D-4628-88BF-2D3B2D2354CB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xmlns="" id="{E043A42E-A806-4FEC-8ABB-92C8B33C8F3C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xmlns="" id="{176BF146-02D4-4BA1-AA98-E307D502157A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xmlns="" id="{376D515E-D30E-4895-A837-8648390CFAC6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xmlns="" id="{5C05C6BE-99A4-42C8-81BB-94FBFBD1BC63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xmlns="" id="{AEA5623A-2CBD-4D8C-AD09-6D757FB7A827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xmlns="" id="{7DC17D33-DF8B-4512-9C8F-D2E806C4BCAB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xmlns="" id="{D4D07533-1715-4B17-B991-2AD5BFED235C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xmlns="" id="{0A670080-7770-4B45-9D8B-B6B81F3F210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xmlns="" id="{BFE826E4-6F64-435D-B984-9DED6338A6AE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xmlns="" id="{A6BC6912-3204-4D0A-B953-FB15FAF2F89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xmlns="" id="{A11FE87B-27E2-4A56-8C54-55FE4CF1E64F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xmlns="" id="{50FF6A36-5EBF-46C1-96AE-8F4C71DA3E3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xmlns="" id="{8A7CD7C1-2BD9-4413-904D-872E78863D8E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xmlns="" id="{86536146-9EC2-44D9-B629-A1BBEDC9059C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xmlns="" id="{9DE865E1-15D7-4E27-BFE9-5C12F3DEAC2B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xmlns="" id="{40327628-C121-42A5-A8C6-52CF71C2E932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xmlns="" id="{E2C38533-587F-43FD-AB5E-E307059CEB18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xmlns="" id="{B2832FD3-5F87-4ACA-84B0-95D8EB85F525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xmlns="" id="{90D99D15-FEF7-476A-91D9-FCE5E41B0959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xmlns="" id="{663CE1D3-9AD7-4CFA-8764-0B9A7D42620A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xmlns="" id="{F4EA2F7C-F29A-45BD-9ECA-1F5296719E61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xmlns="" id="{2D06E710-BF72-4E32-81F3-9771FC9642E7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xmlns="" id="{314FFAFD-1136-4E83-8BC0-AC15BFC566CA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xmlns="" id="{78EE12DB-43C5-43B3-BC6F-EED659F83AE4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xmlns="" id="{2B61493B-65D7-42B0-8478-7FA381B625E7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xmlns="" id="{B607C535-602A-4C72-872D-A985A438E8DC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xmlns="" id="{363FD9AE-5749-4423-80E1-90A804BDA964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xmlns="" id="{0E184E4D-3506-46FF-BE6A-FBA535A286DC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52</xdr:row>
      <xdr:rowOff>0</xdr:rowOff>
    </xdr:from>
    <xdr:ext cx="640842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xmlns="" id="{8AEC6895-5087-4425-9239-2FB0C5FC9EA3}"/>
            </a:ext>
          </a:extLst>
        </xdr:cNvPr>
        <xdr:cNvSpPr txBox="1">
          <a:spLocks noChangeArrowheads="1"/>
        </xdr:cNvSpPr>
      </xdr:nvSpPr>
      <xdr:spPr bwMode="auto">
        <a:xfrm>
          <a:off x="2895600" y="4492942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xmlns="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xmlns="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xmlns="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xmlns="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xmlns="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xmlns="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xmlns="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xmlns="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xmlns="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xmlns="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8</xdr:col>
      <xdr:colOff>18128</xdr:colOff>
      <xdr:row>52</xdr:row>
      <xdr:rowOff>28575</xdr:rowOff>
    </xdr:to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xmlns="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657475" y="81000600"/>
          <a:ext cx="4402507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xmlns="" id="{00000000-0008-0000-0600-0000E4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xmlns="" id="{00000000-0008-0000-0600-0000E5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xmlns="" id="{00000000-0008-0000-0600-0000E6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xmlns="" id="{00000000-0008-0000-0600-0000E7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xmlns="" id="{00000000-0008-0000-0600-0000E8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xmlns="" id="{00000000-0008-0000-0600-0000E9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xmlns="" id="{00000000-0008-0000-0600-0000EA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xmlns="" id="{00000000-0008-0000-0600-0000EB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xmlns="" id="{00000000-0008-0000-0600-0000EC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xmlns="" id="{00000000-0008-0000-0600-0000ED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xmlns="" id="{00000000-0008-0000-0600-0000EE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xmlns="" id="{00000000-0008-0000-0600-0000EF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xmlns="" id="{00000000-0008-0000-0600-0000F0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xmlns="" id="{00000000-0008-0000-0600-0000F1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xmlns="" id="{00000000-0008-0000-0600-0000F2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xmlns="" id="{00000000-0008-0000-0600-0000F3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xmlns="" id="{00000000-0008-0000-0600-0000F4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xmlns="" id="{00000000-0008-0000-0600-0000F5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xmlns="" id="{00000000-0008-0000-0600-0000F6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xmlns="" id="{00000000-0008-0000-0600-0000F7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xmlns="" id="{00000000-0008-0000-0600-0000F8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xmlns="" id="{00000000-0008-0000-0600-0000F9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xmlns="" id="{00000000-0008-0000-0600-0000FA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xmlns="" id="{00000000-0008-0000-0600-0000FB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xmlns="" id="{00000000-0008-0000-0600-0000FC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xmlns="" id="{00000000-0008-0000-0600-0000FD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xmlns="" id="{00000000-0008-0000-0600-0000FE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xmlns="" id="{00000000-0008-0000-0600-0000FF04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xmlns="" id="{00000000-0008-0000-0600-000000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xmlns="" id="{00000000-0008-0000-0600-000001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xmlns="" id="{00000000-0008-0000-0600-000002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xmlns="" id="{00000000-0008-0000-0600-00000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xmlns="" id="{00000000-0008-0000-0600-00000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xmlns="" id="{00000000-0008-0000-0600-00000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xmlns="" id="{00000000-0008-0000-0600-000006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xmlns="" id="{00000000-0008-0000-0600-000007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xmlns="" id="{00000000-0008-0000-0600-000008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xmlns="" id="{00000000-0008-0000-0600-000009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xmlns="" id="{00000000-0008-0000-0600-00000A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xmlns="" id="{00000000-0008-0000-0600-00000B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xmlns="" id="{00000000-0008-0000-0600-00000C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xmlns="" id="{00000000-0008-0000-0600-00000D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xmlns="" id="{00000000-0008-0000-0600-00000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xmlns="" id="{00000000-0008-0000-0600-00000F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xmlns="" id="{00000000-0008-0000-0600-000010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xmlns="" id="{00000000-0008-0000-0600-000011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xmlns="" id="{00000000-0008-0000-0600-000012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xmlns="" id="{00000000-0008-0000-0600-00001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xmlns="" id="{00000000-0008-0000-0600-00001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xmlns="" id="{00000000-0008-0000-0600-00001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xmlns="" id="{00000000-0008-0000-0600-000016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xmlns="" id="{00000000-0008-0000-0600-000017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xmlns="" id="{00000000-0008-0000-0600-000018050000}"/>
            </a:ext>
          </a:extLst>
        </xdr:cNvPr>
        <xdr:cNvSpPr txBox="1">
          <a:spLocks noChangeArrowheads="1"/>
        </xdr:cNvSpPr>
      </xdr:nvSpPr>
      <xdr:spPr bwMode="auto">
        <a:xfrm>
          <a:off x="2657475" y="758190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xmlns="" id="{00000000-0008-0000-0600-000019050000}"/>
            </a:ext>
          </a:extLst>
        </xdr:cNvPr>
        <xdr:cNvSpPr txBox="1">
          <a:spLocks noChangeArrowheads="1"/>
        </xdr:cNvSpPr>
      </xdr:nvSpPr>
      <xdr:spPr bwMode="auto">
        <a:xfrm>
          <a:off x="2657475" y="758190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xmlns="" id="{00000000-0008-0000-0600-00001A050000}"/>
            </a:ext>
          </a:extLst>
        </xdr:cNvPr>
        <xdr:cNvSpPr txBox="1">
          <a:spLocks noChangeArrowheads="1"/>
        </xdr:cNvSpPr>
      </xdr:nvSpPr>
      <xdr:spPr bwMode="auto">
        <a:xfrm>
          <a:off x="2657475" y="758190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xmlns="" id="{00000000-0008-0000-0600-00001B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70" name="Text Box 1">
          <a:extLst>
            <a:ext uri="{FF2B5EF4-FFF2-40B4-BE49-F238E27FC236}">
              <a16:creationId xmlns:a16="http://schemas.microsoft.com/office/drawing/2014/main" xmlns="" id="{00000000-0008-0000-0600-00001C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71" name="Text Box 1">
          <a:extLst>
            <a:ext uri="{FF2B5EF4-FFF2-40B4-BE49-F238E27FC236}">
              <a16:creationId xmlns:a16="http://schemas.microsoft.com/office/drawing/2014/main" xmlns="" id="{00000000-0008-0000-0600-00001D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72" name="Text Box 1">
          <a:extLst>
            <a:ext uri="{FF2B5EF4-FFF2-40B4-BE49-F238E27FC236}">
              <a16:creationId xmlns:a16="http://schemas.microsoft.com/office/drawing/2014/main" xmlns="" id="{00000000-0008-0000-0600-00001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3" name="Text Box 1">
          <a:extLst>
            <a:ext uri="{FF2B5EF4-FFF2-40B4-BE49-F238E27FC236}">
              <a16:creationId xmlns:a16="http://schemas.microsoft.com/office/drawing/2014/main" xmlns="" id="{00000000-0008-0000-0600-00001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4" name="Text Box 1">
          <a:extLst>
            <a:ext uri="{FF2B5EF4-FFF2-40B4-BE49-F238E27FC236}">
              <a16:creationId xmlns:a16="http://schemas.microsoft.com/office/drawing/2014/main" xmlns="" id="{00000000-0008-0000-0600-00002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5" name="Text Box 1">
          <a:extLst>
            <a:ext uri="{FF2B5EF4-FFF2-40B4-BE49-F238E27FC236}">
              <a16:creationId xmlns:a16="http://schemas.microsoft.com/office/drawing/2014/main" xmlns="" id="{00000000-0008-0000-0600-00002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6" name="Text Box 1">
          <a:extLst>
            <a:ext uri="{FF2B5EF4-FFF2-40B4-BE49-F238E27FC236}">
              <a16:creationId xmlns:a16="http://schemas.microsoft.com/office/drawing/2014/main" xmlns="" id="{00000000-0008-0000-0600-00002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7" name="Text Box 1">
          <a:extLst>
            <a:ext uri="{FF2B5EF4-FFF2-40B4-BE49-F238E27FC236}">
              <a16:creationId xmlns:a16="http://schemas.microsoft.com/office/drawing/2014/main" xmlns="" id="{00000000-0008-0000-0600-000023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xmlns="" id="{00000000-0008-0000-0600-000024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79" name="Text Box 1">
          <a:extLst>
            <a:ext uri="{FF2B5EF4-FFF2-40B4-BE49-F238E27FC236}">
              <a16:creationId xmlns:a16="http://schemas.microsoft.com/office/drawing/2014/main" xmlns="" id="{00000000-0008-0000-0600-000025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0" name="Text Box 1">
          <a:extLst>
            <a:ext uri="{FF2B5EF4-FFF2-40B4-BE49-F238E27FC236}">
              <a16:creationId xmlns:a16="http://schemas.microsoft.com/office/drawing/2014/main" xmlns="" id="{00000000-0008-0000-0600-000026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1" name="Text Box 1">
          <a:extLst>
            <a:ext uri="{FF2B5EF4-FFF2-40B4-BE49-F238E27FC236}">
              <a16:creationId xmlns:a16="http://schemas.microsoft.com/office/drawing/2014/main" xmlns="" id="{00000000-0008-0000-0600-000027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2" name="Text Box 1">
          <a:extLst>
            <a:ext uri="{FF2B5EF4-FFF2-40B4-BE49-F238E27FC236}">
              <a16:creationId xmlns:a16="http://schemas.microsoft.com/office/drawing/2014/main" xmlns="" id="{00000000-0008-0000-0600-000028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3" name="Text Box 1">
          <a:extLst>
            <a:ext uri="{FF2B5EF4-FFF2-40B4-BE49-F238E27FC236}">
              <a16:creationId xmlns:a16="http://schemas.microsoft.com/office/drawing/2014/main" xmlns="" id="{00000000-0008-0000-0600-000029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4" name="Text Box 1">
          <a:extLst>
            <a:ext uri="{FF2B5EF4-FFF2-40B4-BE49-F238E27FC236}">
              <a16:creationId xmlns:a16="http://schemas.microsoft.com/office/drawing/2014/main" xmlns="" id="{00000000-0008-0000-0600-00002A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5" name="Text Box 1">
          <a:extLst>
            <a:ext uri="{FF2B5EF4-FFF2-40B4-BE49-F238E27FC236}">
              <a16:creationId xmlns:a16="http://schemas.microsoft.com/office/drawing/2014/main" xmlns="" id="{00000000-0008-0000-0600-00002B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6" name="Text Box 1">
          <a:extLst>
            <a:ext uri="{FF2B5EF4-FFF2-40B4-BE49-F238E27FC236}">
              <a16:creationId xmlns:a16="http://schemas.microsoft.com/office/drawing/2014/main" xmlns="" id="{00000000-0008-0000-0600-00002C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7" name="Text Box 1">
          <a:extLst>
            <a:ext uri="{FF2B5EF4-FFF2-40B4-BE49-F238E27FC236}">
              <a16:creationId xmlns:a16="http://schemas.microsoft.com/office/drawing/2014/main" xmlns="" id="{00000000-0008-0000-0600-00002D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8" name="Text Box 1">
          <a:extLst>
            <a:ext uri="{FF2B5EF4-FFF2-40B4-BE49-F238E27FC236}">
              <a16:creationId xmlns:a16="http://schemas.microsoft.com/office/drawing/2014/main" xmlns="" id="{00000000-0008-0000-0600-00002E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89" name="Text Box 1">
          <a:extLst>
            <a:ext uri="{FF2B5EF4-FFF2-40B4-BE49-F238E27FC236}">
              <a16:creationId xmlns:a16="http://schemas.microsoft.com/office/drawing/2014/main" xmlns="" id="{00000000-0008-0000-0600-00002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90" name="Text Box 1">
          <a:extLst>
            <a:ext uri="{FF2B5EF4-FFF2-40B4-BE49-F238E27FC236}">
              <a16:creationId xmlns:a16="http://schemas.microsoft.com/office/drawing/2014/main" xmlns="" id="{00000000-0008-0000-0600-00003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91" name="Text Box 1">
          <a:extLst>
            <a:ext uri="{FF2B5EF4-FFF2-40B4-BE49-F238E27FC236}">
              <a16:creationId xmlns:a16="http://schemas.microsoft.com/office/drawing/2014/main" xmlns="" id="{00000000-0008-0000-0600-00003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3992" name="Text Box 1">
          <a:extLst>
            <a:ext uri="{FF2B5EF4-FFF2-40B4-BE49-F238E27FC236}">
              <a16:creationId xmlns:a16="http://schemas.microsoft.com/office/drawing/2014/main" xmlns="" id="{00000000-0008-0000-0600-00003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93" name="Text Box 1">
          <a:extLst>
            <a:ext uri="{FF2B5EF4-FFF2-40B4-BE49-F238E27FC236}">
              <a16:creationId xmlns:a16="http://schemas.microsoft.com/office/drawing/2014/main" xmlns="" id="{00000000-0008-0000-0600-00003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94" name="Text Box 1">
          <a:extLst>
            <a:ext uri="{FF2B5EF4-FFF2-40B4-BE49-F238E27FC236}">
              <a16:creationId xmlns:a16="http://schemas.microsoft.com/office/drawing/2014/main" xmlns="" id="{00000000-0008-0000-0600-00003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95" name="Text Box 1">
          <a:extLst>
            <a:ext uri="{FF2B5EF4-FFF2-40B4-BE49-F238E27FC236}">
              <a16:creationId xmlns:a16="http://schemas.microsoft.com/office/drawing/2014/main" xmlns="" id="{00000000-0008-0000-0600-00003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3996" name="Text Box 1">
          <a:extLst>
            <a:ext uri="{FF2B5EF4-FFF2-40B4-BE49-F238E27FC236}">
              <a16:creationId xmlns:a16="http://schemas.microsoft.com/office/drawing/2014/main" xmlns="" id="{00000000-0008-0000-0600-000036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97" name="Text Box 1">
          <a:extLst>
            <a:ext uri="{FF2B5EF4-FFF2-40B4-BE49-F238E27FC236}">
              <a16:creationId xmlns:a16="http://schemas.microsoft.com/office/drawing/2014/main" xmlns="" id="{00000000-0008-0000-0600-000037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98" name="Text Box 1">
          <a:extLst>
            <a:ext uri="{FF2B5EF4-FFF2-40B4-BE49-F238E27FC236}">
              <a16:creationId xmlns:a16="http://schemas.microsoft.com/office/drawing/2014/main" xmlns="" id="{00000000-0008-0000-0600-000038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3999" name="Text Box 1">
          <a:extLst>
            <a:ext uri="{FF2B5EF4-FFF2-40B4-BE49-F238E27FC236}">
              <a16:creationId xmlns:a16="http://schemas.microsoft.com/office/drawing/2014/main" xmlns="" id="{00000000-0008-0000-0600-000039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000" name="Text Box 1">
          <a:extLst>
            <a:ext uri="{FF2B5EF4-FFF2-40B4-BE49-F238E27FC236}">
              <a16:creationId xmlns:a16="http://schemas.microsoft.com/office/drawing/2014/main" xmlns="" id="{00000000-0008-0000-0600-00003A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001" name="Text Box 1">
          <a:extLst>
            <a:ext uri="{FF2B5EF4-FFF2-40B4-BE49-F238E27FC236}">
              <a16:creationId xmlns:a16="http://schemas.microsoft.com/office/drawing/2014/main" xmlns="" id="{00000000-0008-0000-0600-00003B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002" name="Text Box 1">
          <a:extLst>
            <a:ext uri="{FF2B5EF4-FFF2-40B4-BE49-F238E27FC236}">
              <a16:creationId xmlns:a16="http://schemas.microsoft.com/office/drawing/2014/main" xmlns="" id="{00000000-0008-0000-0600-00003C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003" name="Text Box 1">
          <a:extLst>
            <a:ext uri="{FF2B5EF4-FFF2-40B4-BE49-F238E27FC236}">
              <a16:creationId xmlns:a16="http://schemas.microsoft.com/office/drawing/2014/main" xmlns="" id="{00000000-0008-0000-0600-00003D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004" name="Text Box 1">
          <a:extLst>
            <a:ext uri="{FF2B5EF4-FFF2-40B4-BE49-F238E27FC236}">
              <a16:creationId xmlns:a16="http://schemas.microsoft.com/office/drawing/2014/main" xmlns="" id="{00000000-0008-0000-0600-00003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05" name="Text Box 1">
          <a:extLst>
            <a:ext uri="{FF2B5EF4-FFF2-40B4-BE49-F238E27FC236}">
              <a16:creationId xmlns:a16="http://schemas.microsoft.com/office/drawing/2014/main" xmlns="" id="{00000000-0008-0000-0600-00003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06" name="Text Box 1">
          <a:extLst>
            <a:ext uri="{FF2B5EF4-FFF2-40B4-BE49-F238E27FC236}">
              <a16:creationId xmlns:a16="http://schemas.microsoft.com/office/drawing/2014/main" xmlns="" id="{00000000-0008-0000-0600-00004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07" name="Text Box 1">
          <a:extLst>
            <a:ext uri="{FF2B5EF4-FFF2-40B4-BE49-F238E27FC236}">
              <a16:creationId xmlns:a16="http://schemas.microsoft.com/office/drawing/2014/main" xmlns="" id="{00000000-0008-0000-0600-00004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08" name="Text Box 1">
          <a:extLst>
            <a:ext uri="{FF2B5EF4-FFF2-40B4-BE49-F238E27FC236}">
              <a16:creationId xmlns:a16="http://schemas.microsoft.com/office/drawing/2014/main" xmlns="" id="{00000000-0008-0000-0600-00004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09" name="Text Box 1">
          <a:extLst>
            <a:ext uri="{FF2B5EF4-FFF2-40B4-BE49-F238E27FC236}">
              <a16:creationId xmlns:a16="http://schemas.microsoft.com/office/drawing/2014/main" xmlns="" id="{00000000-0008-0000-0600-000043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0" name="Text Box 1">
          <a:extLst>
            <a:ext uri="{FF2B5EF4-FFF2-40B4-BE49-F238E27FC236}">
              <a16:creationId xmlns:a16="http://schemas.microsoft.com/office/drawing/2014/main" xmlns="" id="{00000000-0008-0000-0600-000044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1" name="Text Box 1">
          <a:extLst>
            <a:ext uri="{FF2B5EF4-FFF2-40B4-BE49-F238E27FC236}">
              <a16:creationId xmlns:a16="http://schemas.microsoft.com/office/drawing/2014/main" xmlns="" id="{00000000-0008-0000-0600-000045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2" name="Text Box 1">
          <a:extLst>
            <a:ext uri="{FF2B5EF4-FFF2-40B4-BE49-F238E27FC236}">
              <a16:creationId xmlns:a16="http://schemas.microsoft.com/office/drawing/2014/main" xmlns="" id="{00000000-0008-0000-0600-000046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3" name="Text Box 1">
          <a:extLst>
            <a:ext uri="{FF2B5EF4-FFF2-40B4-BE49-F238E27FC236}">
              <a16:creationId xmlns:a16="http://schemas.microsoft.com/office/drawing/2014/main" xmlns="" id="{00000000-0008-0000-0600-000047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4" name="Text Box 1">
          <a:extLst>
            <a:ext uri="{FF2B5EF4-FFF2-40B4-BE49-F238E27FC236}">
              <a16:creationId xmlns:a16="http://schemas.microsoft.com/office/drawing/2014/main" xmlns="" id="{00000000-0008-0000-0600-000048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5" name="Text Box 1">
          <a:extLst>
            <a:ext uri="{FF2B5EF4-FFF2-40B4-BE49-F238E27FC236}">
              <a16:creationId xmlns:a16="http://schemas.microsoft.com/office/drawing/2014/main" xmlns="" id="{00000000-0008-0000-0600-000049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6" name="Text Box 1">
          <a:extLst>
            <a:ext uri="{FF2B5EF4-FFF2-40B4-BE49-F238E27FC236}">
              <a16:creationId xmlns:a16="http://schemas.microsoft.com/office/drawing/2014/main" xmlns="" id="{00000000-0008-0000-0600-00004A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7" name="Text Box 1">
          <a:extLst>
            <a:ext uri="{FF2B5EF4-FFF2-40B4-BE49-F238E27FC236}">
              <a16:creationId xmlns:a16="http://schemas.microsoft.com/office/drawing/2014/main" xmlns="" id="{00000000-0008-0000-0600-00004B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8" name="Text Box 1">
          <a:extLst>
            <a:ext uri="{FF2B5EF4-FFF2-40B4-BE49-F238E27FC236}">
              <a16:creationId xmlns:a16="http://schemas.microsoft.com/office/drawing/2014/main" xmlns="" id="{00000000-0008-0000-0600-00004C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19" name="Text Box 1">
          <a:extLst>
            <a:ext uri="{FF2B5EF4-FFF2-40B4-BE49-F238E27FC236}">
              <a16:creationId xmlns:a16="http://schemas.microsoft.com/office/drawing/2014/main" xmlns="" id="{00000000-0008-0000-0600-00004D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20" name="Text Box 1">
          <a:extLst>
            <a:ext uri="{FF2B5EF4-FFF2-40B4-BE49-F238E27FC236}">
              <a16:creationId xmlns:a16="http://schemas.microsoft.com/office/drawing/2014/main" xmlns="" id="{00000000-0008-0000-0600-00004E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21" name="Text Box 1">
          <a:extLst>
            <a:ext uri="{FF2B5EF4-FFF2-40B4-BE49-F238E27FC236}">
              <a16:creationId xmlns:a16="http://schemas.microsoft.com/office/drawing/2014/main" xmlns="" id="{00000000-0008-0000-0600-00004F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22" name="Text Box 1">
          <a:extLst>
            <a:ext uri="{FF2B5EF4-FFF2-40B4-BE49-F238E27FC236}">
              <a16:creationId xmlns:a16="http://schemas.microsoft.com/office/drawing/2014/main" xmlns="" id="{00000000-0008-0000-0600-000050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23" name="Text Box 1">
          <a:extLst>
            <a:ext uri="{FF2B5EF4-FFF2-40B4-BE49-F238E27FC236}">
              <a16:creationId xmlns:a16="http://schemas.microsoft.com/office/drawing/2014/main" xmlns="" id="{00000000-0008-0000-0600-000051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24" name="Text Box 1">
          <a:extLst>
            <a:ext uri="{FF2B5EF4-FFF2-40B4-BE49-F238E27FC236}">
              <a16:creationId xmlns:a16="http://schemas.microsoft.com/office/drawing/2014/main" xmlns="" id="{00000000-0008-0000-0600-000052050000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25" name="Text Box 1">
          <a:extLst>
            <a:ext uri="{FF2B5EF4-FFF2-40B4-BE49-F238E27FC236}">
              <a16:creationId xmlns:a16="http://schemas.microsoft.com/office/drawing/2014/main" xmlns="" id="{00000000-0008-0000-0600-000053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26" name="Text Box 1">
          <a:extLst>
            <a:ext uri="{FF2B5EF4-FFF2-40B4-BE49-F238E27FC236}">
              <a16:creationId xmlns:a16="http://schemas.microsoft.com/office/drawing/2014/main" xmlns="" id="{00000000-0008-0000-0600-000054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27" name="Text Box 1">
          <a:extLst>
            <a:ext uri="{FF2B5EF4-FFF2-40B4-BE49-F238E27FC236}">
              <a16:creationId xmlns:a16="http://schemas.microsoft.com/office/drawing/2014/main" xmlns="" id="{00000000-0008-0000-0600-000055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28" name="Text Box 1">
          <a:extLst>
            <a:ext uri="{FF2B5EF4-FFF2-40B4-BE49-F238E27FC236}">
              <a16:creationId xmlns:a16="http://schemas.microsoft.com/office/drawing/2014/main" xmlns="" id="{00000000-0008-0000-0600-000056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29" name="Text Box 1">
          <a:extLst>
            <a:ext uri="{FF2B5EF4-FFF2-40B4-BE49-F238E27FC236}">
              <a16:creationId xmlns:a16="http://schemas.microsoft.com/office/drawing/2014/main" xmlns="" id="{00000000-0008-0000-0600-000057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0" name="Text Box 1">
          <a:extLst>
            <a:ext uri="{FF2B5EF4-FFF2-40B4-BE49-F238E27FC236}">
              <a16:creationId xmlns:a16="http://schemas.microsoft.com/office/drawing/2014/main" xmlns="" id="{00000000-0008-0000-0600-000058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1" name="Text Box 1">
          <a:extLst>
            <a:ext uri="{FF2B5EF4-FFF2-40B4-BE49-F238E27FC236}">
              <a16:creationId xmlns:a16="http://schemas.microsoft.com/office/drawing/2014/main" xmlns="" id="{00000000-0008-0000-0600-000059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2" name="Text Box 1">
          <a:extLst>
            <a:ext uri="{FF2B5EF4-FFF2-40B4-BE49-F238E27FC236}">
              <a16:creationId xmlns:a16="http://schemas.microsoft.com/office/drawing/2014/main" xmlns="" id="{00000000-0008-0000-0600-00005A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3" name="Text Box 1">
          <a:extLst>
            <a:ext uri="{FF2B5EF4-FFF2-40B4-BE49-F238E27FC236}">
              <a16:creationId xmlns:a16="http://schemas.microsoft.com/office/drawing/2014/main" xmlns="" id="{00000000-0008-0000-0600-00005B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4" name="Text Box 1">
          <a:extLst>
            <a:ext uri="{FF2B5EF4-FFF2-40B4-BE49-F238E27FC236}">
              <a16:creationId xmlns:a16="http://schemas.microsoft.com/office/drawing/2014/main" xmlns="" id="{00000000-0008-0000-0600-00005C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5" name="Text Box 1">
          <a:extLst>
            <a:ext uri="{FF2B5EF4-FFF2-40B4-BE49-F238E27FC236}">
              <a16:creationId xmlns:a16="http://schemas.microsoft.com/office/drawing/2014/main" xmlns="" id="{00000000-0008-0000-0600-00005D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6" name="Text Box 1">
          <a:extLst>
            <a:ext uri="{FF2B5EF4-FFF2-40B4-BE49-F238E27FC236}">
              <a16:creationId xmlns:a16="http://schemas.microsoft.com/office/drawing/2014/main" xmlns="" id="{00000000-0008-0000-0600-00005E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7" name="Text Box 1">
          <a:extLst>
            <a:ext uri="{FF2B5EF4-FFF2-40B4-BE49-F238E27FC236}">
              <a16:creationId xmlns:a16="http://schemas.microsoft.com/office/drawing/2014/main" xmlns="" id="{00000000-0008-0000-0600-00005F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8" name="Text Box 1">
          <a:extLst>
            <a:ext uri="{FF2B5EF4-FFF2-40B4-BE49-F238E27FC236}">
              <a16:creationId xmlns:a16="http://schemas.microsoft.com/office/drawing/2014/main" xmlns="" id="{00000000-0008-0000-0600-000060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39" name="Text Box 1">
          <a:extLst>
            <a:ext uri="{FF2B5EF4-FFF2-40B4-BE49-F238E27FC236}">
              <a16:creationId xmlns:a16="http://schemas.microsoft.com/office/drawing/2014/main" xmlns="" id="{00000000-0008-0000-0600-000061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0" name="Text Box 1">
          <a:extLst>
            <a:ext uri="{FF2B5EF4-FFF2-40B4-BE49-F238E27FC236}">
              <a16:creationId xmlns:a16="http://schemas.microsoft.com/office/drawing/2014/main" xmlns="" id="{00000000-0008-0000-0600-000062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1" name="Text Box 1">
          <a:extLst>
            <a:ext uri="{FF2B5EF4-FFF2-40B4-BE49-F238E27FC236}">
              <a16:creationId xmlns:a16="http://schemas.microsoft.com/office/drawing/2014/main" xmlns="" id="{00000000-0008-0000-0600-000063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2" name="Text Box 1">
          <a:extLst>
            <a:ext uri="{FF2B5EF4-FFF2-40B4-BE49-F238E27FC236}">
              <a16:creationId xmlns:a16="http://schemas.microsoft.com/office/drawing/2014/main" xmlns="" id="{00000000-0008-0000-0600-000064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3" name="Text Box 1">
          <a:extLst>
            <a:ext uri="{FF2B5EF4-FFF2-40B4-BE49-F238E27FC236}">
              <a16:creationId xmlns:a16="http://schemas.microsoft.com/office/drawing/2014/main" xmlns="" id="{00000000-0008-0000-0600-000065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4" name="Text Box 1">
          <a:extLst>
            <a:ext uri="{FF2B5EF4-FFF2-40B4-BE49-F238E27FC236}">
              <a16:creationId xmlns:a16="http://schemas.microsoft.com/office/drawing/2014/main" xmlns="" id="{00000000-0008-0000-0600-000066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5" name="Text Box 1">
          <a:extLst>
            <a:ext uri="{FF2B5EF4-FFF2-40B4-BE49-F238E27FC236}">
              <a16:creationId xmlns:a16="http://schemas.microsoft.com/office/drawing/2014/main" xmlns="" id="{00000000-0008-0000-0600-000067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6" name="Text Box 1">
          <a:extLst>
            <a:ext uri="{FF2B5EF4-FFF2-40B4-BE49-F238E27FC236}">
              <a16:creationId xmlns:a16="http://schemas.microsoft.com/office/drawing/2014/main" xmlns="" id="{00000000-0008-0000-0600-000068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7" name="Text Box 1">
          <a:extLst>
            <a:ext uri="{FF2B5EF4-FFF2-40B4-BE49-F238E27FC236}">
              <a16:creationId xmlns:a16="http://schemas.microsoft.com/office/drawing/2014/main" xmlns="" id="{00000000-0008-0000-0600-000069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8" name="Text Box 1">
          <a:extLst>
            <a:ext uri="{FF2B5EF4-FFF2-40B4-BE49-F238E27FC236}">
              <a16:creationId xmlns:a16="http://schemas.microsoft.com/office/drawing/2014/main" xmlns="" id="{00000000-0008-0000-0600-00006A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49" name="Text Box 1">
          <a:extLst>
            <a:ext uri="{FF2B5EF4-FFF2-40B4-BE49-F238E27FC236}">
              <a16:creationId xmlns:a16="http://schemas.microsoft.com/office/drawing/2014/main" xmlns="" id="{00000000-0008-0000-0600-00006B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50" name="Text Box 1">
          <a:extLst>
            <a:ext uri="{FF2B5EF4-FFF2-40B4-BE49-F238E27FC236}">
              <a16:creationId xmlns:a16="http://schemas.microsoft.com/office/drawing/2014/main" xmlns="" id="{00000000-0008-0000-0600-00006C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51" name="Text Box 1">
          <a:extLst>
            <a:ext uri="{FF2B5EF4-FFF2-40B4-BE49-F238E27FC236}">
              <a16:creationId xmlns:a16="http://schemas.microsoft.com/office/drawing/2014/main" xmlns="" id="{00000000-0008-0000-0600-00006D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052" name="Text Box 1">
          <a:extLst>
            <a:ext uri="{FF2B5EF4-FFF2-40B4-BE49-F238E27FC236}">
              <a16:creationId xmlns:a16="http://schemas.microsoft.com/office/drawing/2014/main" xmlns="" id="{00000000-0008-0000-0600-00006E05000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3" name="Text Box 1">
          <a:extLst>
            <a:ext uri="{FF2B5EF4-FFF2-40B4-BE49-F238E27FC236}">
              <a16:creationId xmlns:a16="http://schemas.microsoft.com/office/drawing/2014/main" xmlns="" id="{00000000-0008-0000-0600-00006F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xmlns="" id="{00000000-0008-0000-0600-000070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5" name="Text Box 1">
          <a:extLst>
            <a:ext uri="{FF2B5EF4-FFF2-40B4-BE49-F238E27FC236}">
              <a16:creationId xmlns:a16="http://schemas.microsoft.com/office/drawing/2014/main" xmlns="" id="{00000000-0008-0000-0600-000071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6" name="Text Box 1">
          <a:extLst>
            <a:ext uri="{FF2B5EF4-FFF2-40B4-BE49-F238E27FC236}">
              <a16:creationId xmlns:a16="http://schemas.microsoft.com/office/drawing/2014/main" xmlns="" id="{00000000-0008-0000-0600-000072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7" name="Text Box 1">
          <a:extLst>
            <a:ext uri="{FF2B5EF4-FFF2-40B4-BE49-F238E27FC236}">
              <a16:creationId xmlns:a16="http://schemas.microsoft.com/office/drawing/2014/main" xmlns="" id="{00000000-0008-0000-0600-000073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8" name="Text Box 1">
          <a:extLst>
            <a:ext uri="{FF2B5EF4-FFF2-40B4-BE49-F238E27FC236}">
              <a16:creationId xmlns:a16="http://schemas.microsoft.com/office/drawing/2014/main" xmlns="" id="{00000000-0008-0000-0600-000074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59" name="Text Box 1">
          <a:extLst>
            <a:ext uri="{FF2B5EF4-FFF2-40B4-BE49-F238E27FC236}">
              <a16:creationId xmlns:a16="http://schemas.microsoft.com/office/drawing/2014/main" xmlns="" id="{00000000-0008-0000-0600-000075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0" name="Text Box 1">
          <a:extLst>
            <a:ext uri="{FF2B5EF4-FFF2-40B4-BE49-F238E27FC236}">
              <a16:creationId xmlns:a16="http://schemas.microsoft.com/office/drawing/2014/main" xmlns="" id="{00000000-0008-0000-0600-000076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1" name="Text Box 1">
          <a:extLst>
            <a:ext uri="{FF2B5EF4-FFF2-40B4-BE49-F238E27FC236}">
              <a16:creationId xmlns:a16="http://schemas.microsoft.com/office/drawing/2014/main" xmlns="" id="{00000000-0008-0000-0600-000077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2" name="Text Box 1">
          <a:extLst>
            <a:ext uri="{FF2B5EF4-FFF2-40B4-BE49-F238E27FC236}">
              <a16:creationId xmlns:a16="http://schemas.microsoft.com/office/drawing/2014/main" xmlns="" id="{00000000-0008-0000-0600-000078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3" name="Text Box 1">
          <a:extLst>
            <a:ext uri="{FF2B5EF4-FFF2-40B4-BE49-F238E27FC236}">
              <a16:creationId xmlns:a16="http://schemas.microsoft.com/office/drawing/2014/main" xmlns="" id="{00000000-0008-0000-0600-000079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4" name="Text Box 1">
          <a:extLst>
            <a:ext uri="{FF2B5EF4-FFF2-40B4-BE49-F238E27FC236}">
              <a16:creationId xmlns:a16="http://schemas.microsoft.com/office/drawing/2014/main" xmlns="" id="{00000000-0008-0000-0600-00007A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5" name="Text Box 1">
          <a:extLst>
            <a:ext uri="{FF2B5EF4-FFF2-40B4-BE49-F238E27FC236}">
              <a16:creationId xmlns:a16="http://schemas.microsoft.com/office/drawing/2014/main" xmlns="" id="{00000000-0008-0000-0600-00007B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6" name="Text Box 1">
          <a:extLst>
            <a:ext uri="{FF2B5EF4-FFF2-40B4-BE49-F238E27FC236}">
              <a16:creationId xmlns:a16="http://schemas.microsoft.com/office/drawing/2014/main" xmlns="" id="{00000000-0008-0000-0600-00007C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7" name="Text Box 1">
          <a:extLst>
            <a:ext uri="{FF2B5EF4-FFF2-40B4-BE49-F238E27FC236}">
              <a16:creationId xmlns:a16="http://schemas.microsoft.com/office/drawing/2014/main" xmlns="" id="{00000000-0008-0000-0600-00007D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068" name="Text Box 1">
          <a:extLst>
            <a:ext uri="{FF2B5EF4-FFF2-40B4-BE49-F238E27FC236}">
              <a16:creationId xmlns:a16="http://schemas.microsoft.com/office/drawing/2014/main" xmlns="" id="{00000000-0008-0000-0600-00007E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69" name="Text Box 1">
          <a:extLst>
            <a:ext uri="{FF2B5EF4-FFF2-40B4-BE49-F238E27FC236}">
              <a16:creationId xmlns:a16="http://schemas.microsoft.com/office/drawing/2014/main" xmlns="" id="{00000000-0008-0000-0600-00007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0" name="Text Box 1">
          <a:extLst>
            <a:ext uri="{FF2B5EF4-FFF2-40B4-BE49-F238E27FC236}">
              <a16:creationId xmlns:a16="http://schemas.microsoft.com/office/drawing/2014/main" xmlns="" id="{00000000-0008-0000-0600-00008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1" name="Text Box 1">
          <a:extLst>
            <a:ext uri="{FF2B5EF4-FFF2-40B4-BE49-F238E27FC236}">
              <a16:creationId xmlns:a16="http://schemas.microsoft.com/office/drawing/2014/main" xmlns="" id="{00000000-0008-0000-0600-00008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2" name="Text Box 1">
          <a:extLst>
            <a:ext uri="{FF2B5EF4-FFF2-40B4-BE49-F238E27FC236}">
              <a16:creationId xmlns:a16="http://schemas.microsoft.com/office/drawing/2014/main" xmlns="" id="{00000000-0008-0000-0600-00008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3" name="Text Box 1">
          <a:extLst>
            <a:ext uri="{FF2B5EF4-FFF2-40B4-BE49-F238E27FC236}">
              <a16:creationId xmlns:a16="http://schemas.microsoft.com/office/drawing/2014/main" xmlns="" id="{00000000-0008-0000-0600-000083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4" name="Text Box 1">
          <a:extLst>
            <a:ext uri="{FF2B5EF4-FFF2-40B4-BE49-F238E27FC236}">
              <a16:creationId xmlns:a16="http://schemas.microsoft.com/office/drawing/2014/main" xmlns="" id="{00000000-0008-0000-0600-000084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5" name="Text Box 1">
          <a:extLst>
            <a:ext uri="{FF2B5EF4-FFF2-40B4-BE49-F238E27FC236}">
              <a16:creationId xmlns:a16="http://schemas.microsoft.com/office/drawing/2014/main" xmlns="" id="{00000000-0008-0000-0600-000085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6" name="Text Box 1">
          <a:extLst>
            <a:ext uri="{FF2B5EF4-FFF2-40B4-BE49-F238E27FC236}">
              <a16:creationId xmlns:a16="http://schemas.microsoft.com/office/drawing/2014/main" xmlns="" id="{00000000-0008-0000-0600-000086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7" name="Text Box 1">
          <a:extLst>
            <a:ext uri="{FF2B5EF4-FFF2-40B4-BE49-F238E27FC236}">
              <a16:creationId xmlns:a16="http://schemas.microsoft.com/office/drawing/2014/main" xmlns="" id="{00000000-0008-0000-0600-000087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8" name="Text Box 1">
          <a:extLst>
            <a:ext uri="{FF2B5EF4-FFF2-40B4-BE49-F238E27FC236}">
              <a16:creationId xmlns:a16="http://schemas.microsoft.com/office/drawing/2014/main" xmlns="" id="{00000000-0008-0000-0600-000088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79" name="Text Box 1">
          <a:extLst>
            <a:ext uri="{FF2B5EF4-FFF2-40B4-BE49-F238E27FC236}">
              <a16:creationId xmlns:a16="http://schemas.microsoft.com/office/drawing/2014/main" xmlns="" id="{00000000-0008-0000-0600-000089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0" name="Text Box 1">
          <a:extLst>
            <a:ext uri="{FF2B5EF4-FFF2-40B4-BE49-F238E27FC236}">
              <a16:creationId xmlns:a16="http://schemas.microsoft.com/office/drawing/2014/main" xmlns="" id="{00000000-0008-0000-0600-00008A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1" name="Text Box 1">
          <a:extLst>
            <a:ext uri="{FF2B5EF4-FFF2-40B4-BE49-F238E27FC236}">
              <a16:creationId xmlns:a16="http://schemas.microsoft.com/office/drawing/2014/main" xmlns="" id="{00000000-0008-0000-0600-00008B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2" name="Text Box 1">
          <a:extLst>
            <a:ext uri="{FF2B5EF4-FFF2-40B4-BE49-F238E27FC236}">
              <a16:creationId xmlns:a16="http://schemas.microsoft.com/office/drawing/2014/main" xmlns="" id="{00000000-0008-0000-0600-00008C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3" name="Text Box 1">
          <a:extLst>
            <a:ext uri="{FF2B5EF4-FFF2-40B4-BE49-F238E27FC236}">
              <a16:creationId xmlns:a16="http://schemas.microsoft.com/office/drawing/2014/main" xmlns="" id="{00000000-0008-0000-0600-00008D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4" name="Text Box 1">
          <a:extLst>
            <a:ext uri="{FF2B5EF4-FFF2-40B4-BE49-F238E27FC236}">
              <a16:creationId xmlns:a16="http://schemas.microsoft.com/office/drawing/2014/main" xmlns="" id="{00000000-0008-0000-0600-00008E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5" name="Text Box 1">
          <a:extLst>
            <a:ext uri="{FF2B5EF4-FFF2-40B4-BE49-F238E27FC236}">
              <a16:creationId xmlns:a16="http://schemas.microsoft.com/office/drawing/2014/main" xmlns="" id="{00000000-0008-0000-0600-00008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6" name="Text Box 1">
          <a:extLst>
            <a:ext uri="{FF2B5EF4-FFF2-40B4-BE49-F238E27FC236}">
              <a16:creationId xmlns:a16="http://schemas.microsoft.com/office/drawing/2014/main" xmlns="" id="{00000000-0008-0000-0600-00009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7" name="Text Box 1">
          <a:extLst>
            <a:ext uri="{FF2B5EF4-FFF2-40B4-BE49-F238E27FC236}">
              <a16:creationId xmlns:a16="http://schemas.microsoft.com/office/drawing/2014/main" xmlns="" id="{00000000-0008-0000-0600-00009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8" name="Text Box 1">
          <a:extLst>
            <a:ext uri="{FF2B5EF4-FFF2-40B4-BE49-F238E27FC236}">
              <a16:creationId xmlns:a16="http://schemas.microsoft.com/office/drawing/2014/main" xmlns="" id="{00000000-0008-0000-0600-00009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89" name="Text Box 1">
          <a:extLst>
            <a:ext uri="{FF2B5EF4-FFF2-40B4-BE49-F238E27FC236}">
              <a16:creationId xmlns:a16="http://schemas.microsoft.com/office/drawing/2014/main" xmlns="" id="{00000000-0008-0000-0600-000093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0" name="Text Box 1">
          <a:extLst>
            <a:ext uri="{FF2B5EF4-FFF2-40B4-BE49-F238E27FC236}">
              <a16:creationId xmlns:a16="http://schemas.microsoft.com/office/drawing/2014/main" xmlns="" id="{00000000-0008-0000-0600-000094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1" name="Text Box 1">
          <a:extLst>
            <a:ext uri="{FF2B5EF4-FFF2-40B4-BE49-F238E27FC236}">
              <a16:creationId xmlns:a16="http://schemas.microsoft.com/office/drawing/2014/main" xmlns="" id="{00000000-0008-0000-0600-000095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2" name="Text Box 1">
          <a:extLst>
            <a:ext uri="{FF2B5EF4-FFF2-40B4-BE49-F238E27FC236}">
              <a16:creationId xmlns:a16="http://schemas.microsoft.com/office/drawing/2014/main" xmlns="" id="{00000000-0008-0000-0600-000096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3" name="Text Box 1">
          <a:extLst>
            <a:ext uri="{FF2B5EF4-FFF2-40B4-BE49-F238E27FC236}">
              <a16:creationId xmlns:a16="http://schemas.microsoft.com/office/drawing/2014/main" xmlns="" id="{00000000-0008-0000-0600-000097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4" name="Text Box 1">
          <a:extLst>
            <a:ext uri="{FF2B5EF4-FFF2-40B4-BE49-F238E27FC236}">
              <a16:creationId xmlns:a16="http://schemas.microsoft.com/office/drawing/2014/main" xmlns="" id="{00000000-0008-0000-0600-000098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5" name="Text Box 1">
          <a:extLst>
            <a:ext uri="{FF2B5EF4-FFF2-40B4-BE49-F238E27FC236}">
              <a16:creationId xmlns:a16="http://schemas.microsoft.com/office/drawing/2014/main" xmlns="" id="{00000000-0008-0000-0600-000099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6" name="Text Box 1">
          <a:extLst>
            <a:ext uri="{FF2B5EF4-FFF2-40B4-BE49-F238E27FC236}">
              <a16:creationId xmlns:a16="http://schemas.microsoft.com/office/drawing/2014/main" xmlns="" id="{00000000-0008-0000-0600-00009A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xmlns="" id="{00000000-0008-0000-0600-00009B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8" name="Text Box 1">
          <a:extLst>
            <a:ext uri="{FF2B5EF4-FFF2-40B4-BE49-F238E27FC236}">
              <a16:creationId xmlns:a16="http://schemas.microsoft.com/office/drawing/2014/main" xmlns="" id="{00000000-0008-0000-0600-00009C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099" name="Text Box 1">
          <a:extLst>
            <a:ext uri="{FF2B5EF4-FFF2-40B4-BE49-F238E27FC236}">
              <a16:creationId xmlns:a16="http://schemas.microsoft.com/office/drawing/2014/main" xmlns="" id="{00000000-0008-0000-0600-00009D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00" name="Text Box 1">
          <a:extLst>
            <a:ext uri="{FF2B5EF4-FFF2-40B4-BE49-F238E27FC236}">
              <a16:creationId xmlns:a16="http://schemas.microsoft.com/office/drawing/2014/main" xmlns="" id="{00000000-0008-0000-0600-00009E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01" name="Text Box 1">
          <a:extLst>
            <a:ext uri="{FF2B5EF4-FFF2-40B4-BE49-F238E27FC236}">
              <a16:creationId xmlns:a16="http://schemas.microsoft.com/office/drawing/2014/main" xmlns="" id="{00000000-0008-0000-0600-00009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02" name="Text Box 1">
          <a:extLst>
            <a:ext uri="{FF2B5EF4-FFF2-40B4-BE49-F238E27FC236}">
              <a16:creationId xmlns:a16="http://schemas.microsoft.com/office/drawing/2014/main" xmlns="" id="{00000000-0008-0000-0600-0000A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03" name="Text Box 1">
          <a:extLst>
            <a:ext uri="{FF2B5EF4-FFF2-40B4-BE49-F238E27FC236}">
              <a16:creationId xmlns:a16="http://schemas.microsoft.com/office/drawing/2014/main" xmlns="" id="{00000000-0008-0000-0600-0000A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04" name="Text Box 1">
          <a:extLst>
            <a:ext uri="{FF2B5EF4-FFF2-40B4-BE49-F238E27FC236}">
              <a16:creationId xmlns:a16="http://schemas.microsoft.com/office/drawing/2014/main" xmlns="" id="{00000000-0008-0000-0600-0000A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05" name="Text Box 1">
          <a:extLst>
            <a:ext uri="{FF2B5EF4-FFF2-40B4-BE49-F238E27FC236}">
              <a16:creationId xmlns:a16="http://schemas.microsoft.com/office/drawing/2014/main" xmlns="" id="{00000000-0008-0000-0600-0000A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06" name="Text Box 1">
          <a:extLst>
            <a:ext uri="{FF2B5EF4-FFF2-40B4-BE49-F238E27FC236}">
              <a16:creationId xmlns:a16="http://schemas.microsoft.com/office/drawing/2014/main" xmlns="" id="{00000000-0008-0000-0600-0000A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07" name="Text Box 1">
          <a:extLst>
            <a:ext uri="{FF2B5EF4-FFF2-40B4-BE49-F238E27FC236}">
              <a16:creationId xmlns:a16="http://schemas.microsoft.com/office/drawing/2014/main" xmlns="" id="{00000000-0008-0000-0600-0000A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08" name="Text Box 1">
          <a:extLst>
            <a:ext uri="{FF2B5EF4-FFF2-40B4-BE49-F238E27FC236}">
              <a16:creationId xmlns:a16="http://schemas.microsoft.com/office/drawing/2014/main" xmlns="" id="{00000000-0008-0000-0600-0000A6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09" name="Text Box 1">
          <a:extLst>
            <a:ext uri="{FF2B5EF4-FFF2-40B4-BE49-F238E27FC236}">
              <a16:creationId xmlns:a16="http://schemas.microsoft.com/office/drawing/2014/main" xmlns="" id="{00000000-0008-0000-0600-0000A7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0" name="Text Box 1">
          <a:extLst>
            <a:ext uri="{FF2B5EF4-FFF2-40B4-BE49-F238E27FC236}">
              <a16:creationId xmlns:a16="http://schemas.microsoft.com/office/drawing/2014/main" xmlns="" id="{00000000-0008-0000-0600-0000A8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1" name="Text Box 1">
          <a:extLst>
            <a:ext uri="{FF2B5EF4-FFF2-40B4-BE49-F238E27FC236}">
              <a16:creationId xmlns:a16="http://schemas.microsoft.com/office/drawing/2014/main" xmlns="" id="{00000000-0008-0000-0600-0000A9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2" name="Text Box 1">
          <a:extLst>
            <a:ext uri="{FF2B5EF4-FFF2-40B4-BE49-F238E27FC236}">
              <a16:creationId xmlns:a16="http://schemas.microsoft.com/office/drawing/2014/main" xmlns="" id="{00000000-0008-0000-0600-0000AA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3" name="Text Box 1">
          <a:extLst>
            <a:ext uri="{FF2B5EF4-FFF2-40B4-BE49-F238E27FC236}">
              <a16:creationId xmlns:a16="http://schemas.microsoft.com/office/drawing/2014/main" xmlns="" id="{00000000-0008-0000-0600-0000AB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4" name="Text Box 1">
          <a:extLst>
            <a:ext uri="{FF2B5EF4-FFF2-40B4-BE49-F238E27FC236}">
              <a16:creationId xmlns:a16="http://schemas.microsoft.com/office/drawing/2014/main" xmlns="" id="{00000000-0008-0000-0600-0000AC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5" name="Text Box 1">
          <a:extLst>
            <a:ext uri="{FF2B5EF4-FFF2-40B4-BE49-F238E27FC236}">
              <a16:creationId xmlns:a16="http://schemas.microsoft.com/office/drawing/2014/main" xmlns="" id="{00000000-0008-0000-0600-0000AD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6" name="Text Box 1">
          <a:extLst>
            <a:ext uri="{FF2B5EF4-FFF2-40B4-BE49-F238E27FC236}">
              <a16:creationId xmlns:a16="http://schemas.microsoft.com/office/drawing/2014/main" xmlns="" id="{00000000-0008-0000-0600-0000A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7" name="Text Box 1">
          <a:extLst>
            <a:ext uri="{FF2B5EF4-FFF2-40B4-BE49-F238E27FC236}">
              <a16:creationId xmlns:a16="http://schemas.microsoft.com/office/drawing/2014/main" xmlns="" id="{00000000-0008-0000-0600-0000AF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8" name="Text Box 1">
          <a:extLst>
            <a:ext uri="{FF2B5EF4-FFF2-40B4-BE49-F238E27FC236}">
              <a16:creationId xmlns:a16="http://schemas.microsoft.com/office/drawing/2014/main" xmlns="" id="{00000000-0008-0000-0600-0000B0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19" name="Text Box 1">
          <a:extLst>
            <a:ext uri="{FF2B5EF4-FFF2-40B4-BE49-F238E27FC236}">
              <a16:creationId xmlns:a16="http://schemas.microsoft.com/office/drawing/2014/main" xmlns="" id="{00000000-0008-0000-0600-0000B1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120" name="Text Box 1">
          <a:extLst>
            <a:ext uri="{FF2B5EF4-FFF2-40B4-BE49-F238E27FC236}">
              <a16:creationId xmlns:a16="http://schemas.microsoft.com/office/drawing/2014/main" xmlns="" id="{00000000-0008-0000-0600-0000B2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121" name="Text Box 1">
          <a:extLst>
            <a:ext uri="{FF2B5EF4-FFF2-40B4-BE49-F238E27FC236}">
              <a16:creationId xmlns:a16="http://schemas.microsoft.com/office/drawing/2014/main" xmlns="" id="{00000000-0008-0000-0600-0000B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122" name="Text Box 1">
          <a:extLst>
            <a:ext uri="{FF2B5EF4-FFF2-40B4-BE49-F238E27FC236}">
              <a16:creationId xmlns:a16="http://schemas.microsoft.com/office/drawing/2014/main" xmlns="" id="{00000000-0008-0000-0600-0000B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123" name="Text Box 1">
          <a:extLst>
            <a:ext uri="{FF2B5EF4-FFF2-40B4-BE49-F238E27FC236}">
              <a16:creationId xmlns:a16="http://schemas.microsoft.com/office/drawing/2014/main" xmlns="" id="{00000000-0008-0000-0600-0000B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24" name="Text Box 1">
          <a:extLst>
            <a:ext uri="{FF2B5EF4-FFF2-40B4-BE49-F238E27FC236}">
              <a16:creationId xmlns:a16="http://schemas.microsoft.com/office/drawing/2014/main" xmlns="" id="{00000000-0008-0000-0600-0000B6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xmlns="" id="{00000000-0008-0000-0600-0000B7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26" name="Text Box 1">
          <a:extLst>
            <a:ext uri="{FF2B5EF4-FFF2-40B4-BE49-F238E27FC236}">
              <a16:creationId xmlns:a16="http://schemas.microsoft.com/office/drawing/2014/main" xmlns="" id="{00000000-0008-0000-0600-0000B8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27" name="Text Box 1">
          <a:extLst>
            <a:ext uri="{FF2B5EF4-FFF2-40B4-BE49-F238E27FC236}">
              <a16:creationId xmlns:a16="http://schemas.microsoft.com/office/drawing/2014/main" xmlns="" id="{00000000-0008-0000-0600-0000B9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28" name="Text Box 1">
          <a:extLst>
            <a:ext uri="{FF2B5EF4-FFF2-40B4-BE49-F238E27FC236}">
              <a16:creationId xmlns:a16="http://schemas.microsoft.com/office/drawing/2014/main" xmlns="" id="{00000000-0008-0000-0600-0000BA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29" name="Text Box 1">
          <a:extLst>
            <a:ext uri="{FF2B5EF4-FFF2-40B4-BE49-F238E27FC236}">
              <a16:creationId xmlns:a16="http://schemas.microsoft.com/office/drawing/2014/main" xmlns="" id="{00000000-0008-0000-0600-0000BB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0" name="Text Box 1">
          <a:extLst>
            <a:ext uri="{FF2B5EF4-FFF2-40B4-BE49-F238E27FC236}">
              <a16:creationId xmlns:a16="http://schemas.microsoft.com/office/drawing/2014/main" xmlns="" id="{00000000-0008-0000-0600-0000BC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1" name="Text Box 1">
          <a:extLst>
            <a:ext uri="{FF2B5EF4-FFF2-40B4-BE49-F238E27FC236}">
              <a16:creationId xmlns:a16="http://schemas.microsoft.com/office/drawing/2014/main" xmlns="" id="{00000000-0008-0000-0600-0000BD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2" name="Text Box 1">
          <a:extLst>
            <a:ext uri="{FF2B5EF4-FFF2-40B4-BE49-F238E27FC236}">
              <a16:creationId xmlns:a16="http://schemas.microsoft.com/office/drawing/2014/main" xmlns="" id="{00000000-0008-0000-0600-0000B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3" name="Text Box 1">
          <a:extLst>
            <a:ext uri="{FF2B5EF4-FFF2-40B4-BE49-F238E27FC236}">
              <a16:creationId xmlns:a16="http://schemas.microsoft.com/office/drawing/2014/main" xmlns="" id="{00000000-0008-0000-0600-0000BF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4" name="Text Box 1">
          <a:extLst>
            <a:ext uri="{FF2B5EF4-FFF2-40B4-BE49-F238E27FC236}">
              <a16:creationId xmlns:a16="http://schemas.microsoft.com/office/drawing/2014/main" xmlns="" id="{00000000-0008-0000-0600-0000C0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5" name="Text Box 1">
          <a:extLst>
            <a:ext uri="{FF2B5EF4-FFF2-40B4-BE49-F238E27FC236}">
              <a16:creationId xmlns:a16="http://schemas.microsoft.com/office/drawing/2014/main" xmlns="" id="{00000000-0008-0000-0600-0000C1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6" name="Text Box 1">
          <a:extLst>
            <a:ext uri="{FF2B5EF4-FFF2-40B4-BE49-F238E27FC236}">
              <a16:creationId xmlns:a16="http://schemas.microsoft.com/office/drawing/2014/main" xmlns="" id="{00000000-0008-0000-0600-0000C2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7" name="Text Box 1">
          <a:extLst>
            <a:ext uri="{FF2B5EF4-FFF2-40B4-BE49-F238E27FC236}">
              <a16:creationId xmlns:a16="http://schemas.microsoft.com/office/drawing/2014/main" xmlns="" id="{00000000-0008-0000-0600-0000C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8" name="Text Box 1">
          <a:extLst>
            <a:ext uri="{FF2B5EF4-FFF2-40B4-BE49-F238E27FC236}">
              <a16:creationId xmlns:a16="http://schemas.microsoft.com/office/drawing/2014/main" xmlns="" id="{00000000-0008-0000-0600-0000C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39" name="Text Box 1">
          <a:extLst>
            <a:ext uri="{FF2B5EF4-FFF2-40B4-BE49-F238E27FC236}">
              <a16:creationId xmlns:a16="http://schemas.microsoft.com/office/drawing/2014/main" xmlns="" id="{00000000-0008-0000-0600-0000C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0" name="Text Box 1">
          <a:extLst>
            <a:ext uri="{FF2B5EF4-FFF2-40B4-BE49-F238E27FC236}">
              <a16:creationId xmlns:a16="http://schemas.microsoft.com/office/drawing/2014/main" xmlns="" id="{00000000-0008-0000-0600-0000C6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1" name="Text Box 1">
          <a:extLst>
            <a:ext uri="{FF2B5EF4-FFF2-40B4-BE49-F238E27FC236}">
              <a16:creationId xmlns:a16="http://schemas.microsoft.com/office/drawing/2014/main" xmlns="" id="{00000000-0008-0000-0600-0000C7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2" name="Text Box 1">
          <a:extLst>
            <a:ext uri="{FF2B5EF4-FFF2-40B4-BE49-F238E27FC236}">
              <a16:creationId xmlns:a16="http://schemas.microsoft.com/office/drawing/2014/main" xmlns="" id="{00000000-0008-0000-0600-0000C8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3" name="Text Box 1">
          <a:extLst>
            <a:ext uri="{FF2B5EF4-FFF2-40B4-BE49-F238E27FC236}">
              <a16:creationId xmlns:a16="http://schemas.microsoft.com/office/drawing/2014/main" xmlns="" id="{00000000-0008-0000-0600-0000C9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4" name="Text Box 1">
          <a:extLst>
            <a:ext uri="{FF2B5EF4-FFF2-40B4-BE49-F238E27FC236}">
              <a16:creationId xmlns:a16="http://schemas.microsoft.com/office/drawing/2014/main" xmlns="" id="{00000000-0008-0000-0600-0000CA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5" name="Text Box 1">
          <a:extLst>
            <a:ext uri="{FF2B5EF4-FFF2-40B4-BE49-F238E27FC236}">
              <a16:creationId xmlns:a16="http://schemas.microsoft.com/office/drawing/2014/main" xmlns="" id="{00000000-0008-0000-0600-0000CB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6" name="Text Box 1">
          <a:extLst>
            <a:ext uri="{FF2B5EF4-FFF2-40B4-BE49-F238E27FC236}">
              <a16:creationId xmlns:a16="http://schemas.microsoft.com/office/drawing/2014/main" xmlns="" id="{00000000-0008-0000-0600-0000CC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7" name="Text Box 1">
          <a:extLst>
            <a:ext uri="{FF2B5EF4-FFF2-40B4-BE49-F238E27FC236}">
              <a16:creationId xmlns:a16="http://schemas.microsoft.com/office/drawing/2014/main" xmlns="" id="{00000000-0008-0000-0600-0000CD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8" name="Text Box 1">
          <a:extLst>
            <a:ext uri="{FF2B5EF4-FFF2-40B4-BE49-F238E27FC236}">
              <a16:creationId xmlns:a16="http://schemas.microsoft.com/office/drawing/2014/main" xmlns="" id="{00000000-0008-0000-0600-0000C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49" name="Text Box 1">
          <a:extLst>
            <a:ext uri="{FF2B5EF4-FFF2-40B4-BE49-F238E27FC236}">
              <a16:creationId xmlns:a16="http://schemas.microsoft.com/office/drawing/2014/main" xmlns="" id="{00000000-0008-0000-0600-0000CF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50" name="Text Box 1">
          <a:extLst>
            <a:ext uri="{FF2B5EF4-FFF2-40B4-BE49-F238E27FC236}">
              <a16:creationId xmlns:a16="http://schemas.microsoft.com/office/drawing/2014/main" xmlns="" id="{00000000-0008-0000-0600-0000D0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51" name="Text Box 1">
          <a:extLst>
            <a:ext uri="{FF2B5EF4-FFF2-40B4-BE49-F238E27FC236}">
              <a16:creationId xmlns:a16="http://schemas.microsoft.com/office/drawing/2014/main" xmlns="" id="{00000000-0008-0000-0600-0000D1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52" name="Text Box 1">
          <a:extLst>
            <a:ext uri="{FF2B5EF4-FFF2-40B4-BE49-F238E27FC236}">
              <a16:creationId xmlns:a16="http://schemas.microsoft.com/office/drawing/2014/main" xmlns="" id="{00000000-0008-0000-0600-0000D2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53" name="Text Box 1">
          <a:extLst>
            <a:ext uri="{FF2B5EF4-FFF2-40B4-BE49-F238E27FC236}">
              <a16:creationId xmlns:a16="http://schemas.microsoft.com/office/drawing/2014/main" xmlns="" id="{00000000-0008-0000-0600-0000D3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54" name="Text Box 1">
          <a:extLst>
            <a:ext uri="{FF2B5EF4-FFF2-40B4-BE49-F238E27FC236}">
              <a16:creationId xmlns:a16="http://schemas.microsoft.com/office/drawing/2014/main" xmlns="" id="{00000000-0008-0000-0600-0000D4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55" name="Text Box 1">
          <a:extLst>
            <a:ext uri="{FF2B5EF4-FFF2-40B4-BE49-F238E27FC236}">
              <a16:creationId xmlns:a16="http://schemas.microsoft.com/office/drawing/2014/main" xmlns="" id="{00000000-0008-0000-0600-0000D5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56" name="Text Box 1">
          <a:extLst>
            <a:ext uri="{FF2B5EF4-FFF2-40B4-BE49-F238E27FC236}">
              <a16:creationId xmlns:a16="http://schemas.microsoft.com/office/drawing/2014/main" xmlns="" id="{00000000-0008-0000-0600-0000D6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57" name="Text Box 1">
          <a:extLst>
            <a:ext uri="{FF2B5EF4-FFF2-40B4-BE49-F238E27FC236}">
              <a16:creationId xmlns:a16="http://schemas.microsoft.com/office/drawing/2014/main" xmlns="" id="{00000000-0008-0000-0600-0000D7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58" name="Text Box 1">
          <a:extLst>
            <a:ext uri="{FF2B5EF4-FFF2-40B4-BE49-F238E27FC236}">
              <a16:creationId xmlns:a16="http://schemas.microsoft.com/office/drawing/2014/main" xmlns="" id="{00000000-0008-0000-0600-0000D8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59" name="Text Box 1">
          <a:extLst>
            <a:ext uri="{FF2B5EF4-FFF2-40B4-BE49-F238E27FC236}">
              <a16:creationId xmlns:a16="http://schemas.microsoft.com/office/drawing/2014/main" xmlns="" id="{00000000-0008-0000-0600-0000D9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60" name="Text Box 1">
          <a:extLst>
            <a:ext uri="{FF2B5EF4-FFF2-40B4-BE49-F238E27FC236}">
              <a16:creationId xmlns:a16="http://schemas.microsoft.com/office/drawing/2014/main" xmlns="" id="{00000000-0008-0000-0600-0000DA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61" name="Text Box 1">
          <a:extLst>
            <a:ext uri="{FF2B5EF4-FFF2-40B4-BE49-F238E27FC236}">
              <a16:creationId xmlns:a16="http://schemas.microsoft.com/office/drawing/2014/main" xmlns="" id="{00000000-0008-0000-0600-0000DB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62" name="Text Box 1">
          <a:extLst>
            <a:ext uri="{FF2B5EF4-FFF2-40B4-BE49-F238E27FC236}">
              <a16:creationId xmlns:a16="http://schemas.microsoft.com/office/drawing/2014/main" xmlns="" id="{00000000-0008-0000-0600-0000DC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63" name="Text Box 1">
          <a:extLst>
            <a:ext uri="{FF2B5EF4-FFF2-40B4-BE49-F238E27FC236}">
              <a16:creationId xmlns:a16="http://schemas.microsoft.com/office/drawing/2014/main" xmlns="" id="{00000000-0008-0000-0600-0000DD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64" name="Text Box 1">
          <a:extLst>
            <a:ext uri="{FF2B5EF4-FFF2-40B4-BE49-F238E27FC236}">
              <a16:creationId xmlns:a16="http://schemas.microsoft.com/office/drawing/2014/main" xmlns="" id="{00000000-0008-0000-0600-0000D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65" name="Text Box 1">
          <a:extLst>
            <a:ext uri="{FF2B5EF4-FFF2-40B4-BE49-F238E27FC236}">
              <a16:creationId xmlns:a16="http://schemas.microsoft.com/office/drawing/2014/main" xmlns="" id="{00000000-0008-0000-0600-0000DF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66" name="Text Box 1">
          <a:extLst>
            <a:ext uri="{FF2B5EF4-FFF2-40B4-BE49-F238E27FC236}">
              <a16:creationId xmlns:a16="http://schemas.microsoft.com/office/drawing/2014/main" xmlns="" id="{00000000-0008-0000-0600-0000E0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67" name="Text Box 1">
          <a:extLst>
            <a:ext uri="{FF2B5EF4-FFF2-40B4-BE49-F238E27FC236}">
              <a16:creationId xmlns:a16="http://schemas.microsoft.com/office/drawing/2014/main" xmlns="" id="{00000000-0008-0000-0600-0000E1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68" name="Text Box 1">
          <a:extLst>
            <a:ext uri="{FF2B5EF4-FFF2-40B4-BE49-F238E27FC236}">
              <a16:creationId xmlns:a16="http://schemas.microsoft.com/office/drawing/2014/main" xmlns="" id="{00000000-0008-0000-0600-0000E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69" name="Text Box 1">
          <a:extLst>
            <a:ext uri="{FF2B5EF4-FFF2-40B4-BE49-F238E27FC236}">
              <a16:creationId xmlns:a16="http://schemas.microsoft.com/office/drawing/2014/main" xmlns="" id="{00000000-0008-0000-0600-0000E3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0" name="Text Box 1">
          <a:extLst>
            <a:ext uri="{FF2B5EF4-FFF2-40B4-BE49-F238E27FC236}">
              <a16:creationId xmlns:a16="http://schemas.microsoft.com/office/drawing/2014/main" xmlns="" id="{00000000-0008-0000-0600-0000E4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1" name="Text Box 1">
          <a:extLst>
            <a:ext uri="{FF2B5EF4-FFF2-40B4-BE49-F238E27FC236}">
              <a16:creationId xmlns:a16="http://schemas.microsoft.com/office/drawing/2014/main" xmlns="" id="{00000000-0008-0000-0600-0000E5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2" name="Text Box 1">
          <a:extLst>
            <a:ext uri="{FF2B5EF4-FFF2-40B4-BE49-F238E27FC236}">
              <a16:creationId xmlns:a16="http://schemas.microsoft.com/office/drawing/2014/main" xmlns="" id="{00000000-0008-0000-0600-0000E6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3" name="Text Box 1">
          <a:extLst>
            <a:ext uri="{FF2B5EF4-FFF2-40B4-BE49-F238E27FC236}">
              <a16:creationId xmlns:a16="http://schemas.microsoft.com/office/drawing/2014/main" xmlns="" id="{00000000-0008-0000-0600-0000E7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4" name="Text Box 1">
          <a:extLst>
            <a:ext uri="{FF2B5EF4-FFF2-40B4-BE49-F238E27FC236}">
              <a16:creationId xmlns:a16="http://schemas.microsoft.com/office/drawing/2014/main" xmlns="" id="{00000000-0008-0000-0600-0000E8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5" name="Text Box 1">
          <a:extLst>
            <a:ext uri="{FF2B5EF4-FFF2-40B4-BE49-F238E27FC236}">
              <a16:creationId xmlns:a16="http://schemas.microsoft.com/office/drawing/2014/main" xmlns="" id="{00000000-0008-0000-0600-0000E9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6" name="Text Box 1">
          <a:extLst>
            <a:ext uri="{FF2B5EF4-FFF2-40B4-BE49-F238E27FC236}">
              <a16:creationId xmlns:a16="http://schemas.microsoft.com/office/drawing/2014/main" xmlns="" id="{00000000-0008-0000-0600-0000EA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7" name="Text Box 1">
          <a:extLst>
            <a:ext uri="{FF2B5EF4-FFF2-40B4-BE49-F238E27FC236}">
              <a16:creationId xmlns:a16="http://schemas.microsoft.com/office/drawing/2014/main" xmlns="" id="{00000000-0008-0000-0600-0000EB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8" name="Text Box 1">
          <a:extLst>
            <a:ext uri="{FF2B5EF4-FFF2-40B4-BE49-F238E27FC236}">
              <a16:creationId xmlns:a16="http://schemas.microsoft.com/office/drawing/2014/main" xmlns="" id="{00000000-0008-0000-0600-0000EC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79" name="Text Box 1">
          <a:extLst>
            <a:ext uri="{FF2B5EF4-FFF2-40B4-BE49-F238E27FC236}">
              <a16:creationId xmlns:a16="http://schemas.microsoft.com/office/drawing/2014/main" xmlns="" id="{00000000-0008-0000-0600-0000ED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0" name="Text Box 1">
          <a:extLst>
            <a:ext uri="{FF2B5EF4-FFF2-40B4-BE49-F238E27FC236}">
              <a16:creationId xmlns:a16="http://schemas.microsoft.com/office/drawing/2014/main" xmlns="" id="{00000000-0008-0000-0600-0000EE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1" name="Text Box 1">
          <a:extLst>
            <a:ext uri="{FF2B5EF4-FFF2-40B4-BE49-F238E27FC236}">
              <a16:creationId xmlns:a16="http://schemas.microsoft.com/office/drawing/2014/main" xmlns="" id="{00000000-0008-0000-0600-0000EF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2" name="Text Box 1">
          <a:extLst>
            <a:ext uri="{FF2B5EF4-FFF2-40B4-BE49-F238E27FC236}">
              <a16:creationId xmlns:a16="http://schemas.microsoft.com/office/drawing/2014/main" xmlns="" id="{00000000-0008-0000-0600-0000F0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3" name="Text Box 1">
          <a:extLst>
            <a:ext uri="{FF2B5EF4-FFF2-40B4-BE49-F238E27FC236}">
              <a16:creationId xmlns:a16="http://schemas.microsoft.com/office/drawing/2014/main" xmlns="" id="{00000000-0008-0000-0600-0000F1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4" name="Text Box 1">
          <a:extLst>
            <a:ext uri="{FF2B5EF4-FFF2-40B4-BE49-F238E27FC236}">
              <a16:creationId xmlns:a16="http://schemas.microsoft.com/office/drawing/2014/main" xmlns="" id="{00000000-0008-0000-0600-0000F2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5" name="Text Box 1">
          <a:extLst>
            <a:ext uri="{FF2B5EF4-FFF2-40B4-BE49-F238E27FC236}">
              <a16:creationId xmlns:a16="http://schemas.microsoft.com/office/drawing/2014/main" xmlns="" id="{00000000-0008-0000-0600-0000F3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6" name="Text Box 1">
          <a:extLst>
            <a:ext uri="{FF2B5EF4-FFF2-40B4-BE49-F238E27FC236}">
              <a16:creationId xmlns:a16="http://schemas.microsoft.com/office/drawing/2014/main" xmlns="" id="{00000000-0008-0000-0600-0000F4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187" name="Text Box 1">
          <a:extLst>
            <a:ext uri="{FF2B5EF4-FFF2-40B4-BE49-F238E27FC236}">
              <a16:creationId xmlns:a16="http://schemas.microsoft.com/office/drawing/2014/main" xmlns="" id="{00000000-0008-0000-0600-0000F505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88" name="Text Box 1">
          <a:extLst>
            <a:ext uri="{FF2B5EF4-FFF2-40B4-BE49-F238E27FC236}">
              <a16:creationId xmlns:a16="http://schemas.microsoft.com/office/drawing/2014/main" xmlns="" id="{00000000-0008-0000-0600-0000F6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89" name="Text Box 1">
          <a:extLst>
            <a:ext uri="{FF2B5EF4-FFF2-40B4-BE49-F238E27FC236}">
              <a16:creationId xmlns:a16="http://schemas.microsoft.com/office/drawing/2014/main" xmlns="" id="{00000000-0008-0000-0600-0000F7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90" name="Text Box 1">
          <a:extLst>
            <a:ext uri="{FF2B5EF4-FFF2-40B4-BE49-F238E27FC236}">
              <a16:creationId xmlns:a16="http://schemas.microsoft.com/office/drawing/2014/main" xmlns="" id="{00000000-0008-0000-0600-0000F8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91" name="Text Box 1">
          <a:extLst>
            <a:ext uri="{FF2B5EF4-FFF2-40B4-BE49-F238E27FC236}">
              <a16:creationId xmlns:a16="http://schemas.microsoft.com/office/drawing/2014/main" xmlns="" id="{00000000-0008-0000-0600-0000F9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92" name="Text Box 1">
          <a:extLst>
            <a:ext uri="{FF2B5EF4-FFF2-40B4-BE49-F238E27FC236}">
              <a16:creationId xmlns:a16="http://schemas.microsoft.com/office/drawing/2014/main" xmlns="" id="{00000000-0008-0000-0600-0000FA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93" name="Text Box 1">
          <a:extLst>
            <a:ext uri="{FF2B5EF4-FFF2-40B4-BE49-F238E27FC236}">
              <a16:creationId xmlns:a16="http://schemas.microsoft.com/office/drawing/2014/main" xmlns="" id="{00000000-0008-0000-0600-0000FB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94" name="Text Box 1">
          <a:extLst>
            <a:ext uri="{FF2B5EF4-FFF2-40B4-BE49-F238E27FC236}">
              <a16:creationId xmlns:a16="http://schemas.microsoft.com/office/drawing/2014/main" xmlns="" id="{00000000-0008-0000-0600-0000FC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195" name="Text Box 1">
          <a:extLst>
            <a:ext uri="{FF2B5EF4-FFF2-40B4-BE49-F238E27FC236}">
              <a16:creationId xmlns:a16="http://schemas.microsoft.com/office/drawing/2014/main" xmlns="" id="{00000000-0008-0000-0600-0000FD05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96" name="Text Box 1">
          <a:extLst>
            <a:ext uri="{FF2B5EF4-FFF2-40B4-BE49-F238E27FC236}">
              <a16:creationId xmlns:a16="http://schemas.microsoft.com/office/drawing/2014/main" xmlns="" id="{00000000-0008-0000-0600-0000FE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97" name="Text Box 1">
          <a:extLst>
            <a:ext uri="{FF2B5EF4-FFF2-40B4-BE49-F238E27FC236}">
              <a16:creationId xmlns:a16="http://schemas.microsoft.com/office/drawing/2014/main" xmlns="" id="{00000000-0008-0000-0600-0000FF05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98" name="Text Box 1">
          <a:extLst>
            <a:ext uri="{FF2B5EF4-FFF2-40B4-BE49-F238E27FC236}">
              <a16:creationId xmlns:a16="http://schemas.microsoft.com/office/drawing/2014/main" xmlns="" id="{00000000-0008-0000-0600-00000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199" name="Text Box 1">
          <a:extLst>
            <a:ext uri="{FF2B5EF4-FFF2-40B4-BE49-F238E27FC236}">
              <a16:creationId xmlns:a16="http://schemas.microsoft.com/office/drawing/2014/main" xmlns="" id="{00000000-0008-0000-0600-00000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200" name="Text Box 1">
          <a:extLst>
            <a:ext uri="{FF2B5EF4-FFF2-40B4-BE49-F238E27FC236}">
              <a16:creationId xmlns:a16="http://schemas.microsoft.com/office/drawing/2014/main" xmlns="" id="{00000000-0008-0000-0600-00000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201" name="Text Box 1">
          <a:extLst>
            <a:ext uri="{FF2B5EF4-FFF2-40B4-BE49-F238E27FC236}">
              <a16:creationId xmlns:a16="http://schemas.microsoft.com/office/drawing/2014/main" xmlns="" id="{00000000-0008-0000-0600-00000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202" name="Text Box 1">
          <a:extLst>
            <a:ext uri="{FF2B5EF4-FFF2-40B4-BE49-F238E27FC236}">
              <a16:creationId xmlns:a16="http://schemas.microsoft.com/office/drawing/2014/main" xmlns="" id="{00000000-0008-0000-0600-00000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203" name="Text Box 1">
          <a:extLst>
            <a:ext uri="{FF2B5EF4-FFF2-40B4-BE49-F238E27FC236}">
              <a16:creationId xmlns:a16="http://schemas.microsoft.com/office/drawing/2014/main" xmlns="" id="{00000000-0008-0000-0600-00000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204" name="Text Box 1">
          <a:extLst>
            <a:ext uri="{FF2B5EF4-FFF2-40B4-BE49-F238E27FC236}">
              <a16:creationId xmlns:a16="http://schemas.microsoft.com/office/drawing/2014/main" xmlns="" id="{00000000-0008-0000-0600-00000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205" name="Text Box 1">
          <a:extLst>
            <a:ext uri="{FF2B5EF4-FFF2-40B4-BE49-F238E27FC236}">
              <a16:creationId xmlns:a16="http://schemas.microsoft.com/office/drawing/2014/main" xmlns="" id="{00000000-0008-0000-0600-00000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206" name="Text Box 1">
          <a:extLst>
            <a:ext uri="{FF2B5EF4-FFF2-40B4-BE49-F238E27FC236}">
              <a16:creationId xmlns:a16="http://schemas.microsoft.com/office/drawing/2014/main" xmlns="" id="{00000000-0008-0000-0600-00000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207" name="Text Box 1">
          <a:extLst>
            <a:ext uri="{FF2B5EF4-FFF2-40B4-BE49-F238E27FC236}">
              <a16:creationId xmlns:a16="http://schemas.microsoft.com/office/drawing/2014/main" xmlns="" id="{00000000-0008-0000-0600-00000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08" name="Text Box 1">
          <a:extLst>
            <a:ext uri="{FF2B5EF4-FFF2-40B4-BE49-F238E27FC236}">
              <a16:creationId xmlns:a16="http://schemas.microsoft.com/office/drawing/2014/main" xmlns="" id="{00000000-0008-0000-0600-00000A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09" name="Text Box 1">
          <a:extLst>
            <a:ext uri="{FF2B5EF4-FFF2-40B4-BE49-F238E27FC236}">
              <a16:creationId xmlns:a16="http://schemas.microsoft.com/office/drawing/2014/main" xmlns="" id="{00000000-0008-0000-0600-00000B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0" name="Text Box 1">
          <a:extLst>
            <a:ext uri="{FF2B5EF4-FFF2-40B4-BE49-F238E27FC236}">
              <a16:creationId xmlns:a16="http://schemas.microsoft.com/office/drawing/2014/main" xmlns="" id="{00000000-0008-0000-0600-00000C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1" name="Text Box 1">
          <a:extLst>
            <a:ext uri="{FF2B5EF4-FFF2-40B4-BE49-F238E27FC236}">
              <a16:creationId xmlns:a16="http://schemas.microsoft.com/office/drawing/2014/main" xmlns="" id="{00000000-0008-0000-0600-00000D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2" name="Text Box 1">
          <a:extLst>
            <a:ext uri="{FF2B5EF4-FFF2-40B4-BE49-F238E27FC236}">
              <a16:creationId xmlns:a16="http://schemas.microsoft.com/office/drawing/2014/main" xmlns="" id="{00000000-0008-0000-0600-00000E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3" name="Text Box 1">
          <a:extLst>
            <a:ext uri="{FF2B5EF4-FFF2-40B4-BE49-F238E27FC236}">
              <a16:creationId xmlns:a16="http://schemas.microsoft.com/office/drawing/2014/main" xmlns="" id="{00000000-0008-0000-0600-00000F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4" name="Text Box 1">
          <a:extLst>
            <a:ext uri="{FF2B5EF4-FFF2-40B4-BE49-F238E27FC236}">
              <a16:creationId xmlns:a16="http://schemas.microsoft.com/office/drawing/2014/main" xmlns="" id="{00000000-0008-0000-0600-000010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5" name="Text Box 1">
          <a:extLst>
            <a:ext uri="{FF2B5EF4-FFF2-40B4-BE49-F238E27FC236}">
              <a16:creationId xmlns:a16="http://schemas.microsoft.com/office/drawing/2014/main" xmlns="" id="{00000000-0008-0000-0600-000011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6" name="Text Box 1">
          <a:extLst>
            <a:ext uri="{FF2B5EF4-FFF2-40B4-BE49-F238E27FC236}">
              <a16:creationId xmlns:a16="http://schemas.microsoft.com/office/drawing/2014/main" xmlns="" id="{00000000-0008-0000-0600-000012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7" name="Text Box 1">
          <a:extLst>
            <a:ext uri="{FF2B5EF4-FFF2-40B4-BE49-F238E27FC236}">
              <a16:creationId xmlns:a16="http://schemas.microsoft.com/office/drawing/2014/main" xmlns="" id="{00000000-0008-0000-0600-000013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8" name="Text Box 1">
          <a:extLst>
            <a:ext uri="{FF2B5EF4-FFF2-40B4-BE49-F238E27FC236}">
              <a16:creationId xmlns:a16="http://schemas.microsoft.com/office/drawing/2014/main" xmlns="" id="{00000000-0008-0000-0600-000014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19" name="Text Box 1">
          <a:extLst>
            <a:ext uri="{FF2B5EF4-FFF2-40B4-BE49-F238E27FC236}">
              <a16:creationId xmlns:a16="http://schemas.microsoft.com/office/drawing/2014/main" xmlns="" id="{00000000-0008-0000-0600-000015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0" name="Text Box 1">
          <a:extLst>
            <a:ext uri="{FF2B5EF4-FFF2-40B4-BE49-F238E27FC236}">
              <a16:creationId xmlns:a16="http://schemas.microsoft.com/office/drawing/2014/main" xmlns="" id="{00000000-0008-0000-0600-000016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1" name="Text Box 1">
          <a:extLst>
            <a:ext uri="{FF2B5EF4-FFF2-40B4-BE49-F238E27FC236}">
              <a16:creationId xmlns:a16="http://schemas.microsoft.com/office/drawing/2014/main" xmlns="" id="{00000000-0008-0000-0600-000017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2" name="Text Box 1">
          <a:extLst>
            <a:ext uri="{FF2B5EF4-FFF2-40B4-BE49-F238E27FC236}">
              <a16:creationId xmlns:a16="http://schemas.microsoft.com/office/drawing/2014/main" xmlns="" id="{00000000-0008-0000-0600-000018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3" name="Text Box 1">
          <a:extLst>
            <a:ext uri="{FF2B5EF4-FFF2-40B4-BE49-F238E27FC236}">
              <a16:creationId xmlns:a16="http://schemas.microsoft.com/office/drawing/2014/main" xmlns="" id="{00000000-0008-0000-0600-000019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4" name="Text Box 1">
          <a:extLst>
            <a:ext uri="{FF2B5EF4-FFF2-40B4-BE49-F238E27FC236}">
              <a16:creationId xmlns:a16="http://schemas.microsoft.com/office/drawing/2014/main" xmlns="" id="{00000000-0008-0000-0600-00001A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5" name="Text Box 1">
          <a:extLst>
            <a:ext uri="{FF2B5EF4-FFF2-40B4-BE49-F238E27FC236}">
              <a16:creationId xmlns:a16="http://schemas.microsoft.com/office/drawing/2014/main" xmlns="" id="{00000000-0008-0000-0600-00001B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6" name="Text Box 1">
          <a:extLst>
            <a:ext uri="{FF2B5EF4-FFF2-40B4-BE49-F238E27FC236}">
              <a16:creationId xmlns:a16="http://schemas.microsoft.com/office/drawing/2014/main" xmlns="" id="{00000000-0008-0000-0600-00001C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7" name="Text Box 1">
          <a:extLst>
            <a:ext uri="{FF2B5EF4-FFF2-40B4-BE49-F238E27FC236}">
              <a16:creationId xmlns:a16="http://schemas.microsoft.com/office/drawing/2014/main" xmlns="" id="{00000000-0008-0000-0600-00001D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8" name="Text Box 1">
          <a:extLst>
            <a:ext uri="{FF2B5EF4-FFF2-40B4-BE49-F238E27FC236}">
              <a16:creationId xmlns:a16="http://schemas.microsoft.com/office/drawing/2014/main" xmlns="" id="{00000000-0008-0000-0600-00001E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29" name="Text Box 1">
          <a:extLst>
            <a:ext uri="{FF2B5EF4-FFF2-40B4-BE49-F238E27FC236}">
              <a16:creationId xmlns:a16="http://schemas.microsoft.com/office/drawing/2014/main" xmlns="" id="{00000000-0008-0000-0600-00001F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30" name="Text Box 1">
          <a:extLst>
            <a:ext uri="{FF2B5EF4-FFF2-40B4-BE49-F238E27FC236}">
              <a16:creationId xmlns:a16="http://schemas.microsoft.com/office/drawing/2014/main" xmlns="" id="{00000000-0008-0000-0600-000020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31" name="Text Box 1">
          <a:extLst>
            <a:ext uri="{FF2B5EF4-FFF2-40B4-BE49-F238E27FC236}">
              <a16:creationId xmlns:a16="http://schemas.microsoft.com/office/drawing/2014/main" xmlns="" id="{00000000-0008-0000-0600-000021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2" name="Text Box 1">
          <a:extLst>
            <a:ext uri="{FF2B5EF4-FFF2-40B4-BE49-F238E27FC236}">
              <a16:creationId xmlns:a16="http://schemas.microsoft.com/office/drawing/2014/main" xmlns="" id="{00000000-0008-0000-0600-000022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3" name="Text Box 1">
          <a:extLst>
            <a:ext uri="{FF2B5EF4-FFF2-40B4-BE49-F238E27FC236}">
              <a16:creationId xmlns:a16="http://schemas.microsoft.com/office/drawing/2014/main" xmlns="" id="{00000000-0008-0000-0600-000023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4" name="Text Box 1">
          <a:extLst>
            <a:ext uri="{FF2B5EF4-FFF2-40B4-BE49-F238E27FC236}">
              <a16:creationId xmlns:a16="http://schemas.microsoft.com/office/drawing/2014/main" xmlns="" id="{00000000-0008-0000-0600-000024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5" name="Text Box 1">
          <a:extLst>
            <a:ext uri="{FF2B5EF4-FFF2-40B4-BE49-F238E27FC236}">
              <a16:creationId xmlns:a16="http://schemas.microsoft.com/office/drawing/2014/main" xmlns="" id="{00000000-0008-0000-0600-000025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6" name="Text Box 1">
          <a:extLst>
            <a:ext uri="{FF2B5EF4-FFF2-40B4-BE49-F238E27FC236}">
              <a16:creationId xmlns:a16="http://schemas.microsoft.com/office/drawing/2014/main" xmlns="" id="{00000000-0008-0000-0600-000026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7" name="Text Box 1">
          <a:extLst>
            <a:ext uri="{FF2B5EF4-FFF2-40B4-BE49-F238E27FC236}">
              <a16:creationId xmlns:a16="http://schemas.microsoft.com/office/drawing/2014/main" xmlns="" id="{00000000-0008-0000-0600-000027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8" name="Text Box 1">
          <a:extLst>
            <a:ext uri="{FF2B5EF4-FFF2-40B4-BE49-F238E27FC236}">
              <a16:creationId xmlns:a16="http://schemas.microsoft.com/office/drawing/2014/main" xmlns="" id="{00000000-0008-0000-0600-000028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39" name="Text Box 1">
          <a:extLst>
            <a:ext uri="{FF2B5EF4-FFF2-40B4-BE49-F238E27FC236}">
              <a16:creationId xmlns:a16="http://schemas.microsoft.com/office/drawing/2014/main" xmlns="" id="{00000000-0008-0000-0600-000029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0" name="Text Box 1">
          <a:extLst>
            <a:ext uri="{FF2B5EF4-FFF2-40B4-BE49-F238E27FC236}">
              <a16:creationId xmlns:a16="http://schemas.microsoft.com/office/drawing/2014/main" xmlns="" id="{00000000-0008-0000-0600-00002A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1" name="Text Box 1">
          <a:extLst>
            <a:ext uri="{FF2B5EF4-FFF2-40B4-BE49-F238E27FC236}">
              <a16:creationId xmlns:a16="http://schemas.microsoft.com/office/drawing/2014/main" xmlns="" id="{00000000-0008-0000-0600-00002B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2" name="Text Box 1">
          <a:extLst>
            <a:ext uri="{FF2B5EF4-FFF2-40B4-BE49-F238E27FC236}">
              <a16:creationId xmlns:a16="http://schemas.microsoft.com/office/drawing/2014/main" xmlns="" id="{00000000-0008-0000-0600-00002C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3" name="Text Box 1">
          <a:extLst>
            <a:ext uri="{FF2B5EF4-FFF2-40B4-BE49-F238E27FC236}">
              <a16:creationId xmlns:a16="http://schemas.microsoft.com/office/drawing/2014/main" xmlns="" id="{00000000-0008-0000-0600-00002D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4" name="Text Box 1">
          <a:extLst>
            <a:ext uri="{FF2B5EF4-FFF2-40B4-BE49-F238E27FC236}">
              <a16:creationId xmlns:a16="http://schemas.microsoft.com/office/drawing/2014/main" xmlns="" id="{00000000-0008-0000-0600-00002E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5" name="Text Box 1">
          <a:extLst>
            <a:ext uri="{FF2B5EF4-FFF2-40B4-BE49-F238E27FC236}">
              <a16:creationId xmlns:a16="http://schemas.microsoft.com/office/drawing/2014/main" xmlns="" id="{00000000-0008-0000-0600-00002F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6" name="Text Box 1">
          <a:extLst>
            <a:ext uri="{FF2B5EF4-FFF2-40B4-BE49-F238E27FC236}">
              <a16:creationId xmlns:a16="http://schemas.microsoft.com/office/drawing/2014/main" xmlns="" id="{00000000-0008-0000-0600-000030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7" name="Text Box 1">
          <a:extLst>
            <a:ext uri="{FF2B5EF4-FFF2-40B4-BE49-F238E27FC236}">
              <a16:creationId xmlns:a16="http://schemas.microsoft.com/office/drawing/2014/main" xmlns="" id="{00000000-0008-0000-0600-000031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8" name="Text Box 1">
          <a:extLst>
            <a:ext uri="{FF2B5EF4-FFF2-40B4-BE49-F238E27FC236}">
              <a16:creationId xmlns:a16="http://schemas.microsoft.com/office/drawing/2014/main" xmlns="" id="{00000000-0008-0000-0600-000032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49" name="Text Box 1">
          <a:extLst>
            <a:ext uri="{FF2B5EF4-FFF2-40B4-BE49-F238E27FC236}">
              <a16:creationId xmlns:a16="http://schemas.microsoft.com/office/drawing/2014/main" xmlns="" id="{00000000-0008-0000-0600-000033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50" name="Text Box 1">
          <a:extLst>
            <a:ext uri="{FF2B5EF4-FFF2-40B4-BE49-F238E27FC236}">
              <a16:creationId xmlns:a16="http://schemas.microsoft.com/office/drawing/2014/main" xmlns="" id="{00000000-0008-0000-0600-000034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51" name="Text Box 1">
          <a:extLst>
            <a:ext uri="{FF2B5EF4-FFF2-40B4-BE49-F238E27FC236}">
              <a16:creationId xmlns:a16="http://schemas.microsoft.com/office/drawing/2014/main" xmlns="" id="{00000000-0008-0000-0600-000035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52" name="Text Box 1">
          <a:extLst>
            <a:ext uri="{FF2B5EF4-FFF2-40B4-BE49-F238E27FC236}">
              <a16:creationId xmlns:a16="http://schemas.microsoft.com/office/drawing/2014/main" xmlns="" id="{00000000-0008-0000-0600-000036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53" name="Text Box 1">
          <a:extLst>
            <a:ext uri="{FF2B5EF4-FFF2-40B4-BE49-F238E27FC236}">
              <a16:creationId xmlns:a16="http://schemas.microsoft.com/office/drawing/2014/main" xmlns="" id="{00000000-0008-0000-0600-000037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54" name="Text Box 1">
          <a:extLst>
            <a:ext uri="{FF2B5EF4-FFF2-40B4-BE49-F238E27FC236}">
              <a16:creationId xmlns:a16="http://schemas.microsoft.com/office/drawing/2014/main" xmlns="" id="{00000000-0008-0000-0600-000038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255" name="Text Box 1">
          <a:extLst>
            <a:ext uri="{FF2B5EF4-FFF2-40B4-BE49-F238E27FC236}">
              <a16:creationId xmlns:a16="http://schemas.microsoft.com/office/drawing/2014/main" xmlns="" id="{00000000-0008-0000-0600-00003906000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56" name="Text Box 1">
          <a:extLst>
            <a:ext uri="{FF2B5EF4-FFF2-40B4-BE49-F238E27FC236}">
              <a16:creationId xmlns:a16="http://schemas.microsoft.com/office/drawing/2014/main" xmlns="" id="{00000000-0008-0000-0600-00003A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57" name="Text Box 1">
          <a:extLst>
            <a:ext uri="{FF2B5EF4-FFF2-40B4-BE49-F238E27FC236}">
              <a16:creationId xmlns:a16="http://schemas.microsoft.com/office/drawing/2014/main" xmlns="" id="{00000000-0008-0000-0600-00003B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58" name="Text Box 1">
          <a:extLst>
            <a:ext uri="{FF2B5EF4-FFF2-40B4-BE49-F238E27FC236}">
              <a16:creationId xmlns:a16="http://schemas.microsoft.com/office/drawing/2014/main" xmlns="" id="{00000000-0008-0000-0600-00003C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59" name="Text Box 1">
          <a:extLst>
            <a:ext uri="{FF2B5EF4-FFF2-40B4-BE49-F238E27FC236}">
              <a16:creationId xmlns:a16="http://schemas.microsoft.com/office/drawing/2014/main" xmlns="" id="{00000000-0008-0000-0600-00003D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0" name="Text Box 1">
          <a:extLst>
            <a:ext uri="{FF2B5EF4-FFF2-40B4-BE49-F238E27FC236}">
              <a16:creationId xmlns:a16="http://schemas.microsoft.com/office/drawing/2014/main" xmlns="" id="{00000000-0008-0000-0600-00003E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1" name="Text Box 1">
          <a:extLst>
            <a:ext uri="{FF2B5EF4-FFF2-40B4-BE49-F238E27FC236}">
              <a16:creationId xmlns:a16="http://schemas.microsoft.com/office/drawing/2014/main" xmlns="" id="{00000000-0008-0000-0600-00003F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2" name="Text Box 1">
          <a:extLst>
            <a:ext uri="{FF2B5EF4-FFF2-40B4-BE49-F238E27FC236}">
              <a16:creationId xmlns:a16="http://schemas.microsoft.com/office/drawing/2014/main" xmlns="" id="{00000000-0008-0000-0600-000040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3" name="Text Box 1">
          <a:extLst>
            <a:ext uri="{FF2B5EF4-FFF2-40B4-BE49-F238E27FC236}">
              <a16:creationId xmlns:a16="http://schemas.microsoft.com/office/drawing/2014/main" xmlns="" id="{00000000-0008-0000-0600-000041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4" name="Text Box 1">
          <a:extLst>
            <a:ext uri="{FF2B5EF4-FFF2-40B4-BE49-F238E27FC236}">
              <a16:creationId xmlns:a16="http://schemas.microsoft.com/office/drawing/2014/main" xmlns="" id="{00000000-0008-0000-0600-000042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5" name="Text Box 1">
          <a:extLst>
            <a:ext uri="{FF2B5EF4-FFF2-40B4-BE49-F238E27FC236}">
              <a16:creationId xmlns:a16="http://schemas.microsoft.com/office/drawing/2014/main" xmlns="" id="{00000000-0008-0000-0600-000043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6" name="Text Box 1">
          <a:extLst>
            <a:ext uri="{FF2B5EF4-FFF2-40B4-BE49-F238E27FC236}">
              <a16:creationId xmlns:a16="http://schemas.microsoft.com/office/drawing/2014/main" xmlns="" id="{00000000-0008-0000-0600-000044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7" name="Text Box 1">
          <a:extLst>
            <a:ext uri="{FF2B5EF4-FFF2-40B4-BE49-F238E27FC236}">
              <a16:creationId xmlns:a16="http://schemas.microsoft.com/office/drawing/2014/main" xmlns="" id="{00000000-0008-0000-0600-000045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8" name="Text Box 1">
          <a:extLst>
            <a:ext uri="{FF2B5EF4-FFF2-40B4-BE49-F238E27FC236}">
              <a16:creationId xmlns:a16="http://schemas.microsoft.com/office/drawing/2014/main" xmlns="" id="{00000000-0008-0000-0600-000046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69" name="Text Box 1">
          <a:extLst>
            <a:ext uri="{FF2B5EF4-FFF2-40B4-BE49-F238E27FC236}">
              <a16:creationId xmlns:a16="http://schemas.microsoft.com/office/drawing/2014/main" xmlns="" id="{00000000-0008-0000-0600-000047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0" name="Text Box 1">
          <a:extLst>
            <a:ext uri="{FF2B5EF4-FFF2-40B4-BE49-F238E27FC236}">
              <a16:creationId xmlns:a16="http://schemas.microsoft.com/office/drawing/2014/main" xmlns="" id="{00000000-0008-0000-0600-000048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1" name="Text Box 1">
          <a:extLst>
            <a:ext uri="{FF2B5EF4-FFF2-40B4-BE49-F238E27FC236}">
              <a16:creationId xmlns:a16="http://schemas.microsoft.com/office/drawing/2014/main" xmlns="" id="{00000000-0008-0000-0600-000049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2" name="Text Box 1">
          <a:extLst>
            <a:ext uri="{FF2B5EF4-FFF2-40B4-BE49-F238E27FC236}">
              <a16:creationId xmlns:a16="http://schemas.microsoft.com/office/drawing/2014/main" xmlns="" id="{00000000-0008-0000-0600-00004A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3" name="Text Box 1">
          <a:extLst>
            <a:ext uri="{FF2B5EF4-FFF2-40B4-BE49-F238E27FC236}">
              <a16:creationId xmlns:a16="http://schemas.microsoft.com/office/drawing/2014/main" xmlns="" id="{00000000-0008-0000-0600-00004B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4" name="Text Box 1">
          <a:extLst>
            <a:ext uri="{FF2B5EF4-FFF2-40B4-BE49-F238E27FC236}">
              <a16:creationId xmlns:a16="http://schemas.microsoft.com/office/drawing/2014/main" xmlns="" id="{00000000-0008-0000-0600-00004C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5" name="Text Box 1">
          <a:extLst>
            <a:ext uri="{FF2B5EF4-FFF2-40B4-BE49-F238E27FC236}">
              <a16:creationId xmlns:a16="http://schemas.microsoft.com/office/drawing/2014/main" xmlns="" id="{00000000-0008-0000-0600-00004D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6" name="Text Box 1">
          <a:extLst>
            <a:ext uri="{FF2B5EF4-FFF2-40B4-BE49-F238E27FC236}">
              <a16:creationId xmlns:a16="http://schemas.microsoft.com/office/drawing/2014/main" xmlns="" id="{00000000-0008-0000-0600-00004E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7" name="Text Box 1">
          <a:extLst>
            <a:ext uri="{FF2B5EF4-FFF2-40B4-BE49-F238E27FC236}">
              <a16:creationId xmlns:a16="http://schemas.microsoft.com/office/drawing/2014/main" xmlns="" id="{00000000-0008-0000-0600-00004F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8" name="Text Box 1">
          <a:extLst>
            <a:ext uri="{FF2B5EF4-FFF2-40B4-BE49-F238E27FC236}">
              <a16:creationId xmlns:a16="http://schemas.microsoft.com/office/drawing/2014/main" xmlns="" id="{00000000-0008-0000-0600-000050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79" name="Text Box 1">
          <a:extLst>
            <a:ext uri="{FF2B5EF4-FFF2-40B4-BE49-F238E27FC236}">
              <a16:creationId xmlns:a16="http://schemas.microsoft.com/office/drawing/2014/main" xmlns="" id="{00000000-0008-0000-0600-000051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0" name="Text Box 1">
          <a:extLst>
            <a:ext uri="{FF2B5EF4-FFF2-40B4-BE49-F238E27FC236}">
              <a16:creationId xmlns:a16="http://schemas.microsoft.com/office/drawing/2014/main" xmlns="" id="{00000000-0008-0000-0600-000052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1" name="Text Box 1">
          <a:extLst>
            <a:ext uri="{FF2B5EF4-FFF2-40B4-BE49-F238E27FC236}">
              <a16:creationId xmlns:a16="http://schemas.microsoft.com/office/drawing/2014/main" xmlns="" id="{00000000-0008-0000-0600-000053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2" name="Text Box 1">
          <a:extLst>
            <a:ext uri="{FF2B5EF4-FFF2-40B4-BE49-F238E27FC236}">
              <a16:creationId xmlns:a16="http://schemas.microsoft.com/office/drawing/2014/main" xmlns="" id="{00000000-0008-0000-0600-000054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3" name="Text Box 1">
          <a:extLst>
            <a:ext uri="{FF2B5EF4-FFF2-40B4-BE49-F238E27FC236}">
              <a16:creationId xmlns:a16="http://schemas.microsoft.com/office/drawing/2014/main" xmlns="" id="{00000000-0008-0000-0600-000055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4" name="Text Box 1">
          <a:extLst>
            <a:ext uri="{FF2B5EF4-FFF2-40B4-BE49-F238E27FC236}">
              <a16:creationId xmlns:a16="http://schemas.microsoft.com/office/drawing/2014/main" xmlns="" id="{00000000-0008-0000-0600-000056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5" name="Text Box 1">
          <a:extLst>
            <a:ext uri="{FF2B5EF4-FFF2-40B4-BE49-F238E27FC236}">
              <a16:creationId xmlns:a16="http://schemas.microsoft.com/office/drawing/2014/main" xmlns="" id="{00000000-0008-0000-0600-000057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6" name="Text Box 1">
          <a:extLst>
            <a:ext uri="{FF2B5EF4-FFF2-40B4-BE49-F238E27FC236}">
              <a16:creationId xmlns:a16="http://schemas.microsoft.com/office/drawing/2014/main" xmlns="" id="{00000000-0008-0000-0600-000058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7" name="Text Box 1">
          <a:extLst>
            <a:ext uri="{FF2B5EF4-FFF2-40B4-BE49-F238E27FC236}">
              <a16:creationId xmlns:a16="http://schemas.microsoft.com/office/drawing/2014/main" xmlns="" id="{00000000-0008-0000-0600-000059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8" name="Text Box 1">
          <a:extLst>
            <a:ext uri="{FF2B5EF4-FFF2-40B4-BE49-F238E27FC236}">
              <a16:creationId xmlns:a16="http://schemas.microsoft.com/office/drawing/2014/main" xmlns="" id="{00000000-0008-0000-0600-00005A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89" name="Text Box 1">
          <a:extLst>
            <a:ext uri="{FF2B5EF4-FFF2-40B4-BE49-F238E27FC236}">
              <a16:creationId xmlns:a16="http://schemas.microsoft.com/office/drawing/2014/main" xmlns="" id="{00000000-0008-0000-0600-00005B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0" name="Text Box 1">
          <a:extLst>
            <a:ext uri="{FF2B5EF4-FFF2-40B4-BE49-F238E27FC236}">
              <a16:creationId xmlns:a16="http://schemas.microsoft.com/office/drawing/2014/main" xmlns="" id="{00000000-0008-0000-0600-00005C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1" name="Text Box 1">
          <a:extLst>
            <a:ext uri="{FF2B5EF4-FFF2-40B4-BE49-F238E27FC236}">
              <a16:creationId xmlns:a16="http://schemas.microsoft.com/office/drawing/2014/main" xmlns="" id="{00000000-0008-0000-0600-00005D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xmlns="" id="{00000000-0008-0000-0600-00005E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3" name="Text Box 1">
          <a:extLst>
            <a:ext uri="{FF2B5EF4-FFF2-40B4-BE49-F238E27FC236}">
              <a16:creationId xmlns:a16="http://schemas.microsoft.com/office/drawing/2014/main" xmlns="" id="{00000000-0008-0000-0600-00005F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4" name="Text Box 1">
          <a:extLst>
            <a:ext uri="{FF2B5EF4-FFF2-40B4-BE49-F238E27FC236}">
              <a16:creationId xmlns:a16="http://schemas.microsoft.com/office/drawing/2014/main" xmlns="" id="{00000000-0008-0000-0600-000060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5" name="Text Box 1">
          <a:extLst>
            <a:ext uri="{FF2B5EF4-FFF2-40B4-BE49-F238E27FC236}">
              <a16:creationId xmlns:a16="http://schemas.microsoft.com/office/drawing/2014/main" xmlns="" id="{00000000-0008-0000-0600-000061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6" name="Text Box 1">
          <a:extLst>
            <a:ext uri="{FF2B5EF4-FFF2-40B4-BE49-F238E27FC236}">
              <a16:creationId xmlns:a16="http://schemas.microsoft.com/office/drawing/2014/main" xmlns="" id="{00000000-0008-0000-0600-000062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7" name="Text Box 1">
          <a:extLst>
            <a:ext uri="{FF2B5EF4-FFF2-40B4-BE49-F238E27FC236}">
              <a16:creationId xmlns:a16="http://schemas.microsoft.com/office/drawing/2014/main" xmlns="" id="{00000000-0008-0000-0600-000063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8" name="Text Box 1">
          <a:extLst>
            <a:ext uri="{FF2B5EF4-FFF2-40B4-BE49-F238E27FC236}">
              <a16:creationId xmlns:a16="http://schemas.microsoft.com/office/drawing/2014/main" xmlns="" id="{00000000-0008-0000-0600-000064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299" name="Text Box 1">
          <a:extLst>
            <a:ext uri="{FF2B5EF4-FFF2-40B4-BE49-F238E27FC236}">
              <a16:creationId xmlns:a16="http://schemas.microsoft.com/office/drawing/2014/main" xmlns="" id="{00000000-0008-0000-0600-000065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0" name="Text Box 1">
          <a:extLst>
            <a:ext uri="{FF2B5EF4-FFF2-40B4-BE49-F238E27FC236}">
              <a16:creationId xmlns:a16="http://schemas.microsoft.com/office/drawing/2014/main" xmlns="" id="{00000000-0008-0000-0600-000066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1" name="Text Box 1">
          <a:extLst>
            <a:ext uri="{FF2B5EF4-FFF2-40B4-BE49-F238E27FC236}">
              <a16:creationId xmlns:a16="http://schemas.microsoft.com/office/drawing/2014/main" xmlns="" id="{00000000-0008-0000-0600-000067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2" name="Text Box 1">
          <a:extLst>
            <a:ext uri="{FF2B5EF4-FFF2-40B4-BE49-F238E27FC236}">
              <a16:creationId xmlns:a16="http://schemas.microsoft.com/office/drawing/2014/main" xmlns="" id="{00000000-0008-0000-0600-000068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3" name="Text Box 1">
          <a:extLst>
            <a:ext uri="{FF2B5EF4-FFF2-40B4-BE49-F238E27FC236}">
              <a16:creationId xmlns:a16="http://schemas.microsoft.com/office/drawing/2014/main" xmlns="" id="{00000000-0008-0000-0600-000069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4" name="Text Box 1">
          <a:extLst>
            <a:ext uri="{FF2B5EF4-FFF2-40B4-BE49-F238E27FC236}">
              <a16:creationId xmlns:a16="http://schemas.microsoft.com/office/drawing/2014/main" xmlns="" id="{00000000-0008-0000-0600-00006A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5" name="Text Box 1">
          <a:extLst>
            <a:ext uri="{FF2B5EF4-FFF2-40B4-BE49-F238E27FC236}">
              <a16:creationId xmlns:a16="http://schemas.microsoft.com/office/drawing/2014/main" xmlns="" id="{00000000-0008-0000-0600-00006B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6" name="Text Box 1">
          <a:extLst>
            <a:ext uri="{FF2B5EF4-FFF2-40B4-BE49-F238E27FC236}">
              <a16:creationId xmlns:a16="http://schemas.microsoft.com/office/drawing/2014/main" xmlns="" id="{00000000-0008-0000-0600-00006C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307" name="Text Box 1">
          <a:extLst>
            <a:ext uri="{FF2B5EF4-FFF2-40B4-BE49-F238E27FC236}">
              <a16:creationId xmlns:a16="http://schemas.microsoft.com/office/drawing/2014/main" xmlns="" id="{00000000-0008-0000-0600-00006D0600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08" name="Text Box 1">
          <a:extLst>
            <a:ext uri="{FF2B5EF4-FFF2-40B4-BE49-F238E27FC236}">
              <a16:creationId xmlns:a16="http://schemas.microsoft.com/office/drawing/2014/main" xmlns="" id="{00000000-0008-0000-0600-00006E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09" name="Text Box 1">
          <a:extLst>
            <a:ext uri="{FF2B5EF4-FFF2-40B4-BE49-F238E27FC236}">
              <a16:creationId xmlns:a16="http://schemas.microsoft.com/office/drawing/2014/main" xmlns="" id="{00000000-0008-0000-0600-00006F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0" name="Text Box 1">
          <a:extLst>
            <a:ext uri="{FF2B5EF4-FFF2-40B4-BE49-F238E27FC236}">
              <a16:creationId xmlns:a16="http://schemas.microsoft.com/office/drawing/2014/main" xmlns="" id="{00000000-0008-0000-0600-00007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1" name="Text Box 1">
          <a:extLst>
            <a:ext uri="{FF2B5EF4-FFF2-40B4-BE49-F238E27FC236}">
              <a16:creationId xmlns:a16="http://schemas.microsoft.com/office/drawing/2014/main" xmlns="" id="{00000000-0008-0000-0600-00007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2" name="Text Box 1">
          <a:extLst>
            <a:ext uri="{FF2B5EF4-FFF2-40B4-BE49-F238E27FC236}">
              <a16:creationId xmlns:a16="http://schemas.microsoft.com/office/drawing/2014/main" xmlns="" id="{00000000-0008-0000-0600-00007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3" name="Text Box 1">
          <a:extLst>
            <a:ext uri="{FF2B5EF4-FFF2-40B4-BE49-F238E27FC236}">
              <a16:creationId xmlns:a16="http://schemas.microsoft.com/office/drawing/2014/main" xmlns="" id="{00000000-0008-0000-0600-00007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4" name="Text Box 1">
          <a:extLst>
            <a:ext uri="{FF2B5EF4-FFF2-40B4-BE49-F238E27FC236}">
              <a16:creationId xmlns:a16="http://schemas.microsoft.com/office/drawing/2014/main" xmlns="" id="{00000000-0008-0000-0600-00007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5" name="Text Box 1">
          <a:extLst>
            <a:ext uri="{FF2B5EF4-FFF2-40B4-BE49-F238E27FC236}">
              <a16:creationId xmlns:a16="http://schemas.microsoft.com/office/drawing/2014/main" xmlns="" id="{00000000-0008-0000-0600-00007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6" name="Text Box 1">
          <a:extLst>
            <a:ext uri="{FF2B5EF4-FFF2-40B4-BE49-F238E27FC236}">
              <a16:creationId xmlns:a16="http://schemas.microsoft.com/office/drawing/2014/main" xmlns="" id="{00000000-0008-0000-0600-00007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7" name="Text Box 1">
          <a:extLst>
            <a:ext uri="{FF2B5EF4-FFF2-40B4-BE49-F238E27FC236}">
              <a16:creationId xmlns:a16="http://schemas.microsoft.com/office/drawing/2014/main" xmlns="" id="{00000000-0008-0000-0600-00007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8" name="Text Box 1">
          <a:extLst>
            <a:ext uri="{FF2B5EF4-FFF2-40B4-BE49-F238E27FC236}">
              <a16:creationId xmlns:a16="http://schemas.microsoft.com/office/drawing/2014/main" xmlns="" id="{00000000-0008-0000-0600-00007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19" name="Text Box 1">
          <a:extLst>
            <a:ext uri="{FF2B5EF4-FFF2-40B4-BE49-F238E27FC236}">
              <a16:creationId xmlns:a16="http://schemas.microsoft.com/office/drawing/2014/main" xmlns="" id="{00000000-0008-0000-0600-00007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0" name="Text Box 1">
          <a:extLst>
            <a:ext uri="{FF2B5EF4-FFF2-40B4-BE49-F238E27FC236}">
              <a16:creationId xmlns:a16="http://schemas.microsoft.com/office/drawing/2014/main" xmlns="" id="{00000000-0008-0000-0600-00007A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1" name="Text Box 1">
          <a:extLst>
            <a:ext uri="{FF2B5EF4-FFF2-40B4-BE49-F238E27FC236}">
              <a16:creationId xmlns:a16="http://schemas.microsoft.com/office/drawing/2014/main" xmlns="" id="{00000000-0008-0000-0600-00007B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2" name="Text Box 1">
          <a:extLst>
            <a:ext uri="{FF2B5EF4-FFF2-40B4-BE49-F238E27FC236}">
              <a16:creationId xmlns:a16="http://schemas.microsoft.com/office/drawing/2014/main" xmlns="" id="{00000000-0008-0000-0600-00007C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3" name="Text Box 1">
          <a:extLst>
            <a:ext uri="{FF2B5EF4-FFF2-40B4-BE49-F238E27FC236}">
              <a16:creationId xmlns:a16="http://schemas.microsoft.com/office/drawing/2014/main" xmlns="" id="{00000000-0008-0000-0600-00007D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4" name="Text Box 1">
          <a:extLst>
            <a:ext uri="{FF2B5EF4-FFF2-40B4-BE49-F238E27FC236}">
              <a16:creationId xmlns:a16="http://schemas.microsoft.com/office/drawing/2014/main" xmlns="" id="{00000000-0008-0000-0600-00007E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5" name="Text Box 1">
          <a:extLst>
            <a:ext uri="{FF2B5EF4-FFF2-40B4-BE49-F238E27FC236}">
              <a16:creationId xmlns:a16="http://schemas.microsoft.com/office/drawing/2014/main" xmlns="" id="{00000000-0008-0000-0600-00007F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6" name="Text Box 1">
          <a:extLst>
            <a:ext uri="{FF2B5EF4-FFF2-40B4-BE49-F238E27FC236}">
              <a16:creationId xmlns:a16="http://schemas.microsoft.com/office/drawing/2014/main" xmlns="" id="{00000000-0008-0000-0600-00008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7" name="Text Box 1">
          <a:extLst>
            <a:ext uri="{FF2B5EF4-FFF2-40B4-BE49-F238E27FC236}">
              <a16:creationId xmlns:a16="http://schemas.microsoft.com/office/drawing/2014/main" xmlns="" id="{00000000-0008-0000-0600-00008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8" name="Text Box 1">
          <a:extLst>
            <a:ext uri="{FF2B5EF4-FFF2-40B4-BE49-F238E27FC236}">
              <a16:creationId xmlns:a16="http://schemas.microsoft.com/office/drawing/2014/main" xmlns="" id="{00000000-0008-0000-0600-00008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29" name="Text Box 1">
          <a:extLst>
            <a:ext uri="{FF2B5EF4-FFF2-40B4-BE49-F238E27FC236}">
              <a16:creationId xmlns:a16="http://schemas.microsoft.com/office/drawing/2014/main" xmlns="" id="{00000000-0008-0000-0600-00008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0" name="Text Box 1">
          <a:extLst>
            <a:ext uri="{FF2B5EF4-FFF2-40B4-BE49-F238E27FC236}">
              <a16:creationId xmlns:a16="http://schemas.microsoft.com/office/drawing/2014/main" xmlns="" id="{00000000-0008-0000-0600-00008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1" name="Text Box 1">
          <a:extLst>
            <a:ext uri="{FF2B5EF4-FFF2-40B4-BE49-F238E27FC236}">
              <a16:creationId xmlns:a16="http://schemas.microsoft.com/office/drawing/2014/main" xmlns="" id="{00000000-0008-0000-0600-00008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2" name="Text Box 1">
          <a:extLst>
            <a:ext uri="{FF2B5EF4-FFF2-40B4-BE49-F238E27FC236}">
              <a16:creationId xmlns:a16="http://schemas.microsoft.com/office/drawing/2014/main" xmlns="" id="{00000000-0008-0000-0600-00008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3" name="Text Box 1">
          <a:extLst>
            <a:ext uri="{FF2B5EF4-FFF2-40B4-BE49-F238E27FC236}">
              <a16:creationId xmlns:a16="http://schemas.microsoft.com/office/drawing/2014/main" xmlns="" id="{00000000-0008-0000-0600-00008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4" name="Text Box 1">
          <a:extLst>
            <a:ext uri="{FF2B5EF4-FFF2-40B4-BE49-F238E27FC236}">
              <a16:creationId xmlns:a16="http://schemas.microsoft.com/office/drawing/2014/main" xmlns="" id="{00000000-0008-0000-0600-00008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5" name="Text Box 1">
          <a:extLst>
            <a:ext uri="{FF2B5EF4-FFF2-40B4-BE49-F238E27FC236}">
              <a16:creationId xmlns:a16="http://schemas.microsoft.com/office/drawing/2014/main" xmlns="" id="{00000000-0008-0000-0600-00008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6" name="Text Box 1">
          <a:extLst>
            <a:ext uri="{FF2B5EF4-FFF2-40B4-BE49-F238E27FC236}">
              <a16:creationId xmlns:a16="http://schemas.microsoft.com/office/drawing/2014/main" xmlns="" id="{00000000-0008-0000-0600-00008A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7" name="Text Box 1">
          <a:extLst>
            <a:ext uri="{FF2B5EF4-FFF2-40B4-BE49-F238E27FC236}">
              <a16:creationId xmlns:a16="http://schemas.microsoft.com/office/drawing/2014/main" xmlns="" id="{00000000-0008-0000-0600-00008B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8" name="Text Box 1">
          <a:extLst>
            <a:ext uri="{FF2B5EF4-FFF2-40B4-BE49-F238E27FC236}">
              <a16:creationId xmlns:a16="http://schemas.microsoft.com/office/drawing/2014/main" xmlns="" id="{00000000-0008-0000-0600-00008C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39" name="Text Box 1">
          <a:extLst>
            <a:ext uri="{FF2B5EF4-FFF2-40B4-BE49-F238E27FC236}">
              <a16:creationId xmlns:a16="http://schemas.microsoft.com/office/drawing/2014/main" xmlns="" id="{00000000-0008-0000-0600-00008D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0" name="Text Box 1">
          <a:extLst>
            <a:ext uri="{FF2B5EF4-FFF2-40B4-BE49-F238E27FC236}">
              <a16:creationId xmlns:a16="http://schemas.microsoft.com/office/drawing/2014/main" xmlns="" id="{00000000-0008-0000-0600-00008E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1" name="Text Box 1">
          <a:extLst>
            <a:ext uri="{FF2B5EF4-FFF2-40B4-BE49-F238E27FC236}">
              <a16:creationId xmlns:a16="http://schemas.microsoft.com/office/drawing/2014/main" xmlns="" id="{00000000-0008-0000-0600-00008F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2" name="Text Box 1">
          <a:extLst>
            <a:ext uri="{FF2B5EF4-FFF2-40B4-BE49-F238E27FC236}">
              <a16:creationId xmlns:a16="http://schemas.microsoft.com/office/drawing/2014/main" xmlns="" id="{00000000-0008-0000-0600-00009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3" name="Text Box 1">
          <a:extLst>
            <a:ext uri="{FF2B5EF4-FFF2-40B4-BE49-F238E27FC236}">
              <a16:creationId xmlns:a16="http://schemas.microsoft.com/office/drawing/2014/main" xmlns="" id="{00000000-0008-0000-0600-00009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4" name="Text Box 1">
          <a:extLst>
            <a:ext uri="{FF2B5EF4-FFF2-40B4-BE49-F238E27FC236}">
              <a16:creationId xmlns:a16="http://schemas.microsoft.com/office/drawing/2014/main" xmlns="" id="{00000000-0008-0000-0600-00009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5" name="Text Box 1">
          <a:extLst>
            <a:ext uri="{FF2B5EF4-FFF2-40B4-BE49-F238E27FC236}">
              <a16:creationId xmlns:a16="http://schemas.microsoft.com/office/drawing/2014/main" xmlns="" id="{00000000-0008-0000-0600-00009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6" name="Text Box 1">
          <a:extLst>
            <a:ext uri="{FF2B5EF4-FFF2-40B4-BE49-F238E27FC236}">
              <a16:creationId xmlns:a16="http://schemas.microsoft.com/office/drawing/2014/main" xmlns="" id="{00000000-0008-0000-0600-00009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7" name="Text Box 1">
          <a:extLst>
            <a:ext uri="{FF2B5EF4-FFF2-40B4-BE49-F238E27FC236}">
              <a16:creationId xmlns:a16="http://schemas.microsoft.com/office/drawing/2014/main" xmlns="" id="{00000000-0008-0000-0600-00009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8" name="Text Box 1">
          <a:extLst>
            <a:ext uri="{FF2B5EF4-FFF2-40B4-BE49-F238E27FC236}">
              <a16:creationId xmlns:a16="http://schemas.microsoft.com/office/drawing/2014/main" xmlns="" id="{00000000-0008-0000-0600-00009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49" name="Text Box 1">
          <a:extLst>
            <a:ext uri="{FF2B5EF4-FFF2-40B4-BE49-F238E27FC236}">
              <a16:creationId xmlns:a16="http://schemas.microsoft.com/office/drawing/2014/main" xmlns="" id="{00000000-0008-0000-0600-00009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0" name="Text Box 1">
          <a:extLst>
            <a:ext uri="{FF2B5EF4-FFF2-40B4-BE49-F238E27FC236}">
              <a16:creationId xmlns:a16="http://schemas.microsoft.com/office/drawing/2014/main" xmlns="" id="{00000000-0008-0000-0600-00009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1" name="Text Box 1">
          <a:extLst>
            <a:ext uri="{FF2B5EF4-FFF2-40B4-BE49-F238E27FC236}">
              <a16:creationId xmlns:a16="http://schemas.microsoft.com/office/drawing/2014/main" xmlns="" id="{00000000-0008-0000-0600-00009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2" name="Text Box 1">
          <a:extLst>
            <a:ext uri="{FF2B5EF4-FFF2-40B4-BE49-F238E27FC236}">
              <a16:creationId xmlns:a16="http://schemas.microsoft.com/office/drawing/2014/main" xmlns="" id="{00000000-0008-0000-0600-00009A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3" name="Text Box 1">
          <a:extLst>
            <a:ext uri="{FF2B5EF4-FFF2-40B4-BE49-F238E27FC236}">
              <a16:creationId xmlns:a16="http://schemas.microsoft.com/office/drawing/2014/main" xmlns="" id="{00000000-0008-0000-0600-00009B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4" name="Text Box 1">
          <a:extLst>
            <a:ext uri="{FF2B5EF4-FFF2-40B4-BE49-F238E27FC236}">
              <a16:creationId xmlns:a16="http://schemas.microsoft.com/office/drawing/2014/main" xmlns="" id="{00000000-0008-0000-0600-00009C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5" name="Text Box 1">
          <a:extLst>
            <a:ext uri="{FF2B5EF4-FFF2-40B4-BE49-F238E27FC236}">
              <a16:creationId xmlns:a16="http://schemas.microsoft.com/office/drawing/2014/main" xmlns="" id="{00000000-0008-0000-0600-00009D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6" name="Text Box 1">
          <a:extLst>
            <a:ext uri="{FF2B5EF4-FFF2-40B4-BE49-F238E27FC236}">
              <a16:creationId xmlns:a16="http://schemas.microsoft.com/office/drawing/2014/main" xmlns="" id="{00000000-0008-0000-0600-00009E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7" name="Text Box 1">
          <a:extLst>
            <a:ext uri="{FF2B5EF4-FFF2-40B4-BE49-F238E27FC236}">
              <a16:creationId xmlns:a16="http://schemas.microsoft.com/office/drawing/2014/main" xmlns="" id="{00000000-0008-0000-0600-00009F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8" name="Text Box 1">
          <a:extLst>
            <a:ext uri="{FF2B5EF4-FFF2-40B4-BE49-F238E27FC236}">
              <a16:creationId xmlns:a16="http://schemas.microsoft.com/office/drawing/2014/main" xmlns="" id="{00000000-0008-0000-0600-0000A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59" name="Text Box 1">
          <a:extLst>
            <a:ext uri="{FF2B5EF4-FFF2-40B4-BE49-F238E27FC236}">
              <a16:creationId xmlns:a16="http://schemas.microsoft.com/office/drawing/2014/main" xmlns="" id="{00000000-0008-0000-0600-0000A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0" name="Text Box 1">
          <a:extLst>
            <a:ext uri="{FF2B5EF4-FFF2-40B4-BE49-F238E27FC236}">
              <a16:creationId xmlns:a16="http://schemas.microsoft.com/office/drawing/2014/main" xmlns="" id="{00000000-0008-0000-0600-0000A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1" name="Text Box 1">
          <a:extLst>
            <a:ext uri="{FF2B5EF4-FFF2-40B4-BE49-F238E27FC236}">
              <a16:creationId xmlns:a16="http://schemas.microsoft.com/office/drawing/2014/main" xmlns="" id="{00000000-0008-0000-0600-0000A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2" name="Text Box 1">
          <a:extLst>
            <a:ext uri="{FF2B5EF4-FFF2-40B4-BE49-F238E27FC236}">
              <a16:creationId xmlns:a16="http://schemas.microsoft.com/office/drawing/2014/main" xmlns="" id="{00000000-0008-0000-0600-0000A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3" name="Text Box 1">
          <a:extLst>
            <a:ext uri="{FF2B5EF4-FFF2-40B4-BE49-F238E27FC236}">
              <a16:creationId xmlns:a16="http://schemas.microsoft.com/office/drawing/2014/main" xmlns="" id="{00000000-0008-0000-0600-0000A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4" name="Text Box 1">
          <a:extLst>
            <a:ext uri="{FF2B5EF4-FFF2-40B4-BE49-F238E27FC236}">
              <a16:creationId xmlns:a16="http://schemas.microsoft.com/office/drawing/2014/main" xmlns="" id="{00000000-0008-0000-0600-0000A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5" name="Text Box 1">
          <a:extLst>
            <a:ext uri="{FF2B5EF4-FFF2-40B4-BE49-F238E27FC236}">
              <a16:creationId xmlns:a16="http://schemas.microsoft.com/office/drawing/2014/main" xmlns="" id="{00000000-0008-0000-0600-0000A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6" name="Text Box 1">
          <a:extLst>
            <a:ext uri="{FF2B5EF4-FFF2-40B4-BE49-F238E27FC236}">
              <a16:creationId xmlns:a16="http://schemas.microsoft.com/office/drawing/2014/main" xmlns="" id="{00000000-0008-0000-0600-0000A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7" name="Text Box 1">
          <a:extLst>
            <a:ext uri="{FF2B5EF4-FFF2-40B4-BE49-F238E27FC236}">
              <a16:creationId xmlns:a16="http://schemas.microsoft.com/office/drawing/2014/main" xmlns="" id="{00000000-0008-0000-0600-0000A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8" name="Text Box 1">
          <a:extLst>
            <a:ext uri="{FF2B5EF4-FFF2-40B4-BE49-F238E27FC236}">
              <a16:creationId xmlns:a16="http://schemas.microsoft.com/office/drawing/2014/main" xmlns="" id="{00000000-0008-0000-0600-0000AA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69" name="Text Box 1">
          <a:extLst>
            <a:ext uri="{FF2B5EF4-FFF2-40B4-BE49-F238E27FC236}">
              <a16:creationId xmlns:a16="http://schemas.microsoft.com/office/drawing/2014/main" xmlns="" id="{00000000-0008-0000-0600-0000AB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70" name="Text Box 1">
          <a:extLst>
            <a:ext uri="{FF2B5EF4-FFF2-40B4-BE49-F238E27FC236}">
              <a16:creationId xmlns:a16="http://schemas.microsoft.com/office/drawing/2014/main" xmlns="" id="{00000000-0008-0000-0600-0000AC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371" name="Text Box 1">
          <a:extLst>
            <a:ext uri="{FF2B5EF4-FFF2-40B4-BE49-F238E27FC236}">
              <a16:creationId xmlns:a16="http://schemas.microsoft.com/office/drawing/2014/main" xmlns="" id="{00000000-0008-0000-0600-0000AD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2" name="Text Box 1">
          <a:extLst>
            <a:ext uri="{FF2B5EF4-FFF2-40B4-BE49-F238E27FC236}">
              <a16:creationId xmlns:a16="http://schemas.microsoft.com/office/drawing/2014/main" xmlns="" id="{00000000-0008-0000-0600-0000AE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3" name="Text Box 1">
          <a:extLst>
            <a:ext uri="{FF2B5EF4-FFF2-40B4-BE49-F238E27FC236}">
              <a16:creationId xmlns:a16="http://schemas.microsoft.com/office/drawing/2014/main" xmlns="" id="{00000000-0008-0000-0600-0000AF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4" name="Text Box 1">
          <a:extLst>
            <a:ext uri="{FF2B5EF4-FFF2-40B4-BE49-F238E27FC236}">
              <a16:creationId xmlns:a16="http://schemas.microsoft.com/office/drawing/2014/main" xmlns="" id="{00000000-0008-0000-0600-0000B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5" name="Text Box 1">
          <a:extLst>
            <a:ext uri="{FF2B5EF4-FFF2-40B4-BE49-F238E27FC236}">
              <a16:creationId xmlns:a16="http://schemas.microsoft.com/office/drawing/2014/main" xmlns="" id="{00000000-0008-0000-0600-0000B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6" name="Text Box 1">
          <a:extLst>
            <a:ext uri="{FF2B5EF4-FFF2-40B4-BE49-F238E27FC236}">
              <a16:creationId xmlns:a16="http://schemas.microsoft.com/office/drawing/2014/main" xmlns="" id="{00000000-0008-0000-0600-0000B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7" name="Text Box 1">
          <a:extLst>
            <a:ext uri="{FF2B5EF4-FFF2-40B4-BE49-F238E27FC236}">
              <a16:creationId xmlns:a16="http://schemas.microsoft.com/office/drawing/2014/main" xmlns="" id="{00000000-0008-0000-0600-0000B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8" name="Text Box 1">
          <a:extLst>
            <a:ext uri="{FF2B5EF4-FFF2-40B4-BE49-F238E27FC236}">
              <a16:creationId xmlns:a16="http://schemas.microsoft.com/office/drawing/2014/main" xmlns="" id="{00000000-0008-0000-0600-0000B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79" name="Text Box 1">
          <a:extLst>
            <a:ext uri="{FF2B5EF4-FFF2-40B4-BE49-F238E27FC236}">
              <a16:creationId xmlns:a16="http://schemas.microsoft.com/office/drawing/2014/main" xmlns="" id="{00000000-0008-0000-0600-0000B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0" name="Text Box 1">
          <a:extLst>
            <a:ext uri="{FF2B5EF4-FFF2-40B4-BE49-F238E27FC236}">
              <a16:creationId xmlns:a16="http://schemas.microsoft.com/office/drawing/2014/main" xmlns="" id="{00000000-0008-0000-0600-0000B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1" name="Text Box 1">
          <a:extLst>
            <a:ext uri="{FF2B5EF4-FFF2-40B4-BE49-F238E27FC236}">
              <a16:creationId xmlns:a16="http://schemas.microsoft.com/office/drawing/2014/main" xmlns="" id="{00000000-0008-0000-0600-0000B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2" name="Text Box 1">
          <a:extLst>
            <a:ext uri="{FF2B5EF4-FFF2-40B4-BE49-F238E27FC236}">
              <a16:creationId xmlns:a16="http://schemas.microsoft.com/office/drawing/2014/main" xmlns="" id="{00000000-0008-0000-0600-0000B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3" name="Text Box 1">
          <a:extLst>
            <a:ext uri="{FF2B5EF4-FFF2-40B4-BE49-F238E27FC236}">
              <a16:creationId xmlns:a16="http://schemas.microsoft.com/office/drawing/2014/main" xmlns="" id="{00000000-0008-0000-0600-0000B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4" name="Text Box 1">
          <a:extLst>
            <a:ext uri="{FF2B5EF4-FFF2-40B4-BE49-F238E27FC236}">
              <a16:creationId xmlns:a16="http://schemas.microsoft.com/office/drawing/2014/main" xmlns="" id="{00000000-0008-0000-0600-0000BA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5" name="Text Box 1">
          <a:extLst>
            <a:ext uri="{FF2B5EF4-FFF2-40B4-BE49-F238E27FC236}">
              <a16:creationId xmlns:a16="http://schemas.microsoft.com/office/drawing/2014/main" xmlns="" id="{00000000-0008-0000-0600-0000BB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6" name="Text Box 1">
          <a:extLst>
            <a:ext uri="{FF2B5EF4-FFF2-40B4-BE49-F238E27FC236}">
              <a16:creationId xmlns:a16="http://schemas.microsoft.com/office/drawing/2014/main" xmlns="" id="{00000000-0008-0000-0600-0000BC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7" name="Text Box 1">
          <a:extLst>
            <a:ext uri="{FF2B5EF4-FFF2-40B4-BE49-F238E27FC236}">
              <a16:creationId xmlns:a16="http://schemas.microsoft.com/office/drawing/2014/main" xmlns="" id="{00000000-0008-0000-0600-0000BD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8" name="Text Box 1">
          <a:extLst>
            <a:ext uri="{FF2B5EF4-FFF2-40B4-BE49-F238E27FC236}">
              <a16:creationId xmlns:a16="http://schemas.microsoft.com/office/drawing/2014/main" xmlns="" id="{00000000-0008-0000-0600-0000BE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89" name="Text Box 1">
          <a:extLst>
            <a:ext uri="{FF2B5EF4-FFF2-40B4-BE49-F238E27FC236}">
              <a16:creationId xmlns:a16="http://schemas.microsoft.com/office/drawing/2014/main" xmlns="" id="{00000000-0008-0000-0600-0000BF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0" name="Text Box 1">
          <a:extLst>
            <a:ext uri="{FF2B5EF4-FFF2-40B4-BE49-F238E27FC236}">
              <a16:creationId xmlns:a16="http://schemas.microsoft.com/office/drawing/2014/main" xmlns="" id="{00000000-0008-0000-0600-0000C0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1" name="Text Box 1">
          <a:extLst>
            <a:ext uri="{FF2B5EF4-FFF2-40B4-BE49-F238E27FC236}">
              <a16:creationId xmlns:a16="http://schemas.microsoft.com/office/drawing/2014/main" xmlns="" id="{00000000-0008-0000-0600-0000C1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2" name="Text Box 1">
          <a:extLst>
            <a:ext uri="{FF2B5EF4-FFF2-40B4-BE49-F238E27FC236}">
              <a16:creationId xmlns:a16="http://schemas.microsoft.com/office/drawing/2014/main" xmlns="" id="{00000000-0008-0000-0600-0000C2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3" name="Text Box 1">
          <a:extLst>
            <a:ext uri="{FF2B5EF4-FFF2-40B4-BE49-F238E27FC236}">
              <a16:creationId xmlns:a16="http://schemas.microsoft.com/office/drawing/2014/main" xmlns="" id="{00000000-0008-0000-0600-0000C3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4" name="Text Box 1">
          <a:extLst>
            <a:ext uri="{FF2B5EF4-FFF2-40B4-BE49-F238E27FC236}">
              <a16:creationId xmlns:a16="http://schemas.microsoft.com/office/drawing/2014/main" xmlns="" id="{00000000-0008-0000-0600-0000C4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5" name="Text Box 1">
          <a:extLst>
            <a:ext uri="{FF2B5EF4-FFF2-40B4-BE49-F238E27FC236}">
              <a16:creationId xmlns:a16="http://schemas.microsoft.com/office/drawing/2014/main" xmlns="" id="{00000000-0008-0000-0600-0000C5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6" name="Text Box 1">
          <a:extLst>
            <a:ext uri="{FF2B5EF4-FFF2-40B4-BE49-F238E27FC236}">
              <a16:creationId xmlns:a16="http://schemas.microsoft.com/office/drawing/2014/main" xmlns="" id="{00000000-0008-0000-0600-0000C6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7" name="Text Box 1">
          <a:extLst>
            <a:ext uri="{FF2B5EF4-FFF2-40B4-BE49-F238E27FC236}">
              <a16:creationId xmlns:a16="http://schemas.microsoft.com/office/drawing/2014/main" xmlns="" id="{00000000-0008-0000-0600-0000C7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8" name="Text Box 1">
          <a:extLst>
            <a:ext uri="{FF2B5EF4-FFF2-40B4-BE49-F238E27FC236}">
              <a16:creationId xmlns:a16="http://schemas.microsoft.com/office/drawing/2014/main" xmlns="" id="{00000000-0008-0000-0600-0000C8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399" name="Text Box 1">
          <a:extLst>
            <a:ext uri="{FF2B5EF4-FFF2-40B4-BE49-F238E27FC236}">
              <a16:creationId xmlns:a16="http://schemas.microsoft.com/office/drawing/2014/main" xmlns="" id="{00000000-0008-0000-0600-0000C9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400" name="Text Box 1">
          <a:extLst>
            <a:ext uri="{FF2B5EF4-FFF2-40B4-BE49-F238E27FC236}">
              <a16:creationId xmlns:a16="http://schemas.microsoft.com/office/drawing/2014/main" xmlns="" id="{00000000-0008-0000-0600-0000CA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401" name="Text Box 1">
          <a:extLst>
            <a:ext uri="{FF2B5EF4-FFF2-40B4-BE49-F238E27FC236}">
              <a16:creationId xmlns:a16="http://schemas.microsoft.com/office/drawing/2014/main" xmlns="" id="{00000000-0008-0000-0600-0000CB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402" name="Text Box 1">
          <a:extLst>
            <a:ext uri="{FF2B5EF4-FFF2-40B4-BE49-F238E27FC236}">
              <a16:creationId xmlns:a16="http://schemas.microsoft.com/office/drawing/2014/main" xmlns="" id="{00000000-0008-0000-0600-0000CC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403" name="Text Box 1">
          <a:extLst>
            <a:ext uri="{FF2B5EF4-FFF2-40B4-BE49-F238E27FC236}">
              <a16:creationId xmlns:a16="http://schemas.microsoft.com/office/drawing/2014/main" xmlns="" id="{00000000-0008-0000-0600-0000CD0600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04" name="Text Box 1">
          <a:extLst>
            <a:ext uri="{FF2B5EF4-FFF2-40B4-BE49-F238E27FC236}">
              <a16:creationId xmlns:a16="http://schemas.microsoft.com/office/drawing/2014/main" xmlns="" id="{00000000-0008-0000-0600-0000CE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05" name="Text Box 1">
          <a:extLst>
            <a:ext uri="{FF2B5EF4-FFF2-40B4-BE49-F238E27FC236}">
              <a16:creationId xmlns:a16="http://schemas.microsoft.com/office/drawing/2014/main" xmlns="" id="{00000000-0008-0000-0600-0000CF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06" name="Text Box 1">
          <a:extLst>
            <a:ext uri="{FF2B5EF4-FFF2-40B4-BE49-F238E27FC236}">
              <a16:creationId xmlns:a16="http://schemas.microsoft.com/office/drawing/2014/main" xmlns="" id="{00000000-0008-0000-0600-0000D0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07" name="Text Box 1">
          <a:extLst>
            <a:ext uri="{FF2B5EF4-FFF2-40B4-BE49-F238E27FC236}">
              <a16:creationId xmlns:a16="http://schemas.microsoft.com/office/drawing/2014/main" xmlns="" id="{00000000-0008-0000-0600-0000D1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08" name="Text Box 1">
          <a:extLst>
            <a:ext uri="{FF2B5EF4-FFF2-40B4-BE49-F238E27FC236}">
              <a16:creationId xmlns:a16="http://schemas.microsoft.com/office/drawing/2014/main" xmlns="" id="{00000000-0008-0000-0600-0000D2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09" name="Text Box 1">
          <a:extLst>
            <a:ext uri="{FF2B5EF4-FFF2-40B4-BE49-F238E27FC236}">
              <a16:creationId xmlns:a16="http://schemas.microsoft.com/office/drawing/2014/main" xmlns="" id="{00000000-0008-0000-0600-0000D3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10" name="Text Box 1">
          <a:extLst>
            <a:ext uri="{FF2B5EF4-FFF2-40B4-BE49-F238E27FC236}">
              <a16:creationId xmlns:a16="http://schemas.microsoft.com/office/drawing/2014/main" xmlns="" id="{00000000-0008-0000-0600-0000D4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11" name="Text Box 1">
          <a:extLst>
            <a:ext uri="{FF2B5EF4-FFF2-40B4-BE49-F238E27FC236}">
              <a16:creationId xmlns:a16="http://schemas.microsoft.com/office/drawing/2014/main" xmlns="" id="{00000000-0008-0000-0600-0000D5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12" name="Text Box 1">
          <a:extLst>
            <a:ext uri="{FF2B5EF4-FFF2-40B4-BE49-F238E27FC236}">
              <a16:creationId xmlns:a16="http://schemas.microsoft.com/office/drawing/2014/main" xmlns="" id="{00000000-0008-0000-0600-0000D6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13" name="Text Box 1">
          <a:extLst>
            <a:ext uri="{FF2B5EF4-FFF2-40B4-BE49-F238E27FC236}">
              <a16:creationId xmlns:a16="http://schemas.microsoft.com/office/drawing/2014/main" xmlns="" id="{00000000-0008-0000-0600-0000D7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14" name="Text Box 1">
          <a:extLst>
            <a:ext uri="{FF2B5EF4-FFF2-40B4-BE49-F238E27FC236}">
              <a16:creationId xmlns:a16="http://schemas.microsoft.com/office/drawing/2014/main" xmlns="" id="{00000000-0008-0000-0600-0000D8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15" name="Text Box 1">
          <a:extLst>
            <a:ext uri="{FF2B5EF4-FFF2-40B4-BE49-F238E27FC236}">
              <a16:creationId xmlns:a16="http://schemas.microsoft.com/office/drawing/2014/main" xmlns="" id="{00000000-0008-0000-0600-0000D9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16" name="Text Box 1">
          <a:extLst>
            <a:ext uri="{FF2B5EF4-FFF2-40B4-BE49-F238E27FC236}">
              <a16:creationId xmlns:a16="http://schemas.microsoft.com/office/drawing/2014/main" xmlns="" id="{00000000-0008-0000-0600-0000DA06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17" name="Text Box 1">
          <a:extLst>
            <a:ext uri="{FF2B5EF4-FFF2-40B4-BE49-F238E27FC236}">
              <a16:creationId xmlns:a16="http://schemas.microsoft.com/office/drawing/2014/main" xmlns="" id="{00000000-0008-0000-0600-0000DB06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18" name="Text Box 1">
          <a:extLst>
            <a:ext uri="{FF2B5EF4-FFF2-40B4-BE49-F238E27FC236}">
              <a16:creationId xmlns:a16="http://schemas.microsoft.com/office/drawing/2014/main" xmlns="" id="{00000000-0008-0000-0600-0000DC06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19" name="Text Box 1">
          <a:extLst>
            <a:ext uri="{FF2B5EF4-FFF2-40B4-BE49-F238E27FC236}">
              <a16:creationId xmlns:a16="http://schemas.microsoft.com/office/drawing/2014/main" xmlns="" id="{00000000-0008-0000-0600-0000DD06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20" name="Text Box 1">
          <a:extLst>
            <a:ext uri="{FF2B5EF4-FFF2-40B4-BE49-F238E27FC236}">
              <a16:creationId xmlns:a16="http://schemas.microsoft.com/office/drawing/2014/main" xmlns="" id="{00000000-0008-0000-0600-0000DE06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21" name="Text Box 1">
          <a:extLst>
            <a:ext uri="{FF2B5EF4-FFF2-40B4-BE49-F238E27FC236}">
              <a16:creationId xmlns:a16="http://schemas.microsoft.com/office/drawing/2014/main" xmlns="" id="{00000000-0008-0000-0600-0000DF06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22" name="Text Box 1">
          <a:extLst>
            <a:ext uri="{FF2B5EF4-FFF2-40B4-BE49-F238E27FC236}">
              <a16:creationId xmlns:a16="http://schemas.microsoft.com/office/drawing/2014/main" xmlns="" id="{00000000-0008-0000-0600-0000E006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23" name="Text Box 1">
          <a:extLst>
            <a:ext uri="{FF2B5EF4-FFF2-40B4-BE49-F238E27FC236}">
              <a16:creationId xmlns:a16="http://schemas.microsoft.com/office/drawing/2014/main" xmlns="" id="{00000000-0008-0000-0600-0000E106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24" name="Text Box 1">
          <a:extLst>
            <a:ext uri="{FF2B5EF4-FFF2-40B4-BE49-F238E27FC236}">
              <a16:creationId xmlns:a16="http://schemas.microsoft.com/office/drawing/2014/main" xmlns="" id="{00000000-0008-0000-0600-0000E206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25" name="Text Box 1">
          <a:extLst>
            <a:ext uri="{FF2B5EF4-FFF2-40B4-BE49-F238E27FC236}">
              <a16:creationId xmlns:a16="http://schemas.microsoft.com/office/drawing/2014/main" xmlns="" id="{00000000-0008-0000-0600-0000E306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26" name="Text Box 1">
          <a:extLst>
            <a:ext uri="{FF2B5EF4-FFF2-40B4-BE49-F238E27FC236}">
              <a16:creationId xmlns:a16="http://schemas.microsoft.com/office/drawing/2014/main" xmlns="" id="{00000000-0008-0000-0600-0000E406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27" name="Text Box 1">
          <a:extLst>
            <a:ext uri="{FF2B5EF4-FFF2-40B4-BE49-F238E27FC236}">
              <a16:creationId xmlns:a16="http://schemas.microsoft.com/office/drawing/2014/main" xmlns="" id="{00000000-0008-0000-0600-0000E506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28" name="Text Box 1">
          <a:extLst>
            <a:ext uri="{FF2B5EF4-FFF2-40B4-BE49-F238E27FC236}">
              <a16:creationId xmlns:a16="http://schemas.microsoft.com/office/drawing/2014/main" xmlns="" id="{00000000-0008-0000-0600-0000E6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29" name="Text Box 1">
          <a:extLst>
            <a:ext uri="{FF2B5EF4-FFF2-40B4-BE49-F238E27FC236}">
              <a16:creationId xmlns:a16="http://schemas.microsoft.com/office/drawing/2014/main" xmlns="" id="{00000000-0008-0000-0600-0000E7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0" name="Text Box 1">
          <a:extLst>
            <a:ext uri="{FF2B5EF4-FFF2-40B4-BE49-F238E27FC236}">
              <a16:creationId xmlns:a16="http://schemas.microsoft.com/office/drawing/2014/main" xmlns="" id="{00000000-0008-0000-0600-0000E8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1" name="Text Box 1">
          <a:extLst>
            <a:ext uri="{FF2B5EF4-FFF2-40B4-BE49-F238E27FC236}">
              <a16:creationId xmlns:a16="http://schemas.microsoft.com/office/drawing/2014/main" xmlns="" id="{00000000-0008-0000-0600-0000E9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2" name="Text Box 1">
          <a:extLst>
            <a:ext uri="{FF2B5EF4-FFF2-40B4-BE49-F238E27FC236}">
              <a16:creationId xmlns:a16="http://schemas.microsoft.com/office/drawing/2014/main" xmlns="" id="{00000000-0008-0000-0600-0000EA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3" name="Text Box 1">
          <a:extLst>
            <a:ext uri="{FF2B5EF4-FFF2-40B4-BE49-F238E27FC236}">
              <a16:creationId xmlns:a16="http://schemas.microsoft.com/office/drawing/2014/main" xmlns="" id="{00000000-0008-0000-0600-0000EB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4" name="Text Box 1">
          <a:extLst>
            <a:ext uri="{FF2B5EF4-FFF2-40B4-BE49-F238E27FC236}">
              <a16:creationId xmlns:a16="http://schemas.microsoft.com/office/drawing/2014/main" xmlns="" id="{00000000-0008-0000-0600-0000EC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5" name="Text Box 1">
          <a:extLst>
            <a:ext uri="{FF2B5EF4-FFF2-40B4-BE49-F238E27FC236}">
              <a16:creationId xmlns:a16="http://schemas.microsoft.com/office/drawing/2014/main" xmlns="" id="{00000000-0008-0000-0600-0000ED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6" name="Text Box 1">
          <a:extLst>
            <a:ext uri="{FF2B5EF4-FFF2-40B4-BE49-F238E27FC236}">
              <a16:creationId xmlns:a16="http://schemas.microsoft.com/office/drawing/2014/main" xmlns="" id="{00000000-0008-0000-0600-0000EE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7" name="Text Box 1">
          <a:extLst>
            <a:ext uri="{FF2B5EF4-FFF2-40B4-BE49-F238E27FC236}">
              <a16:creationId xmlns:a16="http://schemas.microsoft.com/office/drawing/2014/main" xmlns="" id="{00000000-0008-0000-0600-0000EF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8" name="Text Box 1">
          <a:extLst>
            <a:ext uri="{FF2B5EF4-FFF2-40B4-BE49-F238E27FC236}">
              <a16:creationId xmlns:a16="http://schemas.microsoft.com/office/drawing/2014/main" xmlns="" id="{00000000-0008-0000-0600-0000F0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39" name="Text Box 1">
          <a:extLst>
            <a:ext uri="{FF2B5EF4-FFF2-40B4-BE49-F238E27FC236}">
              <a16:creationId xmlns:a16="http://schemas.microsoft.com/office/drawing/2014/main" xmlns="" id="{00000000-0008-0000-0600-0000F1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0" name="Text Box 1">
          <a:extLst>
            <a:ext uri="{FF2B5EF4-FFF2-40B4-BE49-F238E27FC236}">
              <a16:creationId xmlns:a16="http://schemas.microsoft.com/office/drawing/2014/main" xmlns="" id="{00000000-0008-0000-0600-0000F2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1" name="Text Box 1">
          <a:extLst>
            <a:ext uri="{FF2B5EF4-FFF2-40B4-BE49-F238E27FC236}">
              <a16:creationId xmlns:a16="http://schemas.microsoft.com/office/drawing/2014/main" xmlns="" id="{00000000-0008-0000-0600-0000F3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2" name="Text Box 1">
          <a:extLst>
            <a:ext uri="{FF2B5EF4-FFF2-40B4-BE49-F238E27FC236}">
              <a16:creationId xmlns:a16="http://schemas.microsoft.com/office/drawing/2014/main" xmlns="" id="{00000000-0008-0000-0600-0000F4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3" name="Text Box 1">
          <a:extLst>
            <a:ext uri="{FF2B5EF4-FFF2-40B4-BE49-F238E27FC236}">
              <a16:creationId xmlns:a16="http://schemas.microsoft.com/office/drawing/2014/main" xmlns="" id="{00000000-0008-0000-0600-0000F5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4" name="Text Box 1">
          <a:extLst>
            <a:ext uri="{FF2B5EF4-FFF2-40B4-BE49-F238E27FC236}">
              <a16:creationId xmlns:a16="http://schemas.microsoft.com/office/drawing/2014/main" xmlns="" id="{00000000-0008-0000-0600-0000F6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5" name="Text Box 1">
          <a:extLst>
            <a:ext uri="{FF2B5EF4-FFF2-40B4-BE49-F238E27FC236}">
              <a16:creationId xmlns:a16="http://schemas.microsoft.com/office/drawing/2014/main" xmlns="" id="{00000000-0008-0000-0600-0000F7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6" name="Text Box 1">
          <a:extLst>
            <a:ext uri="{FF2B5EF4-FFF2-40B4-BE49-F238E27FC236}">
              <a16:creationId xmlns:a16="http://schemas.microsoft.com/office/drawing/2014/main" xmlns="" id="{00000000-0008-0000-0600-0000F8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7" name="Text Box 1">
          <a:extLst>
            <a:ext uri="{FF2B5EF4-FFF2-40B4-BE49-F238E27FC236}">
              <a16:creationId xmlns:a16="http://schemas.microsoft.com/office/drawing/2014/main" xmlns="" id="{00000000-0008-0000-0600-0000F9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8" name="Text Box 1">
          <a:extLst>
            <a:ext uri="{FF2B5EF4-FFF2-40B4-BE49-F238E27FC236}">
              <a16:creationId xmlns:a16="http://schemas.microsoft.com/office/drawing/2014/main" xmlns="" id="{00000000-0008-0000-0600-0000FA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49" name="Text Box 1">
          <a:extLst>
            <a:ext uri="{FF2B5EF4-FFF2-40B4-BE49-F238E27FC236}">
              <a16:creationId xmlns:a16="http://schemas.microsoft.com/office/drawing/2014/main" xmlns="" id="{00000000-0008-0000-0600-0000FB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50" name="Text Box 1">
          <a:extLst>
            <a:ext uri="{FF2B5EF4-FFF2-40B4-BE49-F238E27FC236}">
              <a16:creationId xmlns:a16="http://schemas.microsoft.com/office/drawing/2014/main" xmlns="" id="{00000000-0008-0000-0600-0000FC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51" name="Text Box 1">
          <a:extLst>
            <a:ext uri="{FF2B5EF4-FFF2-40B4-BE49-F238E27FC236}">
              <a16:creationId xmlns:a16="http://schemas.microsoft.com/office/drawing/2014/main" xmlns="" id="{00000000-0008-0000-0600-0000FD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52" name="Text Box 1">
          <a:extLst>
            <a:ext uri="{FF2B5EF4-FFF2-40B4-BE49-F238E27FC236}">
              <a16:creationId xmlns:a16="http://schemas.microsoft.com/office/drawing/2014/main" xmlns="" id="{00000000-0008-0000-0600-0000FE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53" name="Text Box 1">
          <a:extLst>
            <a:ext uri="{FF2B5EF4-FFF2-40B4-BE49-F238E27FC236}">
              <a16:creationId xmlns:a16="http://schemas.microsoft.com/office/drawing/2014/main" xmlns="" id="{00000000-0008-0000-0600-0000FF06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54" name="Text Box 1">
          <a:extLst>
            <a:ext uri="{FF2B5EF4-FFF2-40B4-BE49-F238E27FC236}">
              <a16:creationId xmlns:a16="http://schemas.microsoft.com/office/drawing/2014/main" xmlns="" id="{00000000-0008-0000-0600-000000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55" name="Text Box 1">
          <a:extLst>
            <a:ext uri="{FF2B5EF4-FFF2-40B4-BE49-F238E27FC236}">
              <a16:creationId xmlns:a16="http://schemas.microsoft.com/office/drawing/2014/main" xmlns="" id="{00000000-0008-0000-0600-000001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456" name="Text Box 1">
          <a:extLst>
            <a:ext uri="{FF2B5EF4-FFF2-40B4-BE49-F238E27FC236}">
              <a16:creationId xmlns:a16="http://schemas.microsoft.com/office/drawing/2014/main" xmlns="" id="{00000000-0008-0000-0600-000002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457" name="Text Box 1">
          <a:extLst>
            <a:ext uri="{FF2B5EF4-FFF2-40B4-BE49-F238E27FC236}">
              <a16:creationId xmlns:a16="http://schemas.microsoft.com/office/drawing/2014/main" xmlns="" id="{00000000-0008-0000-0600-000003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458" name="Text Box 1">
          <a:extLst>
            <a:ext uri="{FF2B5EF4-FFF2-40B4-BE49-F238E27FC236}">
              <a16:creationId xmlns:a16="http://schemas.microsoft.com/office/drawing/2014/main" xmlns="" id="{00000000-0008-0000-0600-000004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459" name="Text Box 1">
          <a:extLst>
            <a:ext uri="{FF2B5EF4-FFF2-40B4-BE49-F238E27FC236}">
              <a16:creationId xmlns:a16="http://schemas.microsoft.com/office/drawing/2014/main" xmlns="" id="{00000000-0008-0000-0600-000005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60" name="Text Box 1">
          <a:extLst>
            <a:ext uri="{FF2B5EF4-FFF2-40B4-BE49-F238E27FC236}">
              <a16:creationId xmlns:a16="http://schemas.microsoft.com/office/drawing/2014/main" xmlns="" id="{00000000-0008-0000-0600-000006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61" name="Text Box 1">
          <a:extLst>
            <a:ext uri="{FF2B5EF4-FFF2-40B4-BE49-F238E27FC236}">
              <a16:creationId xmlns:a16="http://schemas.microsoft.com/office/drawing/2014/main" xmlns="" id="{00000000-0008-0000-0600-000007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62" name="Text Box 1">
          <a:extLst>
            <a:ext uri="{FF2B5EF4-FFF2-40B4-BE49-F238E27FC236}">
              <a16:creationId xmlns:a16="http://schemas.microsoft.com/office/drawing/2014/main" xmlns="" id="{00000000-0008-0000-0600-000008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63" name="Text Box 1">
          <a:extLst>
            <a:ext uri="{FF2B5EF4-FFF2-40B4-BE49-F238E27FC236}">
              <a16:creationId xmlns:a16="http://schemas.microsoft.com/office/drawing/2014/main" xmlns="" id="{00000000-0008-0000-0600-000009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64" name="Text Box 1">
          <a:extLst>
            <a:ext uri="{FF2B5EF4-FFF2-40B4-BE49-F238E27FC236}">
              <a16:creationId xmlns:a16="http://schemas.microsoft.com/office/drawing/2014/main" xmlns="" id="{00000000-0008-0000-0600-00000A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65" name="Text Box 1">
          <a:extLst>
            <a:ext uri="{FF2B5EF4-FFF2-40B4-BE49-F238E27FC236}">
              <a16:creationId xmlns:a16="http://schemas.microsoft.com/office/drawing/2014/main" xmlns="" id="{00000000-0008-0000-0600-00000B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66" name="Text Box 1">
          <a:extLst>
            <a:ext uri="{FF2B5EF4-FFF2-40B4-BE49-F238E27FC236}">
              <a16:creationId xmlns:a16="http://schemas.microsoft.com/office/drawing/2014/main" xmlns="" id="{00000000-0008-0000-0600-00000C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67" name="Text Box 1">
          <a:extLst>
            <a:ext uri="{FF2B5EF4-FFF2-40B4-BE49-F238E27FC236}">
              <a16:creationId xmlns:a16="http://schemas.microsoft.com/office/drawing/2014/main" xmlns="" id="{00000000-0008-0000-0600-00000D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68" name="Text Box 1">
          <a:extLst>
            <a:ext uri="{FF2B5EF4-FFF2-40B4-BE49-F238E27FC236}">
              <a16:creationId xmlns:a16="http://schemas.microsoft.com/office/drawing/2014/main" xmlns="" id="{00000000-0008-0000-0600-00000E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69" name="Text Box 1">
          <a:extLst>
            <a:ext uri="{FF2B5EF4-FFF2-40B4-BE49-F238E27FC236}">
              <a16:creationId xmlns:a16="http://schemas.microsoft.com/office/drawing/2014/main" xmlns="" id="{00000000-0008-0000-0600-00000F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70" name="Text Box 1">
          <a:extLst>
            <a:ext uri="{FF2B5EF4-FFF2-40B4-BE49-F238E27FC236}">
              <a16:creationId xmlns:a16="http://schemas.microsoft.com/office/drawing/2014/main" xmlns="" id="{00000000-0008-0000-0600-000010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71" name="Text Box 1">
          <a:extLst>
            <a:ext uri="{FF2B5EF4-FFF2-40B4-BE49-F238E27FC236}">
              <a16:creationId xmlns:a16="http://schemas.microsoft.com/office/drawing/2014/main" xmlns="" id="{00000000-0008-0000-0600-000011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2" name="Text Box 1">
          <a:extLst>
            <a:ext uri="{FF2B5EF4-FFF2-40B4-BE49-F238E27FC236}">
              <a16:creationId xmlns:a16="http://schemas.microsoft.com/office/drawing/2014/main" xmlns="" id="{00000000-0008-0000-0600-000012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3" name="Text Box 1">
          <a:extLst>
            <a:ext uri="{FF2B5EF4-FFF2-40B4-BE49-F238E27FC236}">
              <a16:creationId xmlns:a16="http://schemas.microsoft.com/office/drawing/2014/main" xmlns="" id="{00000000-0008-0000-0600-000013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4" name="Text Box 1">
          <a:extLst>
            <a:ext uri="{FF2B5EF4-FFF2-40B4-BE49-F238E27FC236}">
              <a16:creationId xmlns:a16="http://schemas.microsoft.com/office/drawing/2014/main" xmlns="" id="{00000000-0008-0000-0600-000014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5" name="Text Box 1">
          <a:extLst>
            <a:ext uri="{FF2B5EF4-FFF2-40B4-BE49-F238E27FC236}">
              <a16:creationId xmlns:a16="http://schemas.microsoft.com/office/drawing/2014/main" xmlns="" id="{00000000-0008-0000-0600-000015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6" name="Text Box 1">
          <a:extLst>
            <a:ext uri="{FF2B5EF4-FFF2-40B4-BE49-F238E27FC236}">
              <a16:creationId xmlns:a16="http://schemas.microsoft.com/office/drawing/2014/main" xmlns="" id="{00000000-0008-0000-0600-000016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7" name="Text Box 1">
          <a:extLst>
            <a:ext uri="{FF2B5EF4-FFF2-40B4-BE49-F238E27FC236}">
              <a16:creationId xmlns:a16="http://schemas.microsoft.com/office/drawing/2014/main" xmlns="" id="{00000000-0008-0000-0600-000017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8" name="Text Box 1">
          <a:extLst>
            <a:ext uri="{FF2B5EF4-FFF2-40B4-BE49-F238E27FC236}">
              <a16:creationId xmlns:a16="http://schemas.microsoft.com/office/drawing/2014/main" xmlns="" id="{00000000-0008-0000-0600-000018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79" name="Text Box 1">
          <a:extLst>
            <a:ext uri="{FF2B5EF4-FFF2-40B4-BE49-F238E27FC236}">
              <a16:creationId xmlns:a16="http://schemas.microsoft.com/office/drawing/2014/main" xmlns="" id="{00000000-0008-0000-0600-000019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80" name="Text Box 1">
          <a:extLst>
            <a:ext uri="{FF2B5EF4-FFF2-40B4-BE49-F238E27FC236}">
              <a16:creationId xmlns:a16="http://schemas.microsoft.com/office/drawing/2014/main" xmlns="" id="{00000000-0008-0000-0600-00001A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81" name="Text Box 1">
          <a:extLst>
            <a:ext uri="{FF2B5EF4-FFF2-40B4-BE49-F238E27FC236}">
              <a16:creationId xmlns:a16="http://schemas.microsoft.com/office/drawing/2014/main" xmlns="" id="{00000000-0008-0000-0600-00001B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82" name="Text Box 1">
          <a:extLst>
            <a:ext uri="{FF2B5EF4-FFF2-40B4-BE49-F238E27FC236}">
              <a16:creationId xmlns:a16="http://schemas.microsoft.com/office/drawing/2014/main" xmlns="" id="{00000000-0008-0000-0600-00001C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83" name="Text Box 1">
          <a:extLst>
            <a:ext uri="{FF2B5EF4-FFF2-40B4-BE49-F238E27FC236}">
              <a16:creationId xmlns:a16="http://schemas.microsoft.com/office/drawing/2014/main" xmlns="" id="{00000000-0008-0000-0600-00001D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84" name="Text Box 1">
          <a:extLst>
            <a:ext uri="{FF2B5EF4-FFF2-40B4-BE49-F238E27FC236}">
              <a16:creationId xmlns:a16="http://schemas.microsoft.com/office/drawing/2014/main" xmlns="" id="{00000000-0008-0000-0600-00001E07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85" name="Text Box 1">
          <a:extLst>
            <a:ext uri="{FF2B5EF4-FFF2-40B4-BE49-F238E27FC236}">
              <a16:creationId xmlns:a16="http://schemas.microsoft.com/office/drawing/2014/main" xmlns="" id="{00000000-0008-0000-0600-00001F07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4486" name="Text Box 1">
          <a:extLst>
            <a:ext uri="{FF2B5EF4-FFF2-40B4-BE49-F238E27FC236}">
              <a16:creationId xmlns:a16="http://schemas.microsoft.com/office/drawing/2014/main" xmlns="" id="{00000000-0008-0000-0600-000020070000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87" name="Text Box 1">
          <a:extLst>
            <a:ext uri="{FF2B5EF4-FFF2-40B4-BE49-F238E27FC236}">
              <a16:creationId xmlns:a16="http://schemas.microsoft.com/office/drawing/2014/main" xmlns="" id="{00000000-0008-0000-0600-000021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88" name="Text Box 1">
          <a:extLst>
            <a:ext uri="{FF2B5EF4-FFF2-40B4-BE49-F238E27FC236}">
              <a16:creationId xmlns:a16="http://schemas.microsoft.com/office/drawing/2014/main" xmlns="" id="{00000000-0008-0000-0600-000022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89" name="Text Box 1">
          <a:extLst>
            <a:ext uri="{FF2B5EF4-FFF2-40B4-BE49-F238E27FC236}">
              <a16:creationId xmlns:a16="http://schemas.microsoft.com/office/drawing/2014/main" xmlns="" id="{00000000-0008-0000-0600-000023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490" name="Text Box 1">
          <a:extLst>
            <a:ext uri="{FF2B5EF4-FFF2-40B4-BE49-F238E27FC236}">
              <a16:creationId xmlns:a16="http://schemas.microsoft.com/office/drawing/2014/main" xmlns="" id="{00000000-0008-0000-0600-000024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91" name="Text Box 1">
          <a:extLst>
            <a:ext uri="{FF2B5EF4-FFF2-40B4-BE49-F238E27FC236}">
              <a16:creationId xmlns:a16="http://schemas.microsoft.com/office/drawing/2014/main" xmlns="" id="{00000000-0008-0000-0600-000025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92" name="Text Box 1">
          <a:extLst>
            <a:ext uri="{FF2B5EF4-FFF2-40B4-BE49-F238E27FC236}">
              <a16:creationId xmlns:a16="http://schemas.microsoft.com/office/drawing/2014/main" xmlns="" id="{00000000-0008-0000-0600-000026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93" name="Text Box 1">
          <a:extLst>
            <a:ext uri="{FF2B5EF4-FFF2-40B4-BE49-F238E27FC236}">
              <a16:creationId xmlns:a16="http://schemas.microsoft.com/office/drawing/2014/main" xmlns="" id="{00000000-0008-0000-0600-000027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494" name="Text Box 1">
          <a:extLst>
            <a:ext uri="{FF2B5EF4-FFF2-40B4-BE49-F238E27FC236}">
              <a16:creationId xmlns:a16="http://schemas.microsoft.com/office/drawing/2014/main" xmlns="" id="{00000000-0008-0000-0600-000028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95" name="Text Box 1">
          <a:extLst>
            <a:ext uri="{FF2B5EF4-FFF2-40B4-BE49-F238E27FC236}">
              <a16:creationId xmlns:a16="http://schemas.microsoft.com/office/drawing/2014/main" xmlns="" id="{00000000-0008-0000-0600-000029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96" name="Text Box 1">
          <a:extLst>
            <a:ext uri="{FF2B5EF4-FFF2-40B4-BE49-F238E27FC236}">
              <a16:creationId xmlns:a16="http://schemas.microsoft.com/office/drawing/2014/main" xmlns="" id="{00000000-0008-0000-0600-00002A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97" name="Text Box 1">
          <a:extLst>
            <a:ext uri="{FF2B5EF4-FFF2-40B4-BE49-F238E27FC236}">
              <a16:creationId xmlns:a16="http://schemas.microsoft.com/office/drawing/2014/main" xmlns="" id="{00000000-0008-0000-0600-00002B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98" name="Text Box 1">
          <a:extLst>
            <a:ext uri="{FF2B5EF4-FFF2-40B4-BE49-F238E27FC236}">
              <a16:creationId xmlns:a16="http://schemas.microsoft.com/office/drawing/2014/main" xmlns="" id="{00000000-0008-0000-0600-00002C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499" name="Text Box 1">
          <a:extLst>
            <a:ext uri="{FF2B5EF4-FFF2-40B4-BE49-F238E27FC236}">
              <a16:creationId xmlns:a16="http://schemas.microsoft.com/office/drawing/2014/main" xmlns="" id="{00000000-0008-0000-0600-00002D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0" name="Text Box 1">
          <a:extLst>
            <a:ext uri="{FF2B5EF4-FFF2-40B4-BE49-F238E27FC236}">
              <a16:creationId xmlns:a16="http://schemas.microsoft.com/office/drawing/2014/main" xmlns="" id="{00000000-0008-0000-0600-00002E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1" name="Text Box 1">
          <a:extLst>
            <a:ext uri="{FF2B5EF4-FFF2-40B4-BE49-F238E27FC236}">
              <a16:creationId xmlns:a16="http://schemas.microsoft.com/office/drawing/2014/main" xmlns="" id="{00000000-0008-0000-0600-00002F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2" name="Text Box 1">
          <a:extLst>
            <a:ext uri="{FF2B5EF4-FFF2-40B4-BE49-F238E27FC236}">
              <a16:creationId xmlns:a16="http://schemas.microsoft.com/office/drawing/2014/main" xmlns="" id="{00000000-0008-0000-0600-000030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3" name="Text Box 1">
          <a:extLst>
            <a:ext uri="{FF2B5EF4-FFF2-40B4-BE49-F238E27FC236}">
              <a16:creationId xmlns:a16="http://schemas.microsoft.com/office/drawing/2014/main" xmlns="" id="{00000000-0008-0000-0600-000031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4" name="Text Box 1">
          <a:extLst>
            <a:ext uri="{FF2B5EF4-FFF2-40B4-BE49-F238E27FC236}">
              <a16:creationId xmlns:a16="http://schemas.microsoft.com/office/drawing/2014/main" xmlns="" id="{00000000-0008-0000-0600-000032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5" name="Text Box 1">
          <a:extLst>
            <a:ext uri="{FF2B5EF4-FFF2-40B4-BE49-F238E27FC236}">
              <a16:creationId xmlns:a16="http://schemas.microsoft.com/office/drawing/2014/main" xmlns="" id="{00000000-0008-0000-0600-000033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6" name="Text Box 1">
          <a:extLst>
            <a:ext uri="{FF2B5EF4-FFF2-40B4-BE49-F238E27FC236}">
              <a16:creationId xmlns:a16="http://schemas.microsoft.com/office/drawing/2014/main" xmlns="" id="{00000000-0008-0000-0600-000034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7" name="Text Box 1">
          <a:extLst>
            <a:ext uri="{FF2B5EF4-FFF2-40B4-BE49-F238E27FC236}">
              <a16:creationId xmlns:a16="http://schemas.microsoft.com/office/drawing/2014/main" xmlns="" id="{00000000-0008-0000-0600-000035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8" name="Text Box 1">
          <a:extLst>
            <a:ext uri="{FF2B5EF4-FFF2-40B4-BE49-F238E27FC236}">
              <a16:creationId xmlns:a16="http://schemas.microsoft.com/office/drawing/2014/main" xmlns="" id="{00000000-0008-0000-0600-000036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09" name="Text Box 1">
          <a:extLst>
            <a:ext uri="{FF2B5EF4-FFF2-40B4-BE49-F238E27FC236}">
              <a16:creationId xmlns:a16="http://schemas.microsoft.com/office/drawing/2014/main" xmlns="" id="{00000000-0008-0000-0600-000037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0" name="Text Box 1">
          <a:extLst>
            <a:ext uri="{FF2B5EF4-FFF2-40B4-BE49-F238E27FC236}">
              <a16:creationId xmlns:a16="http://schemas.microsoft.com/office/drawing/2014/main" xmlns="" id="{00000000-0008-0000-0600-000038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1" name="Text Box 1">
          <a:extLst>
            <a:ext uri="{FF2B5EF4-FFF2-40B4-BE49-F238E27FC236}">
              <a16:creationId xmlns:a16="http://schemas.microsoft.com/office/drawing/2014/main" xmlns="" id="{00000000-0008-0000-0600-000039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2" name="Text Box 1">
          <a:extLst>
            <a:ext uri="{FF2B5EF4-FFF2-40B4-BE49-F238E27FC236}">
              <a16:creationId xmlns:a16="http://schemas.microsoft.com/office/drawing/2014/main" xmlns="" id="{00000000-0008-0000-0600-00003A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3" name="Text Box 1">
          <a:extLst>
            <a:ext uri="{FF2B5EF4-FFF2-40B4-BE49-F238E27FC236}">
              <a16:creationId xmlns:a16="http://schemas.microsoft.com/office/drawing/2014/main" xmlns="" id="{00000000-0008-0000-0600-00003B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4" name="Text Box 1">
          <a:extLst>
            <a:ext uri="{FF2B5EF4-FFF2-40B4-BE49-F238E27FC236}">
              <a16:creationId xmlns:a16="http://schemas.microsoft.com/office/drawing/2014/main" xmlns="" id="{00000000-0008-0000-0600-00003C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5" name="Text Box 1">
          <a:extLst>
            <a:ext uri="{FF2B5EF4-FFF2-40B4-BE49-F238E27FC236}">
              <a16:creationId xmlns:a16="http://schemas.microsoft.com/office/drawing/2014/main" xmlns="" id="{00000000-0008-0000-0600-00003D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6" name="Text Box 1">
          <a:extLst>
            <a:ext uri="{FF2B5EF4-FFF2-40B4-BE49-F238E27FC236}">
              <a16:creationId xmlns:a16="http://schemas.microsoft.com/office/drawing/2014/main" xmlns="" id="{00000000-0008-0000-0600-00003E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7" name="Text Box 1">
          <a:extLst>
            <a:ext uri="{FF2B5EF4-FFF2-40B4-BE49-F238E27FC236}">
              <a16:creationId xmlns:a16="http://schemas.microsoft.com/office/drawing/2014/main" xmlns="" id="{00000000-0008-0000-0600-00003F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8" name="Text Box 1">
          <a:extLst>
            <a:ext uri="{FF2B5EF4-FFF2-40B4-BE49-F238E27FC236}">
              <a16:creationId xmlns:a16="http://schemas.microsoft.com/office/drawing/2014/main" xmlns="" id="{00000000-0008-0000-0600-000040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19" name="Text Box 1">
          <a:extLst>
            <a:ext uri="{FF2B5EF4-FFF2-40B4-BE49-F238E27FC236}">
              <a16:creationId xmlns:a16="http://schemas.microsoft.com/office/drawing/2014/main" xmlns="" id="{00000000-0008-0000-0600-000041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20" name="Text Box 1">
          <a:extLst>
            <a:ext uri="{FF2B5EF4-FFF2-40B4-BE49-F238E27FC236}">
              <a16:creationId xmlns:a16="http://schemas.microsoft.com/office/drawing/2014/main" xmlns="" id="{00000000-0008-0000-0600-000042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21" name="Text Box 1">
          <a:extLst>
            <a:ext uri="{FF2B5EF4-FFF2-40B4-BE49-F238E27FC236}">
              <a16:creationId xmlns:a16="http://schemas.microsoft.com/office/drawing/2014/main" xmlns="" id="{00000000-0008-0000-0600-000043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22" name="Text Box 1">
          <a:extLst>
            <a:ext uri="{FF2B5EF4-FFF2-40B4-BE49-F238E27FC236}">
              <a16:creationId xmlns:a16="http://schemas.microsoft.com/office/drawing/2014/main" xmlns="" id="{00000000-0008-0000-0600-000044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523" name="Text Box 1">
          <a:extLst>
            <a:ext uri="{FF2B5EF4-FFF2-40B4-BE49-F238E27FC236}">
              <a16:creationId xmlns:a16="http://schemas.microsoft.com/office/drawing/2014/main" xmlns="" id="{00000000-0008-0000-0600-000045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524" name="Text Box 1">
          <a:extLst>
            <a:ext uri="{FF2B5EF4-FFF2-40B4-BE49-F238E27FC236}">
              <a16:creationId xmlns:a16="http://schemas.microsoft.com/office/drawing/2014/main" xmlns="" id="{00000000-0008-0000-0600-000046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525" name="Text Box 1">
          <a:extLst>
            <a:ext uri="{FF2B5EF4-FFF2-40B4-BE49-F238E27FC236}">
              <a16:creationId xmlns:a16="http://schemas.microsoft.com/office/drawing/2014/main" xmlns="" id="{00000000-0008-0000-0600-000047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4526" name="Text Box 1">
          <a:extLst>
            <a:ext uri="{FF2B5EF4-FFF2-40B4-BE49-F238E27FC236}">
              <a16:creationId xmlns:a16="http://schemas.microsoft.com/office/drawing/2014/main" xmlns="" id="{00000000-0008-0000-0600-000048070000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27" name="Text Box 1">
          <a:extLst>
            <a:ext uri="{FF2B5EF4-FFF2-40B4-BE49-F238E27FC236}">
              <a16:creationId xmlns:a16="http://schemas.microsoft.com/office/drawing/2014/main" xmlns="" id="{00000000-0008-0000-0600-000049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28" name="Text Box 1">
          <a:extLst>
            <a:ext uri="{FF2B5EF4-FFF2-40B4-BE49-F238E27FC236}">
              <a16:creationId xmlns:a16="http://schemas.microsoft.com/office/drawing/2014/main" xmlns="" id="{00000000-0008-0000-0600-00004A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29" name="Text Box 1">
          <a:extLst>
            <a:ext uri="{FF2B5EF4-FFF2-40B4-BE49-F238E27FC236}">
              <a16:creationId xmlns:a16="http://schemas.microsoft.com/office/drawing/2014/main" xmlns="" id="{00000000-0008-0000-0600-00004B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4530" name="Text Box 1">
          <a:extLst>
            <a:ext uri="{FF2B5EF4-FFF2-40B4-BE49-F238E27FC236}">
              <a16:creationId xmlns:a16="http://schemas.microsoft.com/office/drawing/2014/main" xmlns="" id="{00000000-0008-0000-0600-00004C0700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531" name="Text Box 1">
          <a:extLst>
            <a:ext uri="{FF2B5EF4-FFF2-40B4-BE49-F238E27FC236}">
              <a16:creationId xmlns:a16="http://schemas.microsoft.com/office/drawing/2014/main" xmlns="" id="{00000000-0008-0000-0600-00004D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532" name="Text Box 1">
          <a:extLst>
            <a:ext uri="{FF2B5EF4-FFF2-40B4-BE49-F238E27FC236}">
              <a16:creationId xmlns:a16="http://schemas.microsoft.com/office/drawing/2014/main" xmlns="" id="{00000000-0008-0000-0600-00004E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533" name="Text Box 1">
          <a:extLst>
            <a:ext uri="{FF2B5EF4-FFF2-40B4-BE49-F238E27FC236}">
              <a16:creationId xmlns:a16="http://schemas.microsoft.com/office/drawing/2014/main" xmlns="" id="{00000000-0008-0000-0600-00004F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4534" name="Text Box 1">
          <a:extLst>
            <a:ext uri="{FF2B5EF4-FFF2-40B4-BE49-F238E27FC236}">
              <a16:creationId xmlns:a16="http://schemas.microsoft.com/office/drawing/2014/main" xmlns="" id="{00000000-0008-0000-0600-0000500700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535" name="Text Box 1">
          <a:extLst>
            <a:ext uri="{FF2B5EF4-FFF2-40B4-BE49-F238E27FC236}">
              <a16:creationId xmlns:a16="http://schemas.microsoft.com/office/drawing/2014/main" xmlns="" id="{00000000-0008-0000-0600-000051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536" name="Text Box 1">
          <a:extLst>
            <a:ext uri="{FF2B5EF4-FFF2-40B4-BE49-F238E27FC236}">
              <a16:creationId xmlns:a16="http://schemas.microsoft.com/office/drawing/2014/main" xmlns="" id="{00000000-0008-0000-0600-000052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537" name="Text Box 1">
          <a:extLst>
            <a:ext uri="{FF2B5EF4-FFF2-40B4-BE49-F238E27FC236}">
              <a16:creationId xmlns:a16="http://schemas.microsoft.com/office/drawing/2014/main" xmlns="" id="{00000000-0008-0000-0600-000053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4538" name="Text Box 1">
          <a:extLst>
            <a:ext uri="{FF2B5EF4-FFF2-40B4-BE49-F238E27FC236}">
              <a16:creationId xmlns:a16="http://schemas.microsoft.com/office/drawing/2014/main" xmlns="" id="{00000000-0008-0000-0600-00005407000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39" name="Text Box 1">
          <a:extLst>
            <a:ext uri="{FF2B5EF4-FFF2-40B4-BE49-F238E27FC236}">
              <a16:creationId xmlns:a16="http://schemas.microsoft.com/office/drawing/2014/main" xmlns="" id="{5B6CC670-B451-4A7C-A829-677FCEB59EA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0" name="Text Box 1">
          <a:extLst>
            <a:ext uri="{FF2B5EF4-FFF2-40B4-BE49-F238E27FC236}">
              <a16:creationId xmlns:a16="http://schemas.microsoft.com/office/drawing/2014/main" xmlns="" id="{DC7F246A-F06A-48AF-9986-1C549A4B1A4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1" name="Text Box 1">
          <a:extLst>
            <a:ext uri="{FF2B5EF4-FFF2-40B4-BE49-F238E27FC236}">
              <a16:creationId xmlns:a16="http://schemas.microsoft.com/office/drawing/2014/main" xmlns="" id="{FF938A55-AE7C-4717-888F-0E95EC50F4C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2" name="Text Box 1">
          <a:extLst>
            <a:ext uri="{FF2B5EF4-FFF2-40B4-BE49-F238E27FC236}">
              <a16:creationId xmlns:a16="http://schemas.microsoft.com/office/drawing/2014/main" xmlns="" id="{241700FA-F60C-4AB8-8779-F49B696E2F4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3" name="Text Box 1">
          <a:extLst>
            <a:ext uri="{FF2B5EF4-FFF2-40B4-BE49-F238E27FC236}">
              <a16:creationId xmlns:a16="http://schemas.microsoft.com/office/drawing/2014/main" xmlns="" id="{AD72D242-2524-43BB-AC66-C2C92B24DED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4" name="Text Box 1">
          <a:extLst>
            <a:ext uri="{FF2B5EF4-FFF2-40B4-BE49-F238E27FC236}">
              <a16:creationId xmlns:a16="http://schemas.microsoft.com/office/drawing/2014/main" xmlns="" id="{C64C1419-1562-48C0-9C94-3FCB9859AD6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5" name="Text Box 1">
          <a:extLst>
            <a:ext uri="{FF2B5EF4-FFF2-40B4-BE49-F238E27FC236}">
              <a16:creationId xmlns:a16="http://schemas.microsoft.com/office/drawing/2014/main" xmlns="" id="{0C4D0346-CF4B-42E0-B232-DB32B153C81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6" name="Text Box 1">
          <a:extLst>
            <a:ext uri="{FF2B5EF4-FFF2-40B4-BE49-F238E27FC236}">
              <a16:creationId xmlns:a16="http://schemas.microsoft.com/office/drawing/2014/main" xmlns="" id="{3BA9972E-8354-459B-A8A4-A763BAD5C85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7" name="Text Box 1">
          <a:extLst>
            <a:ext uri="{FF2B5EF4-FFF2-40B4-BE49-F238E27FC236}">
              <a16:creationId xmlns:a16="http://schemas.microsoft.com/office/drawing/2014/main" xmlns="" id="{86B13EFB-2DE3-4DA7-AA4F-60002557BB2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8" name="Text Box 1">
          <a:extLst>
            <a:ext uri="{FF2B5EF4-FFF2-40B4-BE49-F238E27FC236}">
              <a16:creationId xmlns:a16="http://schemas.microsoft.com/office/drawing/2014/main" xmlns="" id="{82CC633B-E0CC-46EE-ACFD-5E18EACFE6B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49" name="Text Box 1">
          <a:extLst>
            <a:ext uri="{FF2B5EF4-FFF2-40B4-BE49-F238E27FC236}">
              <a16:creationId xmlns:a16="http://schemas.microsoft.com/office/drawing/2014/main" xmlns="" id="{5C473CF2-944C-4103-8CAC-BA46F8675F8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xmlns="" id="{F7C49090-3DD0-46FA-831A-5191C66CD59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xmlns="" id="{0CFE7EF3-A481-4DA9-954A-EDA7EC2512D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xmlns="" id="{752A86AB-7549-4418-B447-D420CDEEE39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xmlns="" id="{E6E9F33F-6E08-4030-AFCF-AF44701E96B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xmlns="" id="{F99C39CD-EFA1-44F6-A1E9-C925367E432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555" name="Text Box 1">
          <a:extLst>
            <a:ext uri="{FF2B5EF4-FFF2-40B4-BE49-F238E27FC236}">
              <a16:creationId xmlns:a16="http://schemas.microsoft.com/office/drawing/2014/main" xmlns="" id="{2F8A0A05-BEAE-4627-9639-88A6E0011CF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xmlns="" id="{63A77DA3-255D-469A-81DC-7D366E0EE36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xmlns="" id="{688FFB3E-47D5-412B-BB56-A9CD9AE23B8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xmlns="" id="{167D9FDE-7A68-4866-AF1E-9E68513F864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xmlns="" id="{67707763-AD07-4CEC-B215-BD31FB1A2C1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xmlns="" id="{210E5857-3D61-4AAE-B984-C5BC2CC6984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xmlns="" id="{0AC049A3-4C14-4EA1-94A3-400C4160A34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xmlns="" id="{45725331-0BC9-4512-B3FE-D428B4898C0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3" name="Text Box 1">
          <a:extLst>
            <a:ext uri="{FF2B5EF4-FFF2-40B4-BE49-F238E27FC236}">
              <a16:creationId xmlns:a16="http://schemas.microsoft.com/office/drawing/2014/main" xmlns="" id="{EC985858-EF0F-4C97-A034-F9A52A4CED5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xmlns="" id="{51BE6AFE-2B9F-44BE-BA03-923DFDFA0FF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xmlns="" id="{5532C490-32EA-4F6B-AE55-ADD8248B099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xmlns="" id="{E710E491-0A55-44B5-8243-C28BE9AE042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xmlns="" id="{FDD5E785-83BF-45FE-AFA9-98BD3948640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xmlns="" id="{61DCB512-CA60-4D5D-A4C6-66B2806E85D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xmlns="" id="{714326CE-F766-4890-A9F6-F452D90C3A6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xmlns="" id="{5C3231A2-2412-46D6-8E68-70BB426C41C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1" name="Text Box 1">
          <a:extLst>
            <a:ext uri="{FF2B5EF4-FFF2-40B4-BE49-F238E27FC236}">
              <a16:creationId xmlns:a16="http://schemas.microsoft.com/office/drawing/2014/main" xmlns="" id="{AB438849-6461-4A17-A191-DDCD245DAA3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2" name="Text Box 1">
          <a:extLst>
            <a:ext uri="{FF2B5EF4-FFF2-40B4-BE49-F238E27FC236}">
              <a16:creationId xmlns:a16="http://schemas.microsoft.com/office/drawing/2014/main" xmlns="" id="{7B017DF4-1F3B-48F6-8ACA-3EB242AA1C3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3" name="Text Box 1">
          <a:extLst>
            <a:ext uri="{FF2B5EF4-FFF2-40B4-BE49-F238E27FC236}">
              <a16:creationId xmlns:a16="http://schemas.microsoft.com/office/drawing/2014/main" xmlns="" id="{14097630-BE09-4ED8-A9CC-92822F9A908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4" name="Text Box 1">
          <a:extLst>
            <a:ext uri="{FF2B5EF4-FFF2-40B4-BE49-F238E27FC236}">
              <a16:creationId xmlns:a16="http://schemas.microsoft.com/office/drawing/2014/main" xmlns="" id="{F2B61FCA-9D62-4D57-84F8-5BF2BCA88BE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5" name="Text Box 1">
          <a:extLst>
            <a:ext uri="{FF2B5EF4-FFF2-40B4-BE49-F238E27FC236}">
              <a16:creationId xmlns:a16="http://schemas.microsoft.com/office/drawing/2014/main" xmlns="" id="{E0449DA2-663E-4805-9A61-462D7FFFD43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6" name="Text Box 1">
          <a:extLst>
            <a:ext uri="{FF2B5EF4-FFF2-40B4-BE49-F238E27FC236}">
              <a16:creationId xmlns:a16="http://schemas.microsoft.com/office/drawing/2014/main" xmlns="" id="{194967A6-9F3F-43F3-B418-003C22C4638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7" name="Text Box 1">
          <a:extLst>
            <a:ext uri="{FF2B5EF4-FFF2-40B4-BE49-F238E27FC236}">
              <a16:creationId xmlns:a16="http://schemas.microsoft.com/office/drawing/2014/main" xmlns="" id="{DE44167C-0D0C-4C17-A66C-10E86BC9C49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8" name="Text Box 1">
          <a:extLst>
            <a:ext uri="{FF2B5EF4-FFF2-40B4-BE49-F238E27FC236}">
              <a16:creationId xmlns:a16="http://schemas.microsoft.com/office/drawing/2014/main" xmlns="" id="{F0F8AB7B-836C-4FAB-B736-192FFC5EFF9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79" name="Text Box 1">
          <a:extLst>
            <a:ext uri="{FF2B5EF4-FFF2-40B4-BE49-F238E27FC236}">
              <a16:creationId xmlns:a16="http://schemas.microsoft.com/office/drawing/2014/main" xmlns="" id="{F8B76262-63DB-4C68-B7DC-C0199F94351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0" name="Text Box 1">
          <a:extLst>
            <a:ext uri="{FF2B5EF4-FFF2-40B4-BE49-F238E27FC236}">
              <a16:creationId xmlns:a16="http://schemas.microsoft.com/office/drawing/2014/main" xmlns="" id="{A8C2BC12-167A-46B6-93D1-1EF9AE2E9DD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1" name="Text Box 1">
          <a:extLst>
            <a:ext uri="{FF2B5EF4-FFF2-40B4-BE49-F238E27FC236}">
              <a16:creationId xmlns:a16="http://schemas.microsoft.com/office/drawing/2014/main" xmlns="" id="{CA4E27BF-808C-4250-BD3E-D867A917F67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2" name="Text Box 1">
          <a:extLst>
            <a:ext uri="{FF2B5EF4-FFF2-40B4-BE49-F238E27FC236}">
              <a16:creationId xmlns:a16="http://schemas.microsoft.com/office/drawing/2014/main" xmlns="" id="{0677920D-C2FD-4686-88EA-29DEADE41B8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3" name="Text Box 1">
          <a:extLst>
            <a:ext uri="{FF2B5EF4-FFF2-40B4-BE49-F238E27FC236}">
              <a16:creationId xmlns:a16="http://schemas.microsoft.com/office/drawing/2014/main" xmlns="" id="{731BBD1D-CDC8-4433-A2FC-C90BA7894E0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4" name="Text Box 1">
          <a:extLst>
            <a:ext uri="{FF2B5EF4-FFF2-40B4-BE49-F238E27FC236}">
              <a16:creationId xmlns:a16="http://schemas.microsoft.com/office/drawing/2014/main" xmlns="" id="{7A446F7B-173C-40CD-9DCB-18F425AE18A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5" name="Text Box 1">
          <a:extLst>
            <a:ext uri="{FF2B5EF4-FFF2-40B4-BE49-F238E27FC236}">
              <a16:creationId xmlns:a16="http://schemas.microsoft.com/office/drawing/2014/main" xmlns="" id="{D025FDA9-04B5-4B2E-A5B3-50ED9BC0FE7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6" name="Text Box 1">
          <a:extLst>
            <a:ext uri="{FF2B5EF4-FFF2-40B4-BE49-F238E27FC236}">
              <a16:creationId xmlns:a16="http://schemas.microsoft.com/office/drawing/2014/main" xmlns="" id="{A2EC3DC4-383F-4166-9274-3B3E6E51FFB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7" name="Text Box 1">
          <a:extLst>
            <a:ext uri="{FF2B5EF4-FFF2-40B4-BE49-F238E27FC236}">
              <a16:creationId xmlns:a16="http://schemas.microsoft.com/office/drawing/2014/main" xmlns="" id="{BF6193FD-4056-4FC4-A3BA-C327E7A5722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8" name="Text Box 1">
          <a:extLst>
            <a:ext uri="{FF2B5EF4-FFF2-40B4-BE49-F238E27FC236}">
              <a16:creationId xmlns:a16="http://schemas.microsoft.com/office/drawing/2014/main" xmlns="" id="{D6970B15-A50F-4B0F-9D5B-C2D9C52A8E9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89" name="Text Box 1">
          <a:extLst>
            <a:ext uri="{FF2B5EF4-FFF2-40B4-BE49-F238E27FC236}">
              <a16:creationId xmlns:a16="http://schemas.microsoft.com/office/drawing/2014/main" xmlns="" id="{86D5B6BD-710A-4887-999B-DDCBFCFFF3A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90" name="Text Box 1">
          <a:extLst>
            <a:ext uri="{FF2B5EF4-FFF2-40B4-BE49-F238E27FC236}">
              <a16:creationId xmlns:a16="http://schemas.microsoft.com/office/drawing/2014/main" xmlns="" id="{1FA8484D-A347-42A8-AF44-82528BEB04B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591" name="Text Box 1">
          <a:extLst>
            <a:ext uri="{FF2B5EF4-FFF2-40B4-BE49-F238E27FC236}">
              <a16:creationId xmlns:a16="http://schemas.microsoft.com/office/drawing/2014/main" xmlns="" id="{22F90F14-99D3-43F9-94FF-545A7562BAE8}"/>
            </a:ext>
          </a:extLst>
        </xdr:cNvPr>
        <xdr:cNvSpPr txBox="1">
          <a:spLocks noChangeArrowheads="1"/>
        </xdr:cNvSpPr>
      </xdr:nvSpPr>
      <xdr:spPr bwMode="auto">
        <a:xfrm>
          <a:off x="2657475" y="758190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592" name="Text Box 1">
          <a:extLst>
            <a:ext uri="{FF2B5EF4-FFF2-40B4-BE49-F238E27FC236}">
              <a16:creationId xmlns:a16="http://schemas.microsoft.com/office/drawing/2014/main" xmlns="" id="{175444F8-6FCC-4587-975D-677A675D9695}"/>
            </a:ext>
          </a:extLst>
        </xdr:cNvPr>
        <xdr:cNvSpPr txBox="1">
          <a:spLocks noChangeArrowheads="1"/>
        </xdr:cNvSpPr>
      </xdr:nvSpPr>
      <xdr:spPr bwMode="auto">
        <a:xfrm>
          <a:off x="2657475" y="758190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593" name="Text Box 1">
          <a:extLst>
            <a:ext uri="{FF2B5EF4-FFF2-40B4-BE49-F238E27FC236}">
              <a16:creationId xmlns:a16="http://schemas.microsoft.com/office/drawing/2014/main" xmlns="" id="{C7874857-50CB-4555-A2DA-0E0426BA9CBF}"/>
            </a:ext>
          </a:extLst>
        </xdr:cNvPr>
        <xdr:cNvSpPr txBox="1">
          <a:spLocks noChangeArrowheads="1"/>
        </xdr:cNvSpPr>
      </xdr:nvSpPr>
      <xdr:spPr bwMode="auto">
        <a:xfrm>
          <a:off x="2657475" y="758190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94" name="Text Box 1">
          <a:extLst>
            <a:ext uri="{FF2B5EF4-FFF2-40B4-BE49-F238E27FC236}">
              <a16:creationId xmlns:a16="http://schemas.microsoft.com/office/drawing/2014/main" xmlns="" id="{28CE7350-9104-4854-8847-71BBF6BE079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95" name="Text Box 1">
          <a:extLst>
            <a:ext uri="{FF2B5EF4-FFF2-40B4-BE49-F238E27FC236}">
              <a16:creationId xmlns:a16="http://schemas.microsoft.com/office/drawing/2014/main" xmlns="" id="{6B18C84C-2E68-4B84-A7FD-EDEC1CD8B32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96" name="Text Box 1">
          <a:extLst>
            <a:ext uri="{FF2B5EF4-FFF2-40B4-BE49-F238E27FC236}">
              <a16:creationId xmlns:a16="http://schemas.microsoft.com/office/drawing/2014/main" xmlns="" id="{6242BA94-E03C-4F6C-9D69-DD087D7058A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597" name="Text Box 1">
          <a:extLst>
            <a:ext uri="{FF2B5EF4-FFF2-40B4-BE49-F238E27FC236}">
              <a16:creationId xmlns:a16="http://schemas.microsoft.com/office/drawing/2014/main" xmlns="" id="{483AE269-954E-446D-8550-07985F0CE75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598" name="Text Box 1">
          <a:extLst>
            <a:ext uri="{FF2B5EF4-FFF2-40B4-BE49-F238E27FC236}">
              <a16:creationId xmlns:a16="http://schemas.microsoft.com/office/drawing/2014/main" xmlns="" id="{34C61316-9C05-4A04-AE39-4B60DD10EDB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599" name="Text Box 1">
          <a:extLst>
            <a:ext uri="{FF2B5EF4-FFF2-40B4-BE49-F238E27FC236}">
              <a16:creationId xmlns:a16="http://schemas.microsoft.com/office/drawing/2014/main" xmlns="" id="{53CD315B-6DBD-4CDE-9BE6-96227D6E8781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0" name="Text Box 1">
          <a:extLst>
            <a:ext uri="{FF2B5EF4-FFF2-40B4-BE49-F238E27FC236}">
              <a16:creationId xmlns:a16="http://schemas.microsoft.com/office/drawing/2014/main" xmlns="" id="{013C6167-AA23-4922-838B-31E79191FDA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1" name="Text Box 1">
          <a:extLst>
            <a:ext uri="{FF2B5EF4-FFF2-40B4-BE49-F238E27FC236}">
              <a16:creationId xmlns:a16="http://schemas.microsoft.com/office/drawing/2014/main" xmlns="" id="{3379856D-1FB6-415E-AA0E-2ADAA05BE94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2" name="Text Box 1">
          <a:extLst>
            <a:ext uri="{FF2B5EF4-FFF2-40B4-BE49-F238E27FC236}">
              <a16:creationId xmlns:a16="http://schemas.microsoft.com/office/drawing/2014/main" xmlns="" id="{CDD5F51D-D96A-48E9-BEED-CE2E64E1671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3" name="Text Box 1">
          <a:extLst>
            <a:ext uri="{FF2B5EF4-FFF2-40B4-BE49-F238E27FC236}">
              <a16:creationId xmlns:a16="http://schemas.microsoft.com/office/drawing/2014/main" xmlns="" id="{CD8BEFAE-15E2-4268-B526-B84EE270D2B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4" name="Text Box 1">
          <a:extLst>
            <a:ext uri="{FF2B5EF4-FFF2-40B4-BE49-F238E27FC236}">
              <a16:creationId xmlns:a16="http://schemas.microsoft.com/office/drawing/2014/main" xmlns="" id="{123D1388-EC15-44DA-BE03-8DA4B4E16A1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5" name="Text Box 1">
          <a:extLst>
            <a:ext uri="{FF2B5EF4-FFF2-40B4-BE49-F238E27FC236}">
              <a16:creationId xmlns:a16="http://schemas.microsoft.com/office/drawing/2014/main" xmlns="" id="{D78D875E-BA61-495C-8FFC-304800963EF1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6" name="Text Box 1">
          <a:extLst>
            <a:ext uri="{FF2B5EF4-FFF2-40B4-BE49-F238E27FC236}">
              <a16:creationId xmlns:a16="http://schemas.microsoft.com/office/drawing/2014/main" xmlns="" id="{4969AFB0-EF57-4DDB-B8F9-044C54314EB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7" name="Text Box 1">
          <a:extLst>
            <a:ext uri="{FF2B5EF4-FFF2-40B4-BE49-F238E27FC236}">
              <a16:creationId xmlns:a16="http://schemas.microsoft.com/office/drawing/2014/main" xmlns="" id="{39FEB92E-17EE-4D2D-9F8C-29EC9770D77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8" name="Text Box 1">
          <a:extLst>
            <a:ext uri="{FF2B5EF4-FFF2-40B4-BE49-F238E27FC236}">
              <a16:creationId xmlns:a16="http://schemas.microsoft.com/office/drawing/2014/main" xmlns="" id="{152E1755-0171-496B-BF3A-81FD771DC7B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09" name="Text Box 1">
          <a:extLst>
            <a:ext uri="{FF2B5EF4-FFF2-40B4-BE49-F238E27FC236}">
              <a16:creationId xmlns:a16="http://schemas.microsoft.com/office/drawing/2014/main" xmlns="" id="{6848D0DD-7998-490B-8897-BD3258BE1B0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0" name="Text Box 1">
          <a:extLst>
            <a:ext uri="{FF2B5EF4-FFF2-40B4-BE49-F238E27FC236}">
              <a16:creationId xmlns:a16="http://schemas.microsoft.com/office/drawing/2014/main" xmlns="" id="{26E503EA-7E83-4066-B0A2-9BC29FE76B81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1" name="Text Box 1">
          <a:extLst>
            <a:ext uri="{FF2B5EF4-FFF2-40B4-BE49-F238E27FC236}">
              <a16:creationId xmlns:a16="http://schemas.microsoft.com/office/drawing/2014/main" xmlns="" id="{CFDFF105-C628-45B3-8569-1715B3421D4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2" name="Text Box 1">
          <a:extLst>
            <a:ext uri="{FF2B5EF4-FFF2-40B4-BE49-F238E27FC236}">
              <a16:creationId xmlns:a16="http://schemas.microsoft.com/office/drawing/2014/main" xmlns="" id="{830CE746-5EDE-4E4F-8CF3-A20BEEA4D2B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3" name="Text Box 1">
          <a:extLst>
            <a:ext uri="{FF2B5EF4-FFF2-40B4-BE49-F238E27FC236}">
              <a16:creationId xmlns:a16="http://schemas.microsoft.com/office/drawing/2014/main" xmlns="" id="{613EA069-8921-4CEA-8438-366390AE01A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4" name="Text Box 1">
          <a:extLst>
            <a:ext uri="{FF2B5EF4-FFF2-40B4-BE49-F238E27FC236}">
              <a16:creationId xmlns:a16="http://schemas.microsoft.com/office/drawing/2014/main" xmlns="" id="{85133E9F-CC25-4E59-85C2-0C3E3E08A27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5" name="Text Box 1">
          <a:extLst>
            <a:ext uri="{FF2B5EF4-FFF2-40B4-BE49-F238E27FC236}">
              <a16:creationId xmlns:a16="http://schemas.microsoft.com/office/drawing/2014/main" xmlns="" id="{2F49AF6D-A742-42A2-8CE0-F63FFB7119A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6" name="Text Box 1">
          <a:extLst>
            <a:ext uri="{FF2B5EF4-FFF2-40B4-BE49-F238E27FC236}">
              <a16:creationId xmlns:a16="http://schemas.microsoft.com/office/drawing/2014/main" xmlns="" id="{7E929575-E27D-4553-9EDE-214E7B1B2C2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17" name="Text Box 1">
          <a:extLst>
            <a:ext uri="{FF2B5EF4-FFF2-40B4-BE49-F238E27FC236}">
              <a16:creationId xmlns:a16="http://schemas.microsoft.com/office/drawing/2014/main" xmlns="" id="{4446D631-7E96-41B5-912B-24AACA2D5DC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18" name="Text Box 1">
          <a:extLst>
            <a:ext uri="{FF2B5EF4-FFF2-40B4-BE49-F238E27FC236}">
              <a16:creationId xmlns:a16="http://schemas.microsoft.com/office/drawing/2014/main" xmlns="" id="{5A559EAB-EF30-47B1-B8B7-41F8FE52F8F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19" name="Text Box 1">
          <a:extLst>
            <a:ext uri="{FF2B5EF4-FFF2-40B4-BE49-F238E27FC236}">
              <a16:creationId xmlns:a16="http://schemas.microsoft.com/office/drawing/2014/main" xmlns="" id="{A0EA9D3F-B45E-4BB6-B4C8-AB8168FB9E4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20" name="Text Box 1">
          <a:extLst>
            <a:ext uri="{FF2B5EF4-FFF2-40B4-BE49-F238E27FC236}">
              <a16:creationId xmlns:a16="http://schemas.microsoft.com/office/drawing/2014/main" xmlns="" id="{DD99178D-2113-4A46-9CFB-A0FAB0A0FA1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21" name="Text Box 1">
          <a:extLst>
            <a:ext uri="{FF2B5EF4-FFF2-40B4-BE49-F238E27FC236}">
              <a16:creationId xmlns:a16="http://schemas.microsoft.com/office/drawing/2014/main" xmlns="" id="{8BD4AAED-52A6-44A2-9E98-522314671C6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622" name="Text Box 1">
          <a:extLst>
            <a:ext uri="{FF2B5EF4-FFF2-40B4-BE49-F238E27FC236}">
              <a16:creationId xmlns:a16="http://schemas.microsoft.com/office/drawing/2014/main" xmlns="" id="{7DD02CA7-AF5E-441A-BCF4-394D13238A8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623" name="Text Box 1">
          <a:extLst>
            <a:ext uri="{FF2B5EF4-FFF2-40B4-BE49-F238E27FC236}">
              <a16:creationId xmlns:a16="http://schemas.microsoft.com/office/drawing/2014/main" xmlns="" id="{D967F977-0258-41E6-A80C-AB208BE85EE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xmlns="" id="{6D75AD16-DF10-4C34-ABB9-9C3D0583662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625" name="Text Box 1">
          <a:extLst>
            <a:ext uri="{FF2B5EF4-FFF2-40B4-BE49-F238E27FC236}">
              <a16:creationId xmlns:a16="http://schemas.microsoft.com/office/drawing/2014/main" xmlns="" id="{93184536-C0AF-43A2-8FA2-8A6E2F9FC96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xmlns="" id="{297EDD85-2076-4502-85BE-A9388535D9C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27" name="Text Box 1">
          <a:extLst>
            <a:ext uri="{FF2B5EF4-FFF2-40B4-BE49-F238E27FC236}">
              <a16:creationId xmlns:a16="http://schemas.microsoft.com/office/drawing/2014/main" xmlns="" id="{8E9CB990-0492-43BF-B8F9-FAE140005BE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28" name="Text Box 1">
          <a:extLst>
            <a:ext uri="{FF2B5EF4-FFF2-40B4-BE49-F238E27FC236}">
              <a16:creationId xmlns:a16="http://schemas.microsoft.com/office/drawing/2014/main" xmlns="" id="{47899D1D-A6E9-4D9E-8F01-D8C8AE27F8F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629" name="Text Box 1">
          <a:extLst>
            <a:ext uri="{FF2B5EF4-FFF2-40B4-BE49-F238E27FC236}">
              <a16:creationId xmlns:a16="http://schemas.microsoft.com/office/drawing/2014/main" xmlns="" id="{5FB4A7CF-7846-41D7-85E7-CA7D5E674B3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0" name="Text Box 1">
          <a:extLst>
            <a:ext uri="{FF2B5EF4-FFF2-40B4-BE49-F238E27FC236}">
              <a16:creationId xmlns:a16="http://schemas.microsoft.com/office/drawing/2014/main" xmlns="" id="{2281A152-10EF-4875-AF0F-A6AD5AD9175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1" name="Text Box 1">
          <a:extLst>
            <a:ext uri="{FF2B5EF4-FFF2-40B4-BE49-F238E27FC236}">
              <a16:creationId xmlns:a16="http://schemas.microsoft.com/office/drawing/2014/main" xmlns="" id="{ED98A95D-2835-4040-AA31-E1FB58F24E0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2" name="Text Box 1">
          <a:extLst>
            <a:ext uri="{FF2B5EF4-FFF2-40B4-BE49-F238E27FC236}">
              <a16:creationId xmlns:a16="http://schemas.microsoft.com/office/drawing/2014/main" xmlns="" id="{F68FF022-0CB0-43FC-A41F-0F8C1D97A48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3" name="Text Box 1">
          <a:extLst>
            <a:ext uri="{FF2B5EF4-FFF2-40B4-BE49-F238E27FC236}">
              <a16:creationId xmlns:a16="http://schemas.microsoft.com/office/drawing/2014/main" xmlns="" id="{EEBF1BBD-0169-4864-A7B6-8428D714E6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4" name="Text Box 1">
          <a:extLst>
            <a:ext uri="{FF2B5EF4-FFF2-40B4-BE49-F238E27FC236}">
              <a16:creationId xmlns:a16="http://schemas.microsoft.com/office/drawing/2014/main" xmlns="" id="{E14C7FB8-5DEB-4AE6-9FB3-D9BCE070A0E8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5" name="Text Box 1">
          <a:extLst>
            <a:ext uri="{FF2B5EF4-FFF2-40B4-BE49-F238E27FC236}">
              <a16:creationId xmlns:a16="http://schemas.microsoft.com/office/drawing/2014/main" xmlns="" id="{1657A6D6-4150-45E2-B2AA-7C63C203A84A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xmlns="" id="{D9D2C59B-050C-4CA8-9D1E-61D78CB8CD95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xmlns="" id="{03094B8D-65C4-43F4-9DD0-DC074C277E5F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xmlns="" id="{E72B4A89-AFFF-4799-A1E3-DE9007432629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xmlns="" id="{DEA43574-1049-4246-91D6-84F06FA445F1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xmlns="" id="{110943E9-660C-4E15-8E7E-3794412C3498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xmlns="" id="{04075473-71D2-4F88-B8B6-96976F58CDF4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2" name="Text Box 1">
          <a:extLst>
            <a:ext uri="{FF2B5EF4-FFF2-40B4-BE49-F238E27FC236}">
              <a16:creationId xmlns:a16="http://schemas.microsoft.com/office/drawing/2014/main" xmlns="" id="{3327A0D9-628C-412A-A076-FB1FA5384A0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xmlns="" id="{77FEF139-4192-47A7-B92D-212CD83E14E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xmlns="" id="{8C081500-D755-45E3-953A-8103A0D3000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xmlns="" id="{30A09072-159B-4358-BC0D-6302E0A258A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xmlns="" id="{FE92CB88-B1C9-4193-90CA-B69369176FEA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xmlns="" id="{0ED01CE7-56FE-4089-A0DA-0BCA957694D1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xmlns="" id="{27E49AC1-8410-4CC3-AC7D-9FDD7B2DE196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xmlns="" id="{A8C49E32-F2BA-4F1C-A0F1-736C621CE542}"/>
            </a:ext>
          </a:extLst>
        </xdr:cNvPr>
        <xdr:cNvSpPr txBox="1">
          <a:spLocks noChangeArrowheads="1"/>
        </xdr:cNvSpPr>
      </xdr:nvSpPr>
      <xdr:spPr bwMode="auto">
        <a:xfrm>
          <a:off x="2657475" y="745045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50" name="Text Box 1">
          <a:extLst>
            <a:ext uri="{FF2B5EF4-FFF2-40B4-BE49-F238E27FC236}">
              <a16:creationId xmlns:a16="http://schemas.microsoft.com/office/drawing/2014/main" xmlns="" id="{DA803A4D-A3A1-41CC-9FEF-AF7FC16C88E4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xmlns="" id="{7193F6F9-2CC2-452F-9F69-09CB332849C2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xmlns="" id="{995F32DB-05CC-443D-8C00-75C8E83C9728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xmlns="" id="{FE2A285A-19BC-4316-8A45-684DD97053C9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xmlns="" id="{9E65165A-ACBB-42DB-896A-07C63BC20EE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xmlns="" id="{4E2A3987-8405-4125-A776-575D02FF79A5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xmlns="" id="{B7CED4E4-0386-4145-942C-8C4238C02843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57" name="Text Box 1">
          <a:extLst>
            <a:ext uri="{FF2B5EF4-FFF2-40B4-BE49-F238E27FC236}">
              <a16:creationId xmlns:a16="http://schemas.microsoft.com/office/drawing/2014/main" xmlns="" id="{F693056F-C1EC-475F-9A9C-F7DDBF076E21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58" name="Text Box 1">
          <a:extLst>
            <a:ext uri="{FF2B5EF4-FFF2-40B4-BE49-F238E27FC236}">
              <a16:creationId xmlns:a16="http://schemas.microsoft.com/office/drawing/2014/main" xmlns="" id="{38A60059-D2FE-4B99-9883-2514CEF29A80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59" name="Text Box 1">
          <a:extLst>
            <a:ext uri="{FF2B5EF4-FFF2-40B4-BE49-F238E27FC236}">
              <a16:creationId xmlns:a16="http://schemas.microsoft.com/office/drawing/2014/main" xmlns="" id="{88C4B7F7-EA42-4AC3-9348-E156CBB60851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0" name="Text Box 1">
          <a:extLst>
            <a:ext uri="{FF2B5EF4-FFF2-40B4-BE49-F238E27FC236}">
              <a16:creationId xmlns:a16="http://schemas.microsoft.com/office/drawing/2014/main" xmlns="" id="{4D8CC6A4-FF3B-4383-BC09-2AF11FF71D0D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1" name="Text Box 1">
          <a:extLst>
            <a:ext uri="{FF2B5EF4-FFF2-40B4-BE49-F238E27FC236}">
              <a16:creationId xmlns:a16="http://schemas.microsoft.com/office/drawing/2014/main" xmlns="" id="{8A4AFF11-1740-4620-8FF2-01417FA10114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2" name="Text Box 1">
          <a:extLst>
            <a:ext uri="{FF2B5EF4-FFF2-40B4-BE49-F238E27FC236}">
              <a16:creationId xmlns:a16="http://schemas.microsoft.com/office/drawing/2014/main" xmlns="" id="{FA26306C-ED0F-4C6F-AB50-3599D91E7604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3" name="Text Box 1">
          <a:extLst>
            <a:ext uri="{FF2B5EF4-FFF2-40B4-BE49-F238E27FC236}">
              <a16:creationId xmlns:a16="http://schemas.microsoft.com/office/drawing/2014/main" xmlns="" id="{44877443-0501-4A40-A0D6-CB4B49C9D908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4" name="Text Box 1">
          <a:extLst>
            <a:ext uri="{FF2B5EF4-FFF2-40B4-BE49-F238E27FC236}">
              <a16:creationId xmlns:a16="http://schemas.microsoft.com/office/drawing/2014/main" xmlns="" id="{B92A53AF-5ECD-4A44-910A-B0532CDA3DD1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5" name="Text Box 1">
          <a:extLst>
            <a:ext uri="{FF2B5EF4-FFF2-40B4-BE49-F238E27FC236}">
              <a16:creationId xmlns:a16="http://schemas.microsoft.com/office/drawing/2014/main" xmlns="" id="{7A81E572-9BE3-4CBC-95D4-8DAD1EF02BB6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6" name="Text Box 1">
          <a:extLst>
            <a:ext uri="{FF2B5EF4-FFF2-40B4-BE49-F238E27FC236}">
              <a16:creationId xmlns:a16="http://schemas.microsoft.com/office/drawing/2014/main" xmlns="" id="{27F5D12B-0C7B-41A0-9D0A-9466071188C6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xmlns="" id="{4E9CDBF5-A481-4DD2-A954-831EE48EA989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xmlns="" id="{AA7971F7-0CAD-436C-A0BD-40DFF769C928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xmlns="" id="{C9D5D122-3367-4D10-822B-16891A3ACBF5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xmlns="" id="{BC1B7B9D-9A89-403E-A36D-1AB2B5DC7674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xmlns="" id="{EA59772A-FB01-4071-A9DB-36A0BB5D2FBD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xmlns="" id="{2DF59A66-6EB6-4CC9-BD08-086A7EB8FF96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xmlns="" id="{5D8E91A7-102A-4469-BF6A-7C8E37998E29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xmlns="" id="{A7B56F46-5594-4AB0-8866-06B3C706E41C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xmlns="" id="{26570CD2-3308-455E-A67A-18960A967FBF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40</xdr:row>
      <xdr:rowOff>0</xdr:rowOff>
    </xdr:from>
    <xdr:to>
      <xdr:col>7</xdr:col>
      <xdr:colOff>386460</xdr:colOff>
      <xdr:row>40</xdr:row>
      <xdr:rowOff>28575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xmlns="" id="{A428E97C-5880-4472-9DD2-940B6C738EDF}"/>
            </a:ext>
          </a:extLst>
        </xdr:cNvPr>
        <xdr:cNvSpPr txBox="1">
          <a:spLocks noChangeArrowheads="1"/>
        </xdr:cNvSpPr>
      </xdr:nvSpPr>
      <xdr:spPr bwMode="auto">
        <a:xfrm>
          <a:off x="2657475" y="7818120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xmlns="" id="{E016C77E-6120-4B0E-8F1E-4771290971F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xmlns="" id="{9DE05EAE-A9F4-4F5F-A271-1451F082B53A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xmlns="" id="{4618EC6D-C020-4A4D-9B18-95069E56BF5C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xmlns="" id="{FF8FE738-8A57-4245-90CE-F1A5E1960792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xmlns="" id="{C8C8A4B5-0A51-4606-80C8-FA52015468CF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xmlns="" id="{39D656F9-F317-4CA0-804A-C6007913C813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xmlns="" id="{0358ED6F-64E4-4948-9EBA-F16AA287A60D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xmlns="" id="{C50640DA-54E2-4532-A81E-DAE6AB0B596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xmlns="" id="{6C910645-2C63-4E59-9DD2-7D1A93872453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xmlns="" id="{14CAEAC4-2C9D-470F-8D15-8789C79F45A1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xmlns="" id="{51174B26-A93B-47E5-8D02-1CD9122D2759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xmlns="" id="{9A5B10EB-2A55-4DF5-AE8B-53FBACF8B78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xmlns="" id="{A5B19A66-EA46-4421-871D-132E1BC88A9D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xmlns="" id="{B8B2F2BF-562F-47EF-8B6C-E1DC8CA92778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xmlns="" id="{5EE4B245-5020-4C6C-92DD-75C7970C7B0A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xmlns="" id="{87790D28-A523-4CD2-B829-A9D5431B36EA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xmlns="" id="{E151BD83-0A14-428F-8BC9-01493AC99C0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xmlns="" id="{A2AA7D1D-8E5C-4FC2-958B-15545607A95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xmlns="" id="{09DB1372-5855-491B-8DCD-7A9BA5B27FD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xmlns="" id="{B7E0C13F-065D-46B1-B1D1-36DE94E0AE4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xmlns="" id="{3E3671E6-1E25-4322-ABC0-4B59EDADA58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xmlns="" id="{2EE3AF44-1600-4335-93D6-33E36F0AFE8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xmlns="" id="{7648E36B-F535-40D1-BD50-2C52A3AFA6D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xmlns="" id="{D41F37C9-DE69-473B-AE25-9F567979B82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xmlns="" id="{09595DDE-DA52-4B7A-B2E2-6D9BEEDC392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xmlns="" id="{34C86B67-CF81-4D16-B0FD-DDC5EF799A5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xmlns="" id="{2950F72A-FEB6-4C01-AC82-D27B76905FE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xmlns="" id="{0C5D024F-DEB9-4C99-895A-B1A3D0AFACB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xmlns="" id="{3561E4EE-70C2-42BB-90D2-0D162989545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xmlns="" id="{E6C17E43-FF8C-4A2B-A2D9-2776938B62B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xmlns="" id="{4746A6A5-63A3-4925-9E45-EA3B91ED87F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xmlns="" id="{B23D12A0-DE98-47EF-A1EB-F417541E071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xmlns="" id="{DF557E1E-E7D9-4B4A-80FA-5E9A5B74257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xmlns="" id="{B37FF5FB-BC70-4138-A931-8E515C766A8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xmlns="" id="{9A5E4017-0A8E-4CBB-8FBA-711A69FE721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xmlns="" id="{3B9D2ACA-A7A2-4BC9-826C-08092722647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xmlns="" id="{72B70433-B06C-4B57-85C8-9ED2464B07D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xmlns="" id="{E62EC0AF-D450-41D5-806F-69B72955D54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xmlns="" id="{09D8E50C-60BA-4CCA-993B-3FF1E39B926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xmlns="" id="{75B6F91D-C3AF-46D6-8CA2-6F60B43518D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xmlns="" id="{4536A3E4-A90D-40CD-B2A4-9C1AA0160A8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xmlns="" id="{0C32B368-DF43-4AC4-BCC9-A164370219C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xmlns="" id="{7337D1AB-DD77-4037-B0D9-9B05C9EB14A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xmlns="" id="{62AF5B58-5BDF-4192-B950-172F63147A1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xmlns="" id="{BE4EB4F6-A8CC-4175-9FEC-B6A71F437DF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xmlns="" id="{6AF8A0A8-2BB6-4AF3-91EB-47F4F0A48B5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xmlns="" id="{D05D90DD-3BF7-4EE9-BFBE-A6973E8C7BE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xmlns="" id="{E2C78478-BC10-415B-B27D-943F7533674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xmlns="" id="{09869355-96AF-4DFA-B87D-77F929A693A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xmlns="" id="{EDF9949E-9AE5-491C-B11D-F97C4C28546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xmlns="" id="{F1B22B5B-F50D-4BF3-92E9-74BF91A335A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xmlns="" id="{881D3DA5-4AD2-496C-9C2E-6FECCACBE1E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xmlns="" id="{A94C03F4-0E13-4F82-8314-67581264CFC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xmlns="" id="{69A1CC7E-E512-410F-8291-2CD73D0FF08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xmlns="" id="{76BC0978-A1FC-43A0-AB22-8A88AEB06E5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xmlns="" id="{FFD2E169-C2BB-4692-A39C-4B4CFD25147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xmlns="" id="{F3F00FE6-0260-4FAD-8A03-A443FD5ED11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xmlns="" id="{9E9E00B7-D99B-4786-8693-BAF87ED9EE8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xmlns="" id="{B3E54EC7-B1E9-4261-AB6D-CAD2CA79A2D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xmlns="" id="{DD0C42C7-368D-4EB5-B853-54C4C3D0B7A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xmlns="" id="{81275C1E-6438-455A-9BD7-805D9AA70A4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xmlns="" id="{377FAAD0-52DE-448F-8512-F8B5DB13D70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xmlns="" id="{C6A3A79C-8A61-4FB7-8D2A-EC82451D335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xmlns="" id="{04B3F463-7032-4C98-AE57-27174A187E2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xmlns="" id="{DAEC782F-FAB7-4D37-965D-2D44789E39A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xmlns="" id="{9B24DBB0-7836-4B24-865D-E0BD20AA2A9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xmlns="" id="{A46FFEFD-9F9C-422C-AC5B-13130597DAD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xmlns="" id="{CED6C8F4-1C3D-4714-9C57-62E612ECC38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xmlns="" id="{DB39E357-2F15-4498-A3BC-D59B439FF09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xmlns="" id="{5DFEA71C-7196-4160-A6AE-DF2D4BE6A81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xmlns="" id="{6B7BC537-FFE1-4CBE-9EC0-E75E53A7149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xmlns="" id="{39844A71-9077-40DA-8857-2128EC5260E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xmlns="" id="{99CAEE47-00A4-4EB8-9E07-21A6F7C8EF4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xmlns="" id="{701503D1-1837-4A4E-9554-10FEB6E8780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xmlns="" id="{346166F4-8940-4140-AE08-BC475F6A4ED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xmlns="" id="{0F850273-DC39-423A-96C2-11B9272CED2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xmlns="" id="{DB1918D5-AD8C-4BB4-A306-C0471FD16D6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xmlns="" id="{10094378-14DA-4E5E-A731-3BAF4B96E55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xmlns="" id="{1878F482-BD94-4B6B-BB0A-1D3D3C12F77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xmlns="" id="{1EA15F23-B28A-41B3-B8C6-11FF1C65DB8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xmlns="" id="{6F2F030C-8BF5-4C7D-86AE-9B55366A820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xmlns="" id="{8BD54A2E-258C-4835-A95C-BD3D31FC5F3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xmlns="" id="{E1D161D8-9CA3-474A-A3B7-6D5D32E63F4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xmlns="" id="{8AED173F-EF3A-4813-BAF9-6F84A6B1564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xmlns="" id="{D73E38C2-8B96-4797-887A-A7BFB76600A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xmlns="" id="{4EC8A1FC-83A0-4733-AC51-79592A31436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xmlns="" id="{9533C3AC-EAB8-4F16-A4FF-58493D8758D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xmlns="" id="{FB1D110B-E502-4D8C-A49E-89F9ED7E271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xmlns="" id="{E9A0328A-6C93-4F60-B7D0-B37AEC03048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xmlns="" id="{8975C564-4A28-4A9A-A55A-DEB6305BBEB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xmlns="" id="{4D47E237-A907-43B1-B22A-02E8C270B0F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xmlns="" id="{79B2BD68-3AEC-4371-9DD9-6ACCA0949D7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xmlns="" id="{4D6CCA5A-2409-4979-ABBA-41BB2BFB6E1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xmlns="" id="{FCA04761-9FB5-424B-88B6-8406FAB5D57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xmlns="" id="{DDFF7894-890E-4CFB-9D6F-EEE26DDDC68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xmlns="" id="{FF41B649-2490-4054-98A2-C8FC7F7FD02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xmlns="" id="{692979DC-1646-4E1A-B1D0-24599A34F3F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xmlns="" id="{906515D0-CA46-42C7-A708-6B74F67CB0A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xmlns="" id="{14631005-44A4-438B-A4F8-3A627A01FF2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xmlns="" id="{8798B433-61BE-49D4-8BA2-5A2B27504EF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xmlns="" id="{D81F36B5-1376-4FBA-9039-E61635AB0A4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xmlns="" id="{698DA935-37BD-4F2F-8FE5-3133CF705BB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xmlns="" id="{166EC954-2A39-475E-9617-87DBB83569F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xmlns="" id="{3AE26D3E-E678-4F06-AAE8-4B0ACA9E2E5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xmlns="" id="{5D715FC3-7378-4018-B0FA-A879AB7DF56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xmlns="" id="{8421E1FC-5748-4934-AE53-9010D044795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xmlns="" id="{64913209-3933-4435-9A71-ABB37A119A5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xmlns="" id="{6A528F0E-D542-4626-8DCB-F93C0EAE4327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xmlns="" id="{6C61647C-C86C-4054-9BBF-D9F045C0768A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xmlns="" id="{CC971D77-40D2-46CE-81C1-FCD982FFEF0C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xmlns="" id="{4A6798DC-2F8E-464C-9BBB-0C8476280F67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xmlns="" id="{DE873976-E4B9-44D9-A4E1-98E9C94BDD6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xmlns="" id="{A8EAF28E-AD43-4EFC-AAEA-1D88FCFEE40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xmlns="" id="{A6A4991E-4EE4-49B0-B3E6-6B34E281252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xmlns="" id="{9D57493B-E41C-4D7B-91F5-5B88665BE6A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xmlns="" id="{214BC5C1-B960-4A73-8575-CCD88B26220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xmlns="" id="{DB4A197B-7CD5-4D96-83B2-648223D715F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xmlns="" id="{88F21864-ED05-4DBE-AC43-45ED0602786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xmlns="" id="{242FF4FD-EE88-4963-A192-8D2A2AB3EDF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xmlns="" id="{8B654079-878C-4E96-81BF-0A68C7492D5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xmlns="" id="{BFF871FD-A384-4733-9B12-5A1D43ADA65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xmlns="" id="{AF7824FC-5E3C-4AC2-83A3-7F37FA81306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xmlns="" id="{90D808D5-8809-4EC5-9986-2E67731CB17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xmlns="" id="{DFAD0F8B-4C81-44C9-94E0-CC36B18591D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xmlns="" id="{0FF1A584-93C0-4893-A177-4B0EDA6F1C7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xmlns="" id="{A6A97F2E-2B72-418B-B685-DC132EFD939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xmlns="" id="{4BDA92B0-945B-4290-A041-80891BF05C2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xmlns="" id="{6BE053A8-2250-4D32-A878-37B88674081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xmlns="" id="{DC52DB93-3302-403A-B976-650C5C62E89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xmlns="" id="{3BACC429-D099-42AD-AB56-B5528149CE6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xmlns="" id="{5D609291-4C16-4EBD-A737-6BF4AEC544C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xmlns="" id="{6BE89550-843C-48D9-B84C-86DFE628977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xmlns="" id="{71F6D5C2-54AD-4D69-97D7-F9388F2F2AC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xmlns="" id="{0FC09AF8-967D-48BD-8574-5132C6FDB30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xmlns="" id="{8A4BE95C-9157-4A6E-909D-1F9944D21DF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xmlns="" id="{26AA6079-25F7-45E3-B991-123DD1F9E8FC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xmlns="" id="{C8C749F0-17D8-462F-B33F-E4A96C2FE72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xmlns="" id="{298A766C-79B7-4EB4-86DA-580A77E7352E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xmlns="" id="{7640F249-6664-486B-9937-7606601B303E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xmlns="" id="{42A1023B-972E-4BAC-BD05-E839111ABCAB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xmlns="" id="{AF09A235-3E19-4BD2-AA09-3FA04165B65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xmlns="" id="{39908A6E-2337-4994-BF29-C63493776A37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xmlns="" id="{E483B9A4-4F9D-4DCC-B0BC-5DA610780D66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xmlns="" id="{222F0617-1AF9-49D5-9743-84059E33822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xmlns="" id="{6ECAD4DC-60FA-4505-B6D4-D8F09768ABF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xmlns="" id="{33724B7A-1B95-421E-9082-5945EE986BC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xmlns="" id="{6648CDF4-09CB-4672-97A9-20E8935B968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xmlns="" id="{DF1D43D9-137F-405F-AFFD-FE04A4040FF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xmlns="" id="{F5CAFC5C-D4D1-4EC3-AB9A-817698EB1AD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xmlns="" id="{E094ED80-8200-4105-8959-383DBC0F53A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xmlns="" id="{69AEFE52-8EBA-4268-BAC0-DEE1228C1EC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xmlns="" id="{EEE80E21-80AF-458C-AE6B-5A365EC0FEB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xmlns="" id="{891104A9-8FBD-4E81-8449-94BB1AA3A5D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xmlns="" id="{161F3CA9-00D7-4364-856C-C39472C77CF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27051</xdr:rowOff>
    </xdr:to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xmlns="" id="{A1E5B741-B22D-496C-A6D2-B8734507765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xmlns="" id="{1CABD5D9-AD22-4877-9803-D134CA60264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xmlns="" id="{D4C029DB-31EC-42C8-95A7-38F29A1DA8D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xmlns="" id="{52720D63-86FF-422C-BE60-8CB40E12701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xmlns="" id="{72A6C37D-75DD-4472-BE39-3D8EDC7798A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xmlns="" id="{329E3B87-E66D-4C5F-9BC4-78085EBA5A2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xmlns="" id="{EF11ABD6-E468-428F-B994-D15D26EA2D0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xmlns="" id="{30150186-220B-437C-999D-D623C96562F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xmlns="" id="{C90B3EC2-60DA-4414-8CC2-1B2E32749A0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xmlns="" id="{1816911B-9D42-4293-BCB6-1E27EC73E8A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xmlns="" id="{CC5A602C-4295-40F4-8E2B-8A4DAFBD9ED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xmlns="" id="{C372550E-6909-404A-B3F7-C0A611DA113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xmlns="" id="{FAFFEC19-01D2-4302-BE5A-F2E3C49C21D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xmlns="" id="{55C71309-F7DE-4905-8923-B79573EF101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xmlns="" id="{37C87637-8E3B-4391-B7D3-3C3B3CBE2FF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xmlns="" id="{A0647B96-61B6-440C-91F5-F182BBAC0381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xmlns="" id="{24234655-3EAE-408A-AA41-F51B581785F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xmlns="" id="{06E6930F-B9C5-4918-A212-DC62A0549AE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xmlns="" id="{B386A71C-AEE7-4F63-890F-00424B80707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xmlns="" id="{F54D9B2D-6ED8-4CD2-8BD2-D4CF46F26BC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xmlns="" id="{5B804311-6C83-4D3F-A0E3-AC4BD50B338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xmlns="" id="{26887A22-A39D-454F-81EA-CF5882D59EF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xmlns="" id="{51A44CCC-545F-4ECB-8211-5D2DA685A121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xmlns="" id="{F33187C7-9B8B-4D50-8334-849FB0145DA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xmlns="" id="{BCF68938-34D7-4B4B-A7C5-F48900320E6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xmlns="" id="{D7CB3E85-ECA2-4B6A-98CA-03BCD5450A77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xmlns="" id="{B5613317-3439-41AD-B69B-B4B2F0209388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xmlns="" id="{5FA83F6A-6FEC-4EA2-9B33-95D66E6FCEF4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xmlns="" id="{3F4BE90A-0334-457C-8C3E-DFAAA012F27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xmlns="" id="{28A43602-6D82-4899-84C8-755A75D7A9B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xmlns="" id="{7453CC7D-D36E-4878-97D8-D5FE7EAC97A4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xmlns="" id="{6A456FD4-55E5-4529-830F-AE22E895D04D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xmlns="" id="{8DE4E373-BEDA-4CD5-8700-A3D0D48AC12E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xmlns="" id="{34B58180-2487-467C-A5B0-514EFB8665AF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xmlns="" id="{9A7CFF38-4A24-47A9-BF10-0BD6BDE7C03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xmlns="" id="{B3547671-FE16-4CB2-B52E-93679BB8FB4F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xmlns="" id="{88FC02D2-3683-4745-B5AC-C2F37B50B2D3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xmlns="" id="{586E5049-CB01-423C-9C81-5028F3CAA4A7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xmlns="" id="{E8C63BB8-77AB-4B75-A2C8-9979177D051F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xmlns="" id="{2B309A64-52A3-44AA-BD1A-CCC4E4EB7C3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xmlns="" id="{913EE433-2B94-400E-BA72-BC5890029BC0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xmlns="" id="{DB18C981-752B-4D2A-B93B-461AB768DB7E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xmlns="" id="{742F4369-8012-46BD-BFB7-9780A7CE2A2E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xmlns="" id="{B0933882-862F-48D7-9B1E-93E824EA5C5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xmlns="" id="{B3AA78BC-A7BF-4920-ACFA-2DAD440D7768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xmlns="" id="{EBE91CFC-2163-4BFF-9732-88ED3DB9640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xmlns="" id="{F583539F-5ED9-41D7-846B-122C2957BC26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xmlns="" id="{08625169-84B7-461E-A6A1-C4DB095EBFD2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28575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xmlns="" id="{D16970EA-A00D-49C8-BD37-5573F6217F55}"/>
            </a:ext>
          </a:extLst>
        </xdr:cNvPr>
        <xdr:cNvSpPr txBox="1">
          <a:spLocks noChangeArrowheads="1"/>
        </xdr:cNvSpPr>
      </xdr:nvSpPr>
      <xdr:spPr bwMode="auto">
        <a:xfrm>
          <a:off x="2657475" y="779716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xmlns="" id="{2955963E-727E-44AE-919F-BFCC24F43A4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xmlns="" id="{8893B6B8-E049-483E-B4FD-CE179C1DFBE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xmlns="" id="{0C87669D-C7A0-40B8-9EEF-CDDAF40844D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xmlns="" id="{C4A311EA-C669-44C7-A9D0-5EAAA94541F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xmlns="" id="{87D7B64C-8BA2-4634-8281-8A335228E4B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xmlns="" id="{928FAB1C-6085-4800-8C37-E947019D83D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xmlns="" id="{385B26F1-7FF4-4A31-BC3E-C0BE49E966C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xmlns="" id="{A3DC33E5-92DB-4E74-934D-C8154DBD327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xmlns="" id="{270A5524-2C74-4A44-BA89-6E81D981F52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xmlns="" id="{26798395-2E37-4D5F-9DDC-9EFDA43E1A2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xmlns="" id="{104AD18C-A8F5-437A-B967-F9FEC57AB94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xmlns="" id="{D4301D35-77D8-44FD-B5A8-AD6434667E4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xmlns="" id="{6C83CF2C-248B-4AD6-8C1E-09B12119B14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xmlns="" id="{D08AB036-4A9B-4862-9872-2FED2AD1C28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xmlns="" id="{04338D54-52B6-48AB-B0F0-18BAB48A342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xmlns="" id="{0AF4A3AC-BB6F-4D43-AA88-1233CF260E3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xmlns="" id="{B01086EA-7625-4273-BC1E-1983D112F07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xmlns="" id="{853EEF27-ADD1-470A-A9CC-F7F2A4B8632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xmlns="" id="{A409CA5D-E571-4AE4-8D9B-3C24E3AE85F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xmlns="" id="{7FD394E8-DCB3-4743-B9F8-DC9AE84912E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xmlns="" id="{40C7CC75-8663-4525-A984-54723253A7F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xmlns="" id="{DAAFE1F8-BAFD-4685-AC9D-6A9EF73012F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xmlns="" id="{61FF55E3-D0F4-4FEA-BC06-88239DAD38A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xmlns="" id="{84F4C038-A314-4593-AAEE-D67D48512C5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xmlns="" id="{C558DE44-A2A4-438E-8DC6-29E1E5150FB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xmlns="" id="{F17AEC0B-0985-467B-9545-E0D088A64CB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xmlns="" id="{07372A08-0332-4A5E-B5F1-A03EC779D46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xmlns="" id="{0CA03321-DFE5-4F69-BA0D-61EE1858F0B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xmlns="" id="{0177FFE1-4423-4416-B94E-6014A730E46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xmlns="" id="{49040839-62D4-49AE-A48D-8B53FDAD190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xmlns="" id="{83D91446-A663-49D1-AFE7-B4F2C1F68E2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xmlns="" id="{F5556DB9-9BCC-4A89-AE95-6B225210A51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xmlns="" id="{5051B10D-6341-47BE-A8F9-9FD98C43A3C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xmlns="" id="{5F3D9168-D8AD-4395-B100-CF95B81E75F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xmlns="" id="{9F0FC626-86E8-4FC1-A2C1-6BCD5C2C493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xmlns="" id="{3D81AAF0-6E04-4952-9C90-886C4336CAB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xmlns="" id="{73F5D864-1AA1-4FF7-A56B-D0C2424092D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xmlns="" id="{25DA2CE2-7B75-4B51-AA4C-FDDC2D7A132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xmlns="" id="{9004BDD1-D0A5-4B9D-9E00-F6AA390B5CC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xmlns="" id="{6377F66E-8E59-4C64-9D28-B2EE7157565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xmlns="" id="{1F1E9C1B-36FE-4612-A347-E4BAA8F0411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xmlns="" id="{0B0ED75C-5C45-4BF4-8649-0CFACD9E02C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xmlns="" id="{0B3F4F78-31B0-4B3D-92D4-5C2391665D7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xmlns="" id="{D7BC154A-0F11-41E5-B959-4870202E139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xmlns="" id="{5A1BBE89-16C3-4D71-90A1-FD359C4EDF1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xmlns="" id="{4F3C56DB-B438-4FBC-8912-F8702B6969A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xmlns="" id="{3B2C1734-E72C-4BEF-A00C-FA68A2118BC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xmlns="" id="{B67E69B8-C26E-4D0D-A8AC-E11373D0594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xmlns="" id="{AE08A147-B092-4FDE-82EA-0D21D62C402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xmlns="" id="{467908F6-50BF-47CA-9595-90622E6CAFC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xmlns="" id="{D83E8304-B43E-4A5B-AA50-E7FBCA5BA86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7</xdr:col>
      <xdr:colOff>386460</xdr:colOff>
      <xdr:row>31</xdr:row>
      <xdr:rowOff>28575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xmlns="" id="{587672B5-DDF8-43EA-8E01-A9D09EA3251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xmlns="" id="{C5658B1E-9906-47DF-A9D0-A0C2004B140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xmlns="" id="{A439424B-501F-4674-B516-49E24535519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xmlns="" id="{3A1C52AA-8DD7-4338-BB77-54F547E7655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xmlns="" id="{C5C4EE01-4176-4BC3-A92C-45F38B9BA4F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xmlns="" id="{426921A5-65F5-40B2-B75D-08E065B4801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xmlns="" id="{500D1E29-D333-4315-86BC-32EAAE5A0D5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xmlns="" id="{C7BB6CB8-518A-45F3-9BCE-E19BEE932DF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xmlns="" id="{FC84264C-54BB-407B-9425-C4700D07F48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xmlns="" id="{415DF439-1699-452E-A717-44C38ADEACD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xmlns="" id="{053379D8-A129-4843-A26A-238F430EAA7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xmlns="" id="{3B9F1D4B-16A2-4856-8461-75A8B787B7B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xmlns="" id="{ECB4C9F6-F9D7-4EB7-B76F-A73446DDDBC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xmlns="" id="{6D60AAB3-5DCE-4219-9F51-3C519D3006C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xmlns="" id="{664139CA-ABF4-4A69-88DF-7779CC60312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xmlns="" id="{0632B53C-DFC8-473B-A0E6-1FC237E64E5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xmlns="" id="{2FF0DE30-309D-4AA9-BA86-CBBBE792414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xmlns="" id="{04E08A2F-13D7-4F42-A227-8C499D65F43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xmlns="" id="{A5D8BC09-6BA6-40FA-84B5-F78448F198B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xmlns="" id="{AE4F86D8-F664-4FDF-9EEB-C6D4060DD83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xmlns="" id="{BCDB3244-5154-4BE1-9829-A43E36E9742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xmlns="" id="{82932EFC-6A46-4DF6-A720-214E0751568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xmlns="" id="{03A82F67-0ACE-4CD6-B0BA-C5D26671380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xmlns="" id="{C2EC507E-40AC-48B5-9B68-116502C24EC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xmlns="" id="{FEE87B4D-BA4E-4372-AB54-3718B2DC0CB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xmlns="" id="{0F0A8C1C-F319-4DAE-9189-AFE5346FB5D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xmlns="" id="{B4A2864F-585F-45AE-B88C-47DAA498318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xmlns="" id="{71C51EDD-4ADD-4FD1-A4B5-D18703E1CAC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xmlns="" id="{0A525F85-3745-4761-9D06-1300AADA259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xmlns="" id="{51C57CE9-CB76-4648-AF4B-399DB1D7A92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xmlns="" id="{85F23F75-3491-4A9B-BB4F-2BB95D7A88E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xmlns="" id="{E13BDCCD-C9AA-4273-8A7F-0A349ACFACF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xmlns="" id="{18B81016-9FE3-427B-8EF0-2B8D4600E96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xmlns="" id="{2229B2C0-7F79-4B2A-9162-0AA5932295F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xmlns="" id="{CC4D50B3-6D24-4D5D-9D53-6F642ECE859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xmlns="" id="{0807C8DF-0C79-4AAB-8571-CE6E2831D85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xmlns="" id="{664A2498-6F82-460A-91A4-6517CE97830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xmlns="" id="{CE977478-315F-4DB8-9229-371E1C143D5B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xmlns="" id="{8F9FB84B-DBBB-41C9-873F-5A9E9B130E0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xmlns="" id="{AC97FA06-48F7-465E-970D-EE964B0C722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xmlns="" id="{0A8C793E-6BDD-404E-B8F7-60915D5E627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xmlns="" id="{3755AC50-6F38-43C6-907C-F822AB1054D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xmlns="" id="{2D1A066C-1CB8-49E6-A486-3C0E88CBC6A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xmlns="" id="{FC200141-5D8E-4B49-936E-002E224A4B8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xmlns="" id="{00BF2FE2-8E55-4E52-BA68-652C8BD5942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xmlns="" id="{A1C9795A-5BAB-48D4-A3EC-461D7F5B82D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xmlns="" id="{EE1564AB-A6EF-4AE1-B768-139D5872F8F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xmlns="" id="{B602C098-AEA7-41A9-8A15-92B7F0090CA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xmlns="" id="{754C58E6-80F0-4BDD-A7E8-28572D6E92F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xmlns="" id="{C2378476-4453-4143-A076-27CD6B618D9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xmlns="" id="{78D572E4-77F5-4DAD-B21F-A0BB61ED8D9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xmlns="" id="{B5B59129-DA1C-4FA6-93A0-4DD2F6135C0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xmlns="" id="{73B00D20-6212-41DA-B24F-2F0369990AE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xmlns="" id="{DA454E37-64C5-4FC6-AE48-EC0912B0C8F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xmlns="" id="{63F4C770-44F0-4C52-B600-EEE8535D57B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xmlns="" id="{12BE23F3-B49C-4398-9BA3-CA1FB5716F6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xmlns="" id="{72DACBD2-A971-44F7-B84F-177880B0EDD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xmlns="" id="{0BAF06A7-6622-488B-98AD-95A53481478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xmlns="" id="{CBE434BE-D7CA-49F8-9DAD-93420239CFD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xmlns="" id="{EB883DF7-A9E4-4B3C-AC71-41F4D85783F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xmlns="" id="{E7A56C69-8E4B-476D-84EF-F3E2DC02E6E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xmlns="" id="{605A3298-1BFE-4E79-9F56-FCBD90F14B2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xmlns="" id="{6204DEC8-C13C-4C7E-9D4B-5E5EEFEE472D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xmlns="" id="{A4C9BD53-F5DC-4384-906D-A886B470F40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386460</xdr:colOff>
      <xdr:row>10</xdr:row>
      <xdr:rowOff>28575</xdr:rowOff>
    </xdr:to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xmlns="" id="{8338AC30-4692-4840-A77C-1F6D94E6EE9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xmlns="" id="{31A5A4B0-39D0-463A-9E80-4CEEC249650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xmlns="" id="{5631C791-CEA5-405F-ADD9-6D248978A5F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xmlns="" id="{8BA99CA4-E2F9-45F4-9F5C-E4CA2B41439E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xmlns="" id="{4927621D-6514-48C5-9AD1-3A3948D7248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xmlns="" id="{9A065F2B-87C9-4AE4-9F20-E6620F514CE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xmlns="" id="{43CAF9D3-970C-4673-B30C-184473BF164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xmlns="" id="{341DFF6A-FA93-469C-90CE-DDFB5E8DC65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xmlns="" id="{B6E3465A-25F3-4887-B85E-8F0859AE9BF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xmlns="" id="{9513C65C-0216-4263-AA0F-DEE07C289CA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xmlns="" id="{B2859A97-F9C3-4A3B-AE7F-CA1C3E9D5AD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xmlns="" id="{3C1689A1-04A7-4118-9268-0A10324A39C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xmlns="" id="{C0E7D415-B793-4D6F-9662-51EDD8A36D9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xmlns="" id="{EDCFCA38-CD36-4A3A-A2C0-B7C12304116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xmlns="" id="{27F398B9-6069-4F6E-AD85-CE6A2FCB04A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xmlns="" id="{46D6FD76-5CE5-4E52-BC6C-A4EDA913A3F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xmlns="" id="{BC07C8ED-BD7D-4127-A502-0290FF7D0A48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xmlns="" id="{3211760B-46C1-4D0D-A4E0-8CE860F54463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xmlns="" id="{033E0899-4D40-4283-B3FE-4560C65EC78F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xmlns="" id="{E8D78717-4C54-457F-B3AA-265F4887844A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xmlns="" id="{F86E5E60-7992-4080-9322-A1E243E6A69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xmlns="" id="{261CF938-BBBD-482D-8F32-3ACBC9784157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xmlns="" id="{69DEB3B5-E6B7-48B6-9560-B279BBBEDBAC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xmlns="" id="{76DDBA77-62ED-4C6B-ABCD-DB32511BE1B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xmlns="" id="{AE6A882B-4C46-41CF-A326-B715035ADD9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xmlns="" id="{08789C86-76F8-416D-B57E-799DB3108F9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xmlns="" id="{EA372286-BD91-4824-9F58-2F996D976790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xmlns="" id="{3936AB47-DA59-4CC9-AB3C-3C13361082D6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xmlns="" id="{9ADCC875-0B11-4810-B22C-AAA616DBCE72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xmlns="" id="{EDBF8C92-5A99-4823-A0AA-D9E0529124F4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xmlns="" id="{2483A69C-F745-446C-AD6D-7A98AD578ED1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xmlns="" id="{486E9D2C-7A2C-4D94-B0A5-097394C1EF69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10</xdr:row>
      <xdr:rowOff>0</xdr:rowOff>
    </xdr:from>
    <xdr:to>
      <xdr:col>7</xdr:col>
      <xdr:colOff>386841</xdr:colOff>
      <xdr:row>10</xdr:row>
      <xdr:rowOff>28575</xdr:rowOff>
    </xdr:to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xmlns="" id="{67935751-EBF6-4E68-B38B-0D635F1EF515}"/>
            </a:ext>
          </a:extLst>
        </xdr:cNvPr>
        <xdr:cNvSpPr txBox="1">
          <a:spLocks noChangeArrowheads="1"/>
        </xdr:cNvSpPr>
      </xdr:nvSpPr>
      <xdr:spPr bwMode="auto">
        <a:xfrm>
          <a:off x="2657475" y="72332850"/>
          <a:ext cx="4220464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xmlns="" id="{EC7BE16C-DED8-4579-B078-32CC7D06A5C6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xmlns="" id="{9BBA0FA4-0AA3-43EB-99EA-203D2D6E321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xmlns="" id="{065EADD7-E70F-47ED-B813-7B510971C7A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xmlns="" id="{78791C82-48EC-4A23-86D7-B6C3A195661D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xmlns="" id="{1BD7D450-6DE0-41B7-9B7A-4B228DCF0785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xmlns="" id="{3249A2C5-1AF3-4C66-B2C2-6A6DF0F5FDC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xmlns="" id="{7511EC34-F00F-4714-B011-1CD9FF8A713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xmlns="" id="{07E5B388-38A4-49E7-8ED0-2A868D358E8F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xmlns="" id="{ADAE7503-C7D0-4022-99AE-05EC901F0A2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xmlns="" id="{95324813-98A0-417D-9450-593442F7ABBC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xmlns="" id="{18188BC8-66A5-4451-8209-F82A0479E294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xmlns="" id="{509411D1-F7A7-49CE-ADCC-CC4654979F6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xmlns="" id="{B5B622C3-AA25-4ECC-82E9-E093B8A5443A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xmlns="" id="{C2077033-BD14-49D8-B972-5581BA21BC87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xmlns="" id="{DC487626-CB44-46F3-B265-F8AD037502C4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xmlns="" id="{5EEE807D-4667-403A-8F13-130EF600FB52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xmlns="" id="{F88E43D2-1291-472C-AE3E-A3F44F79346E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xmlns="" id="{DA46F691-7F59-492E-A4AB-7CA7371EAC51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xmlns="" id="{24EB6F52-3D4B-47D1-910C-2BBA5BC387AC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xmlns="" id="{7C4172C6-5531-4759-BC22-5D76E36C290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xmlns="" id="{13D110CC-3E49-4EDA-AA08-6ED951B9FFA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xmlns="" id="{89D08A1C-1E8A-4222-BC81-1E9BE114194F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xmlns="" id="{F716EDE6-FC5B-40FE-AA62-40982BAF22F1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xmlns="" id="{2B0DD9A6-301B-4410-B5A4-350BF527D388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xmlns="" id="{31FF48D6-2D38-47E9-BA73-789A157192D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xmlns="" id="{8816B56E-ED75-49C5-8F96-BB83E78E9B63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xmlns="" id="{D4BFEA42-CCAA-41A3-A8CE-B55B1C35DD8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xmlns="" id="{A4602AEB-15A2-481F-B6C4-7EF1DCE20F13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xmlns="" id="{3A526E11-6AFC-48B1-B91A-E4FF6091200E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xmlns="" id="{0A968A50-B9FC-4963-ACAC-51BA894B4865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xmlns="" id="{5C653169-A8F2-42B5-BB91-2EE6FF7686D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xmlns="" id="{291BD704-648C-4F89-8BE9-D9EB8360F5B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xmlns="" id="{7DC8B81B-AA20-4166-9910-9CB5A185EE78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xmlns="" id="{7BBC4CAE-E7C4-4069-8778-D47C7402D73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xmlns="" id="{6E08F475-DA0D-484D-BB69-94975C18C0D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xmlns="" id="{2C480EAE-C7D9-44C0-B7B7-07D404E31E7C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xmlns="" id="{185FF89B-60B5-4179-BC6B-F1D63964908D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xmlns="" id="{7D0411AE-F09B-4B94-B5B3-63D15FE14DB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xmlns="" id="{BCED1CA0-7609-42F4-A2A6-5DD8CD6943C8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xmlns="" id="{28BBD101-4AD0-4A41-ACDD-7D4C9BFE4918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xmlns="" id="{BA669A45-A7CA-45DF-9969-8FCE6FB3238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xmlns="" id="{4C2D60A1-0CE0-4ADD-B7F2-8E801F1A7467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xmlns="" id="{3FD04E68-8CD1-4EDD-A154-89F078E371BF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xmlns="" id="{14D75527-9341-4DB1-9C75-27FC1597299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xmlns="" id="{79DCC4FA-1C17-4647-B409-8CEA9266E06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xmlns="" id="{7120EF77-E9B3-49A3-AC15-E6FA8773976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xmlns="" id="{1542F6C3-367A-4801-915B-F175AE705413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xmlns="" id="{5346C0D0-406C-497E-B277-DD8CB971F65A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xmlns="" id="{890FB5C9-A9A2-49DA-A2A2-8B403C599788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xmlns="" id="{36262997-2170-424D-85F4-3A975E3C0FBE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xmlns="" id="{040F77CD-1CD4-421F-9290-85A26A6EEAA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xmlns="" id="{7787B650-7E48-4F67-B8D9-34E2CF28E6CC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xmlns="" id="{EDEE5943-02C6-4467-A4C6-9B9767F3B042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xmlns="" id="{C2BFDEF6-6171-49E0-BACE-20C1A007E274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xmlns="" id="{1422280E-A2CE-4718-9568-238FFD3D7242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xmlns="" id="{B74ABDD0-DFA6-470A-8531-7E263A92E74B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xmlns="" id="{2F642382-A8D3-4525-8BA6-886B58491D8D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xmlns="" id="{7A402FB5-F79D-4CFC-A187-00507FE8AD3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xmlns="" id="{071B8185-40F4-4D1C-8F24-254706136878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xmlns="" id="{50A23DB8-E102-433B-BEF3-6F2D4F3E84F4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xmlns="" id="{62121884-9112-408D-817A-92AE89E65C83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xmlns="" id="{3AF777E5-2275-4C78-A6B9-EF663E277767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xmlns="" id="{202F64BF-F5DA-4C43-871C-0887661990AA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xmlns="" id="{4F382193-46F0-47A1-8949-B32EC647C25D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xmlns="" id="{8543C3C9-8D40-4ACE-953A-2541FFC5209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xmlns="" id="{1BACC5D1-4758-4FEF-BD73-B637D79A45D9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xmlns="" id="{21341072-5872-46D2-9702-813978FF0982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xmlns="" id="{9F3C3586-652A-4CD1-AE59-04E4355ACC52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xmlns="" id="{02C58FCD-D6F9-4EF1-B820-DE800F09FC34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xmlns="" id="{132D5C61-FDE3-429F-BE82-D7DC695B3AD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xmlns="" id="{44D1B698-4F1D-4DCE-8385-DFDF0484A5B7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xmlns="" id="{D1E66364-0567-43C3-BFFF-FE2B709E7118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xmlns="" id="{90902F06-3F8A-4744-9499-C81F68EBCCE3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xmlns="" id="{93FAB7A7-E366-4760-B612-BE7341D3CD0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xmlns="" id="{003CE509-2455-4E1F-B2D7-018B7422A73F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xmlns="" id="{48BE631A-08E1-4F8C-8F7B-B1660D57B58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xmlns="" id="{3A174A62-B03C-46BD-9562-A1EE5E8428A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xmlns="" id="{60FD6E81-73EB-441D-BF6B-F3711B590EA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xmlns="" id="{3DA8A9EF-168F-4E40-AFF3-CFCD3479278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xmlns="" id="{FD8538D1-026A-4882-85CA-DA732B3E2404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xmlns="" id="{E6ACBA45-9F8E-40CF-AF54-0E76317AA6D6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xmlns="" id="{04B8D0C7-9233-47C8-AC9A-39124824915F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42</xdr:row>
      <xdr:rowOff>0</xdr:rowOff>
    </xdr:from>
    <xdr:to>
      <xdr:col>7</xdr:col>
      <xdr:colOff>386460</xdr:colOff>
      <xdr:row>42</xdr:row>
      <xdr:rowOff>27051</xdr:rowOff>
    </xdr:to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xmlns="" id="{1C71F5BF-AFCD-447B-A477-2B095B8F0CE7}"/>
            </a:ext>
          </a:extLst>
        </xdr:cNvPr>
        <xdr:cNvSpPr txBox="1">
          <a:spLocks noChangeArrowheads="1"/>
        </xdr:cNvSpPr>
      </xdr:nvSpPr>
      <xdr:spPr bwMode="auto">
        <a:xfrm>
          <a:off x="2657475" y="7877175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xmlns="" id="{F20A1EAA-4F71-46CD-B2B9-ABB5EE4EF69A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xmlns="" id="{B6FD492A-62B3-4B73-ACCF-CBD4FF4CFDAC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xmlns="" id="{BE5BA8DD-86CE-4553-B068-A0395C1B5591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46</xdr:row>
      <xdr:rowOff>0</xdr:rowOff>
    </xdr:from>
    <xdr:to>
      <xdr:col>7</xdr:col>
      <xdr:colOff>386460</xdr:colOff>
      <xdr:row>46</xdr:row>
      <xdr:rowOff>28575</xdr:rowOff>
    </xdr:to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xmlns="" id="{5602C824-F005-4580-927A-239BCD0DF854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xmlns="" id="{ABBEF33E-D513-4007-ACD1-64A56BDCFF98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xmlns="" id="{559997E3-0C76-4575-82AB-1D66D3041B9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xmlns="" id="{CED09269-42E7-4B69-B6D2-C8AA4788985B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xmlns="" id="{8A6D21C1-30F4-4763-8E96-F03BF7174210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xmlns="" id="{1F025424-5F5F-4CBB-8026-404FB6D8C90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xmlns="" id="{F4F978FB-BF6E-4999-9F42-1CB666EC1235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xmlns="" id="{4969DAA6-D739-423D-BDD8-BD96C6322F44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xmlns="" id="{A8AD6853-142F-4025-9136-9BD5DC18473A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xmlns="" id="{8EB7FAC6-7A0B-4539-BF2E-BA74EE5B670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xmlns="" id="{92E3F40F-C4EC-4F5D-B06C-9396599B4567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xmlns="" id="{C664FB2B-739D-45B1-91B5-0B7D1766958C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xmlns="" id="{3CB538EA-29AD-49B3-9541-C6E393F6BD82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xmlns="" id="{D72DEF5A-D32A-4FAD-8DF3-02F1BAE3E7F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xmlns="" id="{733FF485-233A-463C-B9E3-6BF236C84837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xmlns="" id="{7E8389F8-579D-4D82-AFA0-B05343944866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xmlns="" id="{E49455F4-C824-4298-B0C7-2A09621D9346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xmlns="" id="{C92F5B04-242D-424F-9036-08858191B3D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xmlns="" id="{E33D4C0D-9233-4EA2-804E-39A2AD0749E9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xmlns="" id="{67B57623-85CC-4DCD-8108-D97843B0DC07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xmlns="" id="{2DA6502B-F818-4DA7-8E82-61D69DFF279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xmlns="" id="{F69AF1FC-7BD2-4D07-B6E4-03287220783E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xmlns="" id="{86B03FA6-56B4-48C6-8F25-5B96D79BEB7A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7</xdr:col>
      <xdr:colOff>386460</xdr:colOff>
      <xdr:row>36</xdr:row>
      <xdr:rowOff>27051</xdr:rowOff>
    </xdr:to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xmlns="" id="{D91B565C-DA33-48E5-9B44-E2FFB0641681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xmlns="" id="{AD21F93C-2A54-4960-9F8F-17BA759D7A1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xmlns="" id="{ADBC3211-59B9-42A6-A285-BE0FA459458A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xmlns="" id="{A3CE51FD-C775-4639-893B-C02CD09C537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xmlns="" id="{ED24EB91-A9DB-4F09-8B40-F1D1D48318A7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xmlns="" id="{8F005B75-D230-4CB2-9312-E66FBECF52A3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xmlns="" id="{CFFA366C-262C-4416-9B87-1007C2225EE3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xmlns="" id="{D2141D61-AB8C-45B4-B1C4-4A1F514AD74F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xmlns="" id="{405392C6-32B2-49F6-BBB3-9E9D8CCF4D75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48</xdr:row>
      <xdr:rowOff>0</xdr:rowOff>
    </xdr:from>
    <xdr:to>
      <xdr:col>7</xdr:col>
      <xdr:colOff>386460</xdr:colOff>
      <xdr:row>48</xdr:row>
      <xdr:rowOff>27051</xdr:rowOff>
    </xdr:to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xmlns="" id="{CEF39FCC-4A61-441C-8CD3-BE80D2E6242C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52</xdr:row>
      <xdr:rowOff>0</xdr:rowOff>
    </xdr:from>
    <xdr:to>
      <xdr:col>7</xdr:col>
      <xdr:colOff>386460</xdr:colOff>
      <xdr:row>52</xdr:row>
      <xdr:rowOff>27051</xdr:rowOff>
    </xdr:to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xmlns="" id="{7B52BA34-65B4-482A-BA58-C0FB467764E6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27051</xdr:rowOff>
    </xdr:to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xmlns="" id="{8A9C399F-11CA-4AFA-91D8-079CA5266A44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27051</xdr:rowOff>
    </xdr:to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xmlns="" id="{F9192B8E-E95C-4F6C-B2E3-1FF605E088A1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39</xdr:row>
      <xdr:rowOff>0</xdr:rowOff>
    </xdr:from>
    <xdr:to>
      <xdr:col>7</xdr:col>
      <xdr:colOff>386460</xdr:colOff>
      <xdr:row>39</xdr:row>
      <xdr:rowOff>27051</xdr:rowOff>
    </xdr:to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xmlns="" id="{A0721F5E-1282-40F8-A5F7-FEACBE292CAF}"/>
            </a:ext>
          </a:extLst>
        </xdr:cNvPr>
        <xdr:cNvSpPr txBox="1">
          <a:spLocks noChangeArrowheads="1"/>
        </xdr:cNvSpPr>
      </xdr:nvSpPr>
      <xdr:spPr bwMode="auto">
        <a:xfrm>
          <a:off x="2657475" y="808005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7</xdr:col>
      <xdr:colOff>386460</xdr:colOff>
      <xdr:row>36</xdr:row>
      <xdr:rowOff>27051</xdr:rowOff>
    </xdr:to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xmlns="" id="{D6E7E179-CE8F-402B-B66E-24CF259D8C8B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7</xdr:col>
      <xdr:colOff>386460</xdr:colOff>
      <xdr:row>36</xdr:row>
      <xdr:rowOff>27051</xdr:rowOff>
    </xdr:to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xmlns="" id="{9E786819-D148-4868-BDA9-1978FA4BA05D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7</xdr:col>
      <xdr:colOff>386460</xdr:colOff>
      <xdr:row>36</xdr:row>
      <xdr:rowOff>27051</xdr:rowOff>
    </xdr:to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xmlns="" id="{0460EF5F-20DE-45FD-B662-55CAFE35CC20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36</xdr:row>
      <xdr:rowOff>0</xdr:rowOff>
    </xdr:from>
    <xdr:to>
      <xdr:col>7</xdr:col>
      <xdr:colOff>386460</xdr:colOff>
      <xdr:row>36</xdr:row>
      <xdr:rowOff>27051</xdr:rowOff>
    </xdr:to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xmlns="" id="{D916D7ED-049C-45F9-92FF-6603FDBD46A5}"/>
            </a:ext>
          </a:extLst>
        </xdr:cNvPr>
        <xdr:cNvSpPr txBox="1">
          <a:spLocks noChangeArrowheads="1"/>
        </xdr:cNvSpPr>
      </xdr:nvSpPr>
      <xdr:spPr bwMode="auto">
        <a:xfrm>
          <a:off x="2657475" y="80200500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7</xdr:col>
      <xdr:colOff>386460</xdr:colOff>
      <xdr:row>34</xdr:row>
      <xdr:rowOff>28575</xdr:rowOff>
    </xdr:to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xmlns="" id="{7DFBB760-259F-4EB7-BC2C-01A0C4A8D0B7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7</xdr:col>
      <xdr:colOff>386460</xdr:colOff>
      <xdr:row>34</xdr:row>
      <xdr:rowOff>28575</xdr:rowOff>
    </xdr:to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xmlns="" id="{0E0FC519-9B86-4120-AAAD-9FA61E1A6163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7</xdr:col>
      <xdr:colOff>386460</xdr:colOff>
      <xdr:row>34</xdr:row>
      <xdr:rowOff>28575</xdr:rowOff>
    </xdr:to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xmlns="" id="{54F1B1AF-CDDC-4B8A-ACCD-FEAF5B142060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34</xdr:row>
      <xdr:rowOff>0</xdr:rowOff>
    </xdr:from>
    <xdr:to>
      <xdr:col>7</xdr:col>
      <xdr:colOff>386460</xdr:colOff>
      <xdr:row>34</xdr:row>
      <xdr:rowOff>28575</xdr:rowOff>
    </xdr:to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xmlns="" id="{C6887F6B-F59C-4DCE-9F4A-8DBF741F10CE}"/>
            </a:ext>
          </a:extLst>
        </xdr:cNvPr>
        <xdr:cNvSpPr txBox="1">
          <a:spLocks noChangeArrowheads="1"/>
        </xdr:cNvSpPr>
      </xdr:nvSpPr>
      <xdr:spPr bwMode="auto">
        <a:xfrm>
          <a:off x="2657475" y="79600425"/>
          <a:ext cx="422008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7</xdr:col>
      <xdr:colOff>386460</xdr:colOff>
      <xdr:row>35</xdr:row>
      <xdr:rowOff>27051</xdr:rowOff>
    </xdr:to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xmlns="" id="{31FE6D96-2B81-4A8D-BDE4-F4169662B1BC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7</xdr:col>
      <xdr:colOff>386460</xdr:colOff>
      <xdr:row>35</xdr:row>
      <xdr:rowOff>27051</xdr:rowOff>
    </xdr:to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xmlns="" id="{F64DD8E2-2F31-4730-B488-33CF518314C4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35</xdr:row>
      <xdr:rowOff>0</xdr:rowOff>
    </xdr:from>
    <xdr:to>
      <xdr:col>7</xdr:col>
      <xdr:colOff>386460</xdr:colOff>
      <xdr:row>35</xdr:row>
      <xdr:rowOff>27051</xdr:rowOff>
    </xdr:to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xmlns="" id="{FC3A44AA-5B2A-40FC-906C-9A998B0ED99A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47</xdr:row>
      <xdr:rowOff>0</xdr:rowOff>
    </xdr:from>
    <xdr:to>
      <xdr:col>7</xdr:col>
      <xdr:colOff>386460</xdr:colOff>
      <xdr:row>47</xdr:row>
      <xdr:rowOff>27051</xdr:rowOff>
    </xdr:to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xmlns="" id="{74987F95-DBC3-4CE6-B0D9-07480D1B9589}"/>
            </a:ext>
          </a:extLst>
        </xdr:cNvPr>
        <xdr:cNvSpPr txBox="1">
          <a:spLocks noChangeArrowheads="1"/>
        </xdr:cNvSpPr>
      </xdr:nvSpPr>
      <xdr:spPr bwMode="auto">
        <a:xfrm>
          <a:off x="2657475" y="80000475"/>
          <a:ext cx="4220083" cy="27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16</xdr:row>
      <xdr:rowOff>0</xdr:rowOff>
    </xdr:from>
    <xdr:ext cx="640842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xmlns="" id="{6BE91F0C-FF7E-40D8-8EAF-66C20779D693}"/>
            </a:ext>
          </a:extLst>
        </xdr:cNvPr>
        <xdr:cNvSpPr txBox="1">
          <a:spLocks noChangeArrowheads="1"/>
        </xdr:cNvSpPr>
      </xdr:nvSpPr>
      <xdr:spPr bwMode="auto">
        <a:xfrm>
          <a:off x="2657475" y="736854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640842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xmlns="" id="{0640A82E-9911-427A-9F5F-4D1F8DF51244}"/>
            </a:ext>
          </a:extLst>
        </xdr:cNvPr>
        <xdr:cNvSpPr txBox="1">
          <a:spLocks noChangeArrowheads="1"/>
        </xdr:cNvSpPr>
      </xdr:nvSpPr>
      <xdr:spPr bwMode="auto">
        <a:xfrm>
          <a:off x="2657475" y="736854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16</xdr:row>
      <xdr:rowOff>0</xdr:rowOff>
    </xdr:from>
    <xdr:ext cx="640842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xmlns="" id="{A64D5A65-0931-4089-98EB-BCB37933D72C}"/>
            </a:ext>
          </a:extLst>
        </xdr:cNvPr>
        <xdr:cNvSpPr txBox="1">
          <a:spLocks noChangeArrowheads="1"/>
        </xdr:cNvSpPr>
      </xdr:nvSpPr>
      <xdr:spPr bwMode="auto">
        <a:xfrm>
          <a:off x="2657475" y="7368540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xmlns="" id="{5374C624-77E5-4C53-A848-40C67D73FD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xmlns="" id="{C76B9949-0CE6-4531-87C0-13C31A48C8C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xmlns="" id="{6ABDD0F5-A318-4F87-9F91-BD57E728990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xmlns="" id="{FE4173F6-A2EF-44C0-806D-0E361C03E99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xmlns="" id="{A11DCDD0-7C56-4E46-8FA0-0118BED3038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xmlns="" id="{541CD92E-5ED8-4A82-85BF-BA79A9F2DED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xmlns="" id="{3678D670-C568-4C06-ABE0-BA1C50423C2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xmlns="" id="{F8BAEF98-BFC5-4521-A0A2-D609343560E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xmlns="" id="{1F577A21-863C-4251-A199-F49D2D53A3E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xmlns="" id="{8A5487CA-5F80-4284-B62F-1EAF752B9DA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xmlns="" id="{AEBE15F8-E678-455F-B69F-C8767987E49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xmlns="" id="{E99E836A-DEDD-4DA1-AA74-74C0C5649C8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xmlns="" id="{F0472391-D372-42F6-8373-7263F972820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xmlns="" id="{7684CED6-6362-4048-917C-3968F7D748E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xmlns="" id="{DE7A42DD-DE67-4B67-BCC7-A67CE120922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xmlns="" id="{262F6220-FD7A-4258-AF9B-EE60ED286CD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xmlns="" id="{4729163D-A31C-46C7-BA74-15DB5962158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xmlns="" id="{87BC6FD2-92F8-4271-AC9E-74B35EB8BEA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xmlns="" id="{255969ED-82AD-475E-A57B-73B88AFB661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xmlns="" id="{E6E7077B-1A54-4078-83DB-1AF42FA73CB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xmlns="" id="{90436749-4E40-418B-B06F-26F7470EB0F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xmlns="" id="{9E1B956E-0A75-43C7-AD83-106093FA7C6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xmlns="" id="{6C5F30BB-04E6-4988-BFC3-D1B2813CAE5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xmlns="" id="{64BAC8AA-DF8C-42B6-BCA3-5562E78803E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xmlns="" id="{47CBDFDF-1168-4F2F-A3DA-C66887C40FE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xmlns="" id="{06F5B45C-93EA-4E39-94F4-6271C1B2586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xmlns="" id="{2864927D-059D-4F34-9B28-7808C001F6D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xmlns="" id="{FBE9169B-45A8-4D8D-9EC3-C0FE7A51731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xmlns="" id="{2B2F83C2-A62C-47C2-9D0E-372A945433F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xmlns="" id="{26E542DE-E1FE-4CFB-8B3B-98CD32EE10F1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xmlns="" id="{B897570D-0B71-42D5-B676-49F58A421D2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xmlns="" id="{1D320D87-1F3D-4468-A0A7-9BA7347CA93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xmlns="" id="{7235ADC8-0E11-41AC-B2FF-6720330AE75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xmlns="" id="{614F4F5D-01A9-444B-BC5F-36603305BD5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xmlns="" id="{10EE0C45-9895-4A92-AFFE-9431CA0080C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xmlns="" id="{3038E2AB-4AEA-4141-9E8D-3C094E3F3E7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xmlns="" id="{9E4049EA-4494-4B5C-B41A-66E0ACB983A3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xmlns="" id="{6216B585-8766-44A3-A18F-63C909C0A05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xmlns="" id="{AA7B40A8-5B20-45C0-ACF8-60323FA717C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xmlns="" id="{EF48AD22-1593-460C-8503-675D270A988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xmlns="" id="{F9EDF9C0-F341-4D3F-A79C-BEC9C888F60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xmlns="" id="{9770C30F-86A7-4AA5-971A-787436DE395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xmlns="" id="{9F310035-EC63-428F-9F09-DBB2F5CDBD8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xmlns="" id="{34718DC3-ACD9-4344-AC9C-5D62D7C658D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xmlns="" id="{42BC4511-9093-4EC3-B876-7C192B876B3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xmlns="" id="{9810792A-ED3B-4D6D-ABD3-6E5B7938839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xmlns="" id="{E24DD418-9DE6-45CF-82E1-AE193C4AA53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xmlns="" id="{38EDC987-9778-4A97-A113-78BDD289A59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xmlns="" id="{6FE7C0F3-5EC5-4303-A2A5-D48FC3A8751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xmlns="" id="{2613B135-F8F7-46C3-B46A-5EE06F4B790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xmlns="" id="{55F50344-CE04-4890-84AA-B24F754CFD4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xmlns="" id="{2FBB8508-0765-4EF5-8815-50005C95854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xmlns="" id="{6615965B-7C00-4B7C-A888-6B90EBE9148E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xmlns="" id="{5C0F609C-0E91-4B58-9559-37865DA6551A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xmlns="" id="{7ED73E5E-167F-4DEF-A2F9-02CAEC14169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xmlns="" id="{DB3D51E8-253F-46C3-B277-45B4D2F2051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xmlns="" id="{4EB1B7C1-DBBF-45ED-8135-95785764EA8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xmlns="" id="{0FC7A5E7-9199-4665-B533-23B9EF51F5B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xmlns="" id="{FA078B7B-F909-4712-8192-2E5301DFBEA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xmlns="" id="{93893DD9-A2EF-4C0A-B044-010624036D6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xmlns="" id="{B339495E-614B-4076-8F09-86C222F38D5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xmlns="" id="{8D732256-FA1F-4362-99FD-B9CA5BBA97C7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xmlns="" id="{96A24ABB-5E51-4986-955F-50B8D5118C0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xmlns="" id="{50EB00CE-EF98-468C-A493-6ED6ECF803C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xmlns="" id="{41A0EFAF-D860-449C-B988-18298B1444AF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xmlns="" id="{7EEF9D74-BE48-4151-84FD-CFDBB14B5E85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xmlns="" id="{86195EDA-C51D-48E0-A063-9C6C1D453EC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xmlns="" id="{607BAF3E-83D4-4FD4-9887-8EDE39A8D8BC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xmlns="" id="{04E154F6-2C33-4DE1-B8C8-31CE9544A0D8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xmlns="" id="{9816B6A8-012C-4075-B1D1-7B499F067BA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xmlns="" id="{A052FD2B-B02D-459D-AC4C-CC9789FA8F12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xmlns="" id="{45CD7032-9319-4BEE-BA9E-4A1C42858D7B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xmlns="" id="{AD014ACD-2978-4371-A30B-979075CABFD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xmlns="" id="{85B24DE2-8C49-4559-B215-FCC67F8CEC84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xmlns="" id="{F69FCEA0-C7AB-4A8C-9C4D-B723E2E45969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xmlns="" id="{48ECC011-F174-41BD-9859-F0F7CA61C89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xmlns="" id="{D1F4A0EF-8655-47A0-924E-A05898499E30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xmlns="" id="{B3E886C4-622A-4E59-90C3-732652D53CC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xmlns="" id="{3A29FD05-30D2-431F-95B1-C97E98AB6A46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40842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xmlns="" id="{177B0958-E87A-4220-A7DD-61BFCE2843FD}"/>
            </a:ext>
          </a:extLst>
        </xdr:cNvPr>
        <xdr:cNvSpPr txBox="1">
          <a:spLocks noChangeArrowheads="1"/>
        </xdr:cNvSpPr>
      </xdr:nvSpPr>
      <xdr:spPr bwMode="auto">
        <a:xfrm>
          <a:off x="2657475" y="74085450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xmlns="" id="{FB910C22-F2D9-4FFD-9BE1-4A523293546F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xmlns="" id="{90ABC622-D2EF-4255-A0FF-C35795C362AD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xmlns="" id="{FA31ECE2-9350-47CD-8DBE-862128B77EEB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xmlns="" id="{80C19466-A5C9-431C-9E6B-17C4A0784971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xmlns="" id="{40271E6C-D1F5-45A9-9870-3F7BB21A878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xmlns="" id="{B0BC0E40-EA8C-45AE-A16A-BB023849B827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xmlns="" id="{B5C66581-D391-4795-8C73-D43F2DAAC149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xmlns="" id="{610C33B8-B831-4F21-AC2C-9A0A2C7C7DEA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xmlns="" id="{D931F6ED-9F2B-4527-8389-CBE659F7DB1F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xmlns="" id="{76F19889-1990-43F6-A77D-88844833493B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xmlns="" id="{E2FC47E5-9354-4A35-AF68-BFAA91059C75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xmlns="" id="{CC8E96EA-CC95-4EE7-B963-DFC5A1F79BB3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xmlns="" id="{172C5428-C83E-44FD-A311-BBA97F543C4F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xmlns="" id="{DF83B2D1-B52D-49CB-BF21-6812EEE6F681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xmlns="" id="{55A800E0-E362-4D89-8E35-511598E28AD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xmlns="" id="{24449146-2C36-44CA-B649-2BC7649419D9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xmlns="" id="{C6AD11FA-7A16-4031-A6EA-AC2E353EE7D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xmlns="" id="{3F805066-C9F0-4474-B94D-EB0EF819ADBD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xmlns="" id="{B1BD1D52-3A69-4846-BC89-2AEAA8F3E1B3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xmlns="" id="{F8567F74-0D7D-41B6-AA29-9FCCA7BF7036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xmlns="" id="{AD185582-5ACE-4EC4-9E66-4EE16F61AB5F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xmlns="" id="{1C6853B2-AA17-4AD0-B8AF-5DA00B04F37D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xmlns="" id="{0EC4C015-E592-47BE-9925-EECA20FAC0A3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xmlns="" id="{331716D9-8A91-4700-99D2-84D7FB1270EF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xmlns="" id="{A6DC6AC9-01EA-42A7-ACF5-3ED91BB955E8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xmlns="" id="{5E70BC78-876E-4184-941A-0CD801F858F5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xmlns="" id="{18222C64-038D-4628-88BF-2D3B2D2354CB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xmlns="" id="{E043A42E-A806-4FEC-8ABB-92C8B33C8F3C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xmlns="" id="{176BF146-02D4-4BA1-AA98-E307D502157A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xmlns="" id="{376D515E-D30E-4895-A837-8648390CFAC6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xmlns="" id="{5C05C6BE-99A4-42C8-81BB-94FBFBD1BC63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xmlns="" id="{AEA5623A-2CBD-4D8C-AD09-6D757FB7A827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xmlns="" id="{7DC17D33-DF8B-4512-9C8F-D2E806C4BCAB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xmlns="" id="{D4D07533-1715-4B17-B991-2AD5BFED235C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xmlns="" id="{0A670080-7770-4B45-9D8B-B6B81F3F210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xmlns="" id="{BFE826E4-6F64-435D-B984-9DED6338A6AE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xmlns="" id="{A6BC6912-3204-4D0A-B953-FB15FAF2F89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xmlns="" id="{A11FE87B-27E2-4A56-8C54-55FE4CF1E64F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xmlns="" id="{50FF6A36-5EBF-46C1-96AE-8F4C71DA3E3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xmlns="" id="{8A7CD7C1-2BD9-4413-904D-872E78863D8E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xmlns="" id="{86536146-9EC2-44D9-B629-A1BBEDC9059C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xmlns="" id="{9DE865E1-15D7-4E27-BFE9-5C12F3DEAC2B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xmlns="" id="{40327628-C121-42A5-A8C6-52CF71C2E932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xmlns="" id="{E2C38533-587F-43FD-AB5E-E307059CEB18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xmlns="" id="{B2832FD3-5F87-4ACA-84B0-95D8EB85F525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xmlns="" id="{90D99D15-FEF7-476A-91D9-FCE5E41B0959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xmlns="" id="{663CE1D3-9AD7-4CFA-8764-0B9A7D42620A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xmlns="" id="{F4EA2F7C-F29A-45BD-9ECA-1F5296719E61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xmlns="" id="{2D06E710-BF72-4E32-81F3-9771FC9642E7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xmlns="" id="{314FFAFD-1136-4E83-8BC0-AC15BFC566CA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xmlns="" id="{78EE12DB-43C5-43B3-BC6F-EED659F83AE4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xmlns="" id="{2B61493B-65D7-42B0-8478-7FA381B625E7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xmlns="" id="{B607C535-602A-4C72-872D-A985A438E8DC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xmlns="" id="{363FD9AE-5749-4423-80E1-90A804BDA964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xmlns="" id="{0E184E4D-3506-46FF-BE6A-FBA535A286DC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</xdr:row>
      <xdr:rowOff>0</xdr:rowOff>
    </xdr:from>
    <xdr:ext cx="640842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xmlns="" id="{8AEC6895-5087-4425-9239-2FB0C5FC9EA3}"/>
            </a:ext>
          </a:extLst>
        </xdr:cNvPr>
        <xdr:cNvSpPr txBox="1">
          <a:spLocks noChangeArrowheads="1"/>
        </xdr:cNvSpPr>
      </xdr:nvSpPr>
      <xdr:spPr bwMode="auto">
        <a:xfrm>
          <a:off x="2657475" y="727995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31</xdr:row>
      <xdr:rowOff>0</xdr:rowOff>
    </xdr:from>
    <xdr:to>
      <xdr:col>2</xdr:col>
      <xdr:colOff>3264408</xdr:colOff>
      <xdr:row>31</xdr:row>
      <xdr:rowOff>28575</xdr:rowOff>
    </xdr:to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31</xdr:row>
      <xdr:rowOff>0</xdr:rowOff>
    </xdr:from>
    <xdr:ext cx="690753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436495" y="8161020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65" name="Text Box 1">
          <a:extLst>
            <a:ext uri="{FF2B5EF4-FFF2-40B4-BE49-F238E27FC236}">
              <a16:creationId xmlns:a16="http://schemas.microsoft.com/office/drawing/2014/main" xmlns="" id="{5374C624-77E5-4C53-A848-40C67D73FD00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xmlns="" id="{C76B9949-0CE6-4531-87C0-13C31A48C8C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xmlns="" id="{6ABDD0F5-A318-4F87-9F91-BD57E728990C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68" name="Text Box 1">
          <a:extLst>
            <a:ext uri="{FF2B5EF4-FFF2-40B4-BE49-F238E27FC236}">
              <a16:creationId xmlns:a16="http://schemas.microsoft.com/office/drawing/2014/main" xmlns="" id="{FE4173F6-A2EF-44C0-806D-0E361C03E99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xmlns="" id="{A11DCDD0-7C56-4E46-8FA0-0118BED30386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xmlns="" id="{541CD92E-5ED8-4A82-85BF-BA79A9F2DEDB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1" name="Text Box 1">
          <a:extLst>
            <a:ext uri="{FF2B5EF4-FFF2-40B4-BE49-F238E27FC236}">
              <a16:creationId xmlns:a16="http://schemas.microsoft.com/office/drawing/2014/main" xmlns="" id="{3678D670-C568-4C06-ABE0-BA1C50423C2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xmlns="" id="{F8BAEF98-BFC5-4521-A0A2-D609343560E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xmlns="" id="{1F577A21-863C-4251-A199-F49D2D53A3E4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4" name="Text Box 1">
          <a:extLst>
            <a:ext uri="{FF2B5EF4-FFF2-40B4-BE49-F238E27FC236}">
              <a16:creationId xmlns:a16="http://schemas.microsoft.com/office/drawing/2014/main" xmlns="" id="{8A5487CA-5F80-4284-B62F-1EAF752B9DA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xmlns="" id="{AEBE15F8-E678-455F-B69F-C8767987E49A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6" name="Text Box 1">
          <a:extLst>
            <a:ext uri="{FF2B5EF4-FFF2-40B4-BE49-F238E27FC236}">
              <a16:creationId xmlns:a16="http://schemas.microsoft.com/office/drawing/2014/main" xmlns="" id="{E99E836A-DEDD-4DA1-AA74-74C0C5649C82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7" name="Text Box 1">
          <a:extLst>
            <a:ext uri="{FF2B5EF4-FFF2-40B4-BE49-F238E27FC236}">
              <a16:creationId xmlns:a16="http://schemas.microsoft.com/office/drawing/2014/main" xmlns="" id="{F0472391-D372-42F6-8373-7263F972820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xmlns="" id="{7684CED6-6362-4048-917C-3968F7D748E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79" name="Text Box 1">
          <a:extLst>
            <a:ext uri="{FF2B5EF4-FFF2-40B4-BE49-F238E27FC236}">
              <a16:creationId xmlns:a16="http://schemas.microsoft.com/office/drawing/2014/main" xmlns="" id="{DE7A42DD-DE67-4B67-BCC7-A67CE120922F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0" name="Text Box 1">
          <a:extLst>
            <a:ext uri="{FF2B5EF4-FFF2-40B4-BE49-F238E27FC236}">
              <a16:creationId xmlns:a16="http://schemas.microsoft.com/office/drawing/2014/main" xmlns="" id="{262F6220-FD7A-4258-AF9B-EE60ED286CDA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1" name="Text Box 1">
          <a:extLst>
            <a:ext uri="{FF2B5EF4-FFF2-40B4-BE49-F238E27FC236}">
              <a16:creationId xmlns:a16="http://schemas.microsoft.com/office/drawing/2014/main" xmlns="" id="{4729163D-A31C-46C7-BA74-15DB59621585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2" name="Text Box 1">
          <a:extLst>
            <a:ext uri="{FF2B5EF4-FFF2-40B4-BE49-F238E27FC236}">
              <a16:creationId xmlns:a16="http://schemas.microsoft.com/office/drawing/2014/main" xmlns="" id="{87BC6FD2-92F8-4271-AC9E-74B35EB8BEA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3" name="Text Box 1">
          <a:extLst>
            <a:ext uri="{FF2B5EF4-FFF2-40B4-BE49-F238E27FC236}">
              <a16:creationId xmlns:a16="http://schemas.microsoft.com/office/drawing/2014/main" xmlns="" id="{255969ED-82AD-475E-A57B-73B88AFB6616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4" name="Text Box 1">
          <a:extLst>
            <a:ext uri="{FF2B5EF4-FFF2-40B4-BE49-F238E27FC236}">
              <a16:creationId xmlns:a16="http://schemas.microsoft.com/office/drawing/2014/main" xmlns="" id="{E6E7077B-1A54-4078-83DB-1AF42FA73CB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5" name="Text Box 1">
          <a:extLst>
            <a:ext uri="{FF2B5EF4-FFF2-40B4-BE49-F238E27FC236}">
              <a16:creationId xmlns:a16="http://schemas.microsoft.com/office/drawing/2014/main" xmlns="" id="{90436749-4E40-418B-B06F-26F7470EB0F3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xmlns="" id="{9E1B956E-0A75-43C7-AD83-106093FA7C65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xmlns="" id="{6C5F30BB-04E6-4988-BFC3-D1B2813CAE5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xmlns="" id="{64BAC8AA-DF8C-42B6-BCA3-5562E78803E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xmlns="" id="{47CBDFDF-1168-4F2F-A3DA-C66887C40FEF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xmlns="" id="{06F5B45C-93EA-4E39-94F4-6271C1B2586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xmlns="" id="{2864927D-059D-4F34-9B28-7808C001F6D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xmlns="" id="{FBE9169B-45A8-4D8D-9EC3-C0FE7A51731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3" name="Text Box 1">
          <a:extLst>
            <a:ext uri="{FF2B5EF4-FFF2-40B4-BE49-F238E27FC236}">
              <a16:creationId xmlns:a16="http://schemas.microsoft.com/office/drawing/2014/main" xmlns="" id="{2B2F83C2-A62C-47C2-9D0E-372A945433F5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4" name="Text Box 1">
          <a:extLst>
            <a:ext uri="{FF2B5EF4-FFF2-40B4-BE49-F238E27FC236}">
              <a16:creationId xmlns:a16="http://schemas.microsoft.com/office/drawing/2014/main" xmlns="" id="{26E542DE-E1FE-4CFB-8B3B-98CD32EE10F1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5" name="Text Box 1">
          <a:extLst>
            <a:ext uri="{FF2B5EF4-FFF2-40B4-BE49-F238E27FC236}">
              <a16:creationId xmlns:a16="http://schemas.microsoft.com/office/drawing/2014/main" xmlns="" id="{B897570D-0B71-42D5-B676-49F58A421D2A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6" name="Text Box 1">
          <a:extLst>
            <a:ext uri="{FF2B5EF4-FFF2-40B4-BE49-F238E27FC236}">
              <a16:creationId xmlns:a16="http://schemas.microsoft.com/office/drawing/2014/main" xmlns="" id="{1D320D87-1F3D-4468-A0A7-9BA7347CA93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7" name="Text Box 1">
          <a:extLst>
            <a:ext uri="{FF2B5EF4-FFF2-40B4-BE49-F238E27FC236}">
              <a16:creationId xmlns:a16="http://schemas.microsoft.com/office/drawing/2014/main" xmlns="" id="{7235ADC8-0E11-41AC-B2FF-6720330AE753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8" name="Text Box 1">
          <a:extLst>
            <a:ext uri="{FF2B5EF4-FFF2-40B4-BE49-F238E27FC236}">
              <a16:creationId xmlns:a16="http://schemas.microsoft.com/office/drawing/2014/main" xmlns="" id="{614F4F5D-01A9-444B-BC5F-36603305BD52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399" name="Text Box 1">
          <a:extLst>
            <a:ext uri="{FF2B5EF4-FFF2-40B4-BE49-F238E27FC236}">
              <a16:creationId xmlns:a16="http://schemas.microsoft.com/office/drawing/2014/main" xmlns="" id="{10EE0C45-9895-4A92-AFFE-9431CA0080C3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0" name="Text Box 1">
          <a:extLst>
            <a:ext uri="{FF2B5EF4-FFF2-40B4-BE49-F238E27FC236}">
              <a16:creationId xmlns:a16="http://schemas.microsoft.com/office/drawing/2014/main" xmlns="" id="{3038E2AB-4AEA-4141-9E8D-3C094E3F3E79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1" name="Text Box 1">
          <a:extLst>
            <a:ext uri="{FF2B5EF4-FFF2-40B4-BE49-F238E27FC236}">
              <a16:creationId xmlns:a16="http://schemas.microsoft.com/office/drawing/2014/main" xmlns="" id="{9E4049EA-4494-4B5C-B41A-66E0ACB983A3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2" name="Text Box 1">
          <a:extLst>
            <a:ext uri="{FF2B5EF4-FFF2-40B4-BE49-F238E27FC236}">
              <a16:creationId xmlns:a16="http://schemas.microsoft.com/office/drawing/2014/main" xmlns="" id="{6216B585-8766-44A3-A18F-63C909C0A052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3" name="Text Box 1">
          <a:extLst>
            <a:ext uri="{FF2B5EF4-FFF2-40B4-BE49-F238E27FC236}">
              <a16:creationId xmlns:a16="http://schemas.microsoft.com/office/drawing/2014/main" xmlns="" id="{AA7B40A8-5B20-45C0-ACF8-60323FA717C2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4" name="Text Box 1">
          <a:extLst>
            <a:ext uri="{FF2B5EF4-FFF2-40B4-BE49-F238E27FC236}">
              <a16:creationId xmlns:a16="http://schemas.microsoft.com/office/drawing/2014/main" xmlns="" id="{EF48AD22-1593-460C-8503-675D270A988B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5" name="Text Box 1">
          <a:extLst>
            <a:ext uri="{FF2B5EF4-FFF2-40B4-BE49-F238E27FC236}">
              <a16:creationId xmlns:a16="http://schemas.microsoft.com/office/drawing/2014/main" xmlns="" id="{F9EDF9C0-F341-4D3F-A79C-BEC9C888F605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6" name="Text Box 1">
          <a:extLst>
            <a:ext uri="{FF2B5EF4-FFF2-40B4-BE49-F238E27FC236}">
              <a16:creationId xmlns:a16="http://schemas.microsoft.com/office/drawing/2014/main" xmlns="" id="{9770C30F-86A7-4AA5-971A-787436DE395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7" name="Text Box 1">
          <a:extLst>
            <a:ext uri="{FF2B5EF4-FFF2-40B4-BE49-F238E27FC236}">
              <a16:creationId xmlns:a16="http://schemas.microsoft.com/office/drawing/2014/main" xmlns="" id="{9F310035-EC63-428F-9F09-DBB2F5CDBD8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8" name="Text Box 1">
          <a:extLst>
            <a:ext uri="{FF2B5EF4-FFF2-40B4-BE49-F238E27FC236}">
              <a16:creationId xmlns:a16="http://schemas.microsoft.com/office/drawing/2014/main" xmlns="" id="{34718DC3-ACD9-4344-AC9C-5D62D7C658DC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09" name="Text Box 1">
          <a:extLst>
            <a:ext uri="{FF2B5EF4-FFF2-40B4-BE49-F238E27FC236}">
              <a16:creationId xmlns:a16="http://schemas.microsoft.com/office/drawing/2014/main" xmlns="" id="{42BC4511-9093-4EC3-B876-7C192B876B3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0" name="Text Box 1">
          <a:extLst>
            <a:ext uri="{FF2B5EF4-FFF2-40B4-BE49-F238E27FC236}">
              <a16:creationId xmlns:a16="http://schemas.microsoft.com/office/drawing/2014/main" xmlns="" id="{9810792A-ED3B-4D6D-ABD3-6E5B7938839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1" name="Text Box 1">
          <a:extLst>
            <a:ext uri="{FF2B5EF4-FFF2-40B4-BE49-F238E27FC236}">
              <a16:creationId xmlns:a16="http://schemas.microsoft.com/office/drawing/2014/main" xmlns="" id="{E24DD418-9DE6-45CF-82E1-AE193C4AA53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2" name="Text Box 1">
          <a:extLst>
            <a:ext uri="{FF2B5EF4-FFF2-40B4-BE49-F238E27FC236}">
              <a16:creationId xmlns:a16="http://schemas.microsoft.com/office/drawing/2014/main" xmlns="" id="{38EDC987-9778-4A97-A113-78BDD289A59C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3" name="Text Box 1">
          <a:extLst>
            <a:ext uri="{FF2B5EF4-FFF2-40B4-BE49-F238E27FC236}">
              <a16:creationId xmlns:a16="http://schemas.microsoft.com/office/drawing/2014/main" xmlns="" id="{6FE7C0F3-5EC5-4303-A2A5-D48FC3A8751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4" name="Text Box 1">
          <a:extLst>
            <a:ext uri="{FF2B5EF4-FFF2-40B4-BE49-F238E27FC236}">
              <a16:creationId xmlns:a16="http://schemas.microsoft.com/office/drawing/2014/main" xmlns="" id="{2613B135-F8F7-46C3-B46A-5EE06F4B790B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5" name="Text Box 1">
          <a:extLst>
            <a:ext uri="{FF2B5EF4-FFF2-40B4-BE49-F238E27FC236}">
              <a16:creationId xmlns:a16="http://schemas.microsoft.com/office/drawing/2014/main" xmlns="" id="{55F50344-CE04-4890-84AA-B24F754CFD4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6" name="Text Box 1">
          <a:extLst>
            <a:ext uri="{FF2B5EF4-FFF2-40B4-BE49-F238E27FC236}">
              <a16:creationId xmlns:a16="http://schemas.microsoft.com/office/drawing/2014/main" xmlns="" id="{2FBB8508-0765-4EF5-8815-50005C95854B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7" name="Text Box 1">
          <a:extLst>
            <a:ext uri="{FF2B5EF4-FFF2-40B4-BE49-F238E27FC236}">
              <a16:creationId xmlns:a16="http://schemas.microsoft.com/office/drawing/2014/main" xmlns="" id="{6615965B-7C00-4B7C-A888-6B90EBE9148E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8" name="Text Box 1">
          <a:extLst>
            <a:ext uri="{FF2B5EF4-FFF2-40B4-BE49-F238E27FC236}">
              <a16:creationId xmlns:a16="http://schemas.microsoft.com/office/drawing/2014/main" xmlns="" id="{5C0F609C-0E91-4B58-9559-37865DA6551A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19" name="Text Box 1">
          <a:extLst>
            <a:ext uri="{FF2B5EF4-FFF2-40B4-BE49-F238E27FC236}">
              <a16:creationId xmlns:a16="http://schemas.microsoft.com/office/drawing/2014/main" xmlns="" id="{7ED73E5E-167F-4DEF-A2F9-02CAEC141696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0" name="Text Box 1">
          <a:extLst>
            <a:ext uri="{FF2B5EF4-FFF2-40B4-BE49-F238E27FC236}">
              <a16:creationId xmlns:a16="http://schemas.microsoft.com/office/drawing/2014/main" xmlns="" id="{DB3D51E8-253F-46C3-B277-45B4D2F20519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1" name="Text Box 1">
          <a:extLst>
            <a:ext uri="{FF2B5EF4-FFF2-40B4-BE49-F238E27FC236}">
              <a16:creationId xmlns:a16="http://schemas.microsoft.com/office/drawing/2014/main" xmlns="" id="{4EB1B7C1-DBBF-45ED-8135-95785764EA8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2" name="Text Box 1">
          <a:extLst>
            <a:ext uri="{FF2B5EF4-FFF2-40B4-BE49-F238E27FC236}">
              <a16:creationId xmlns:a16="http://schemas.microsoft.com/office/drawing/2014/main" xmlns="" id="{0FC7A5E7-9199-4665-B533-23B9EF51F5BF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3" name="Text Box 1">
          <a:extLst>
            <a:ext uri="{FF2B5EF4-FFF2-40B4-BE49-F238E27FC236}">
              <a16:creationId xmlns:a16="http://schemas.microsoft.com/office/drawing/2014/main" xmlns="" id="{FA078B7B-F909-4712-8192-2E5301DFBEA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4" name="Text Box 1">
          <a:extLst>
            <a:ext uri="{FF2B5EF4-FFF2-40B4-BE49-F238E27FC236}">
              <a16:creationId xmlns:a16="http://schemas.microsoft.com/office/drawing/2014/main" xmlns="" id="{93893DD9-A2EF-4C0A-B044-010624036D65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5" name="Text Box 1">
          <a:extLst>
            <a:ext uri="{FF2B5EF4-FFF2-40B4-BE49-F238E27FC236}">
              <a16:creationId xmlns:a16="http://schemas.microsoft.com/office/drawing/2014/main" xmlns="" id="{B339495E-614B-4076-8F09-86C222F38D52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6" name="Text Box 1">
          <a:extLst>
            <a:ext uri="{FF2B5EF4-FFF2-40B4-BE49-F238E27FC236}">
              <a16:creationId xmlns:a16="http://schemas.microsoft.com/office/drawing/2014/main" xmlns="" id="{8D732256-FA1F-4362-99FD-B9CA5BBA97C7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7" name="Text Box 1">
          <a:extLst>
            <a:ext uri="{FF2B5EF4-FFF2-40B4-BE49-F238E27FC236}">
              <a16:creationId xmlns:a16="http://schemas.microsoft.com/office/drawing/2014/main" xmlns="" id="{96A24ABB-5E51-4986-955F-50B8D5118C00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8" name="Text Box 1">
          <a:extLst>
            <a:ext uri="{FF2B5EF4-FFF2-40B4-BE49-F238E27FC236}">
              <a16:creationId xmlns:a16="http://schemas.microsoft.com/office/drawing/2014/main" xmlns="" id="{50EB00CE-EF98-468C-A493-6ED6ECF803CC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29" name="Text Box 1">
          <a:extLst>
            <a:ext uri="{FF2B5EF4-FFF2-40B4-BE49-F238E27FC236}">
              <a16:creationId xmlns:a16="http://schemas.microsoft.com/office/drawing/2014/main" xmlns="" id="{41A0EFAF-D860-449C-B988-18298B1444AF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0" name="Text Box 1">
          <a:extLst>
            <a:ext uri="{FF2B5EF4-FFF2-40B4-BE49-F238E27FC236}">
              <a16:creationId xmlns:a16="http://schemas.microsoft.com/office/drawing/2014/main" xmlns="" id="{7EEF9D74-BE48-4151-84FD-CFDBB14B5E85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1" name="Text Box 1">
          <a:extLst>
            <a:ext uri="{FF2B5EF4-FFF2-40B4-BE49-F238E27FC236}">
              <a16:creationId xmlns:a16="http://schemas.microsoft.com/office/drawing/2014/main" xmlns="" id="{86195EDA-C51D-48E0-A063-9C6C1D453EC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2" name="Text Box 1">
          <a:extLst>
            <a:ext uri="{FF2B5EF4-FFF2-40B4-BE49-F238E27FC236}">
              <a16:creationId xmlns:a16="http://schemas.microsoft.com/office/drawing/2014/main" xmlns="" id="{607BAF3E-83D4-4FD4-9887-8EDE39A8D8BC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3" name="Text Box 1">
          <a:extLst>
            <a:ext uri="{FF2B5EF4-FFF2-40B4-BE49-F238E27FC236}">
              <a16:creationId xmlns:a16="http://schemas.microsoft.com/office/drawing/2014/main" xmlns="" id="{04E154F6-2C33-4DE1-B8C8-31CE9544A0D8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4" name="Text Box 1">
          <a:extLst>
            <a:ext uri="{FF2B5EF4-FFF2-40B4-BE49-F238E27FC236}">
              <a16:creationId xmlns:a16="http://schemas.microsoft.com/office/drawing/2014/main" xmlns="" id="{9816B6A8-012C-4075-B1D1-7B499F067BAB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5" name="Text Box 1">
          <a:extLst>
            <a:ext uri="{FF2B5EF4-FFF2-40B4-BE49-F238E27FC236}">
              <a16:creationId xmlns:a16="http://schemas.microsoft.com/office/drawing/2014/main" xmlns="" id="{A052FD2B-B02D-459D-AC4C-CC9789FA8F12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6" name="Text Box 1">
          <a:extLst>
            <a:ext uri="{FF2B5EF4-FFF2-40B4-BE49-F238E27FC236}">
              <a16:creationId xmlns:a16="http://schemas.microsoft.com/office/drawing/2014/main" xmlns="" id="{45CD7032-9319-4BEE-BA9E-4A1C42858D7B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7" name="Text Box 1">
          <a:extLst>
            <a:ext uri="{FF2B5EF4-FFF2-40B4-BE49-F238E27FC236}">
              <a16:creationId xmlns:a16="http://schemas.microsoft.com/office/drawing/2014/main" xmlns="" id="{AD014ACD-2978-4371-A30B-979075CABFD6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8" name="Text Box 1">
          <a:extLst>
            <a:ext uri="{FF2B5EF4-FFF2-40B4-BE49-F238E27FC236}">
              <a16:creationId xmlns:a16="http://schemas.microsoft.com/office/drawing/2014/main" xmlns="" id="{85B24DE2-8C49-4559-B215-FCC67F8CEC84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39" name="Text Box 1">
          <a:extLst>
            <a:ext uri="{FF2B5EF4-FFF2-40B4-BE49-F238E27FC236}">
              <a16:creationId xmlns:a16="http://schemas.microsoft.com/office/drawing/2014/main" xmlns="" id="{F69FCEA0-C7AB-4A8C-9C4D-B723E2E45969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40" name="Text Box 1">
          <a:extLst>
            <a:ext uri="{FF2B5EF4-FFF2-40B4-BE49-F238E27FC236}">
              <a16:creationId xmlns:a16="http://schemas.microsoft.com/office/drawing/2014/main" xmlns="" id="{48ECC011-F174-41BD-9859-F0F7CA61C89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41" name="Text Box 1">
          <a:extLst>
            <a:ext uri="{FF2B5EF4-FFF2-40B4-BE49-F238E27FC236}">
              <a16:creationId xmlns:a16="http://schemas.microsoft.com/office/drawing/2014/main" xmlns="" id="{D1F4A0EF-8655-47A0-924E-A05898499E30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42" name="Text Box 1">
          <a:extLst>
            <a:ext uri="{FF2B5EF4-FFF2-40B4-BE49-F238E27FC236}">
              <a16:creationId xmlns:a16="http://schemas.microsoft.com/office/drawing/2014/main" xmlns="" id="{B3E886C4-622A-4E59-90C3-732652D53CC6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43" name="Text Box 1">
          <a:extLst>
            <a:ext uri="{FF2B5EF4-FFF2-40B4-BE49-F238E27FC236}">
              <a16:creationId xmlns:a16="http://schemas.microsoft.com/office/drawing/2014/main" xmlns="" id="{3A29FD05-30D2-431F-95B1-C97E98AB6A46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40842" cy="28575"/>
    <xdr:sp macro="" textlink="">
      <xdr:nvSpPr>
        <xdr:cNvPr id="6444" name="Text Box 1">
          <a:extLst>
            <a:ext uri="{FF2B5EF4-FFF2-40B4-BE49-F238E27FC236}">
              <a16:creationId xmlns:a16="http://schemas.microsoft.com/office/drawing/2014/main" xmlns="" id="{177B0958-E87A-4220-A7DD-61BFCE2843FD}"/>
            </a:ext>
          </a:extLst>
        </xdr:cNvPr>
        <xdr:cNvSpPr txBox="1">
          <a:spLocks noChangeArrowheads="1"/>
        </xdr:cNvSpPr>
      </xdr:nvSpPr>
      <xdr:spPr bwMode="auto">
        <a:xfrm>
          <a:off x="2390775" y="7991475"/>
          <a:ext cx="64084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1788033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390775" y="7991475"/>
          <a:ext cx="178803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</xdr:row>
      <xdr:rowOff>0</xdr:rowOff>
    </xdr:from>
    <xdr:ext cx="690753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390775" y="7991475"/>
          <a:ext cx="690753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2</xdr:col>
      <xdr:colOff>3309037</xdr:colOff>
      <xdr:row>17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0</xdr:row>
      <xdr:rowOff>0</xdr:rowOff>
    </xdr:from>
    <xdr:to>
      <xdr:col>2</xdr:col>
      <xdr:colOff>3309037</xdr:colOff>
      <xdr:row>0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71725" y="5191125"/>
          <a:ext cx="360431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xmlns="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xmlns="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xmlns="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xmlns="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xmlns="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xmlns="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xmlns="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xmlns="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xmlns="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xmlns="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17</xdr:row>
      <xdr:rowOff>0</xdr:rowOff>
    </xdr:from>
    <xdr:to>
      <xdr:col>4</xdr:col>
      <xdr:colOff>254560</xdr:colOff>
      <xdr:row>17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xmlns="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266950" y="3219450"/>
          <a:ext cx="263581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38212600-CD7B-438D-9B9D-EC79809B2DDC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5E419109-39F2-49D4-8105-AE7B48ED909A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81391B8C-F429-4DA1-9638-E6E8AA26C157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9F7952AA-0274-477F-B337-1F97D6CB11A5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A4663ADB-99FF-4415-BE17-F03F4718AF08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EFBB9445-8FB2-48F0-A3A3-53A2DD16483E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4B5D16D9-CDEF-4DAB-9326-1CE28090CD73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8A06A1C9-C6AF-4C56-BF40-6C333DB127A0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5455F643-CE5E-4218-9452-24CEDCC3919F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xmlns="" id="{AF3B116B-287E-4CAC-85FE-D972730379A6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1809421</xdr:colOff>
      <xdr:row>26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xmlns="" id="{C5BFA3D8-AE89-4D30-B9AC-579F66826364}"/>
            </a:ext>
          </a:extLst>
        </xdr:cNvPr>
        <xdr:cNvSpPr txBox="1">
          <a:spLocks noChangeArrowheads="1"/>
        </xdr:cNvSpPr>
      </xdr:nvSpPr>
      <xdr:spPr bwMode="auto">
        <a:xfrm>
          <a:off x="2371725" y="4629150"/>
          <a:ext cx="1832662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6"/>
  <sheetViews>
    <sheetView topLeftCell="A19" zoomScaleSheetLayoutView="100" workbookViewId="0">
      <selection activeCell="C18" sqref="C18"/>
    </sheetView>
  </sheetViews>
  <sheetFormatPr defaultColWidth="9.140625" defaultRowHeight="15.75" x14ac:dyDescent="0.3"/>
  <cols>
    <col min="1" max="1" width="5.42578125" style="333" customWidth="1"/>
    <col min="2" max="2" width="11.85546875" style="333" customWidth="1"/>
    <col min="3" max="3" width="71.28515625" style="333" customWidth="1"/>
    <col min="4" max="4" width="14.42578125" style="333" customWidth="1"/>
    <col min="5" max="5" width="11.42578125" style="333" customWidth="1"/>
    <col min="6" max="6" width="15" style="333" customWidth="1"/>
    <col min="7" max="7" width="13.42578125" style="333" customWidth="1"/>
    <col min="8" max="8" width="15.85546875" style="520" customWidth="1"/>
    <col min="9" max="9" width="9.5703125" style="333" bestFit="1" customWidth="1"/>
    <col min="10" max="10" width="16.28515625" style="333" bestFit="1" customWidth="1"/>
    <col min="11" max="16384" width="9.140625" style="333"/>
  </cols>
  <sheetData>
    <row r="1" spans="1:13" ht="16.5" x14ac:dyDescent="0.3">
      <c r="A1" s="466"/>
      <c r="B1" s="466"/>
      <c r="C1" s="467"/>
      <c r="D1" s="467"/>
      <c r="E1" s="467"/>
      <c r="F1" s="468"/>
      <c r="G1" s="466"/>
      <c r="H1" s="466"/>
    </row>
    <row r="2" spans="1:13" s="275" customFormat="1" ht="44.25" customHeight="1" x14ac:dyDescent="0.3">
      <c r="A2" s="469" t="s">
        <v>208</v>
      </c>
      <c r="B2" s="469"/>
      <c r="C2" s="469"/>
      <c r="D2" s="469"/>
      <c r="E2" s="469"/>
      <c r="F2" s="469"/>
      <c r="G2" s="469"/>
      <c r="H2" s="469"/>
      <c r="I2" s="470"/>
      <c r="J2" s="470"/>
      <c r="K2" s="470"/>
      <c r="L2" s="470"/>
      <c r="M2" s="470"/>
    </row>
    <row r="3" spans="1:13" ht="30" customHeight="1" x14ac:dyDescent="0.3">
      <c r="A3" s="471" t="s">
        <v>5</v>
      </c>
      <c r="B3" s="471"/>
      <c r="C3" s="471"/>
      <c r="D3" s="471"/>
      <c r="E3" s="471"/>
      <c r="F3" s="471"/>
      <c r="G3" s="471"/>
      <c r="H3" s="471"/>
    </row>
    <row r="4" spans="1:13" ht="15.75" customHeight="1" x14ac:dyDescent="0.3">
      <c r="A4" s="472"/>
      <c r="B4" s="473"/>
      <c r="C4" s="472"/>
      <c r="D4" s="472"/>
      <c r="E4" s="472"/>
      <c r="F4" s="474" t="s">
        <v>318</v>
      </c>
      <c r="G4" s="81"/>
      <c r="H4" s="81"/>
    </row>
    <row r="5" spans="1:13" ht="22.5" customHeight="1" x14ac:dyDescent="0.3">
      <c r="A5" s="475" t="s">
        <v>0</v>
      </c>
      <c r="B5" s="475" t="s">
        <v>6</v>
      </c>
      <c r="C5" s="475" t="s">
        <v>7</v>
      </c>
      <c r="D5" s="475" t="s">
        <v>8</v>
      </c>
      <c r="E5" s="475"/>
      <c r="F5" s="475"/>
      <c r="G5" s="475"/>
      <c r="H5" s="476" t="s">
        <v>9</v>
      </c>
    </row>
    <row r="6" spans="1:13" ht="59.25" customHeight="1" x14ac:dyDescent="0.3">
      <c r="A6" s="475"/>
      <c r="B6" s="475"/>
      <c r="C6" s="475"/>
      <c r="D6" s="241" t="s">
        <v>10</v>
      </c>
      <c r="E6" s="241" t="s">
        <v>11</v>
      </c>
      <c r="F6" s="241" t="s">
        <v>12</v>
      </c>
      <c r="G6" s="241" t="s">
        <v>13</v>
      </c>
      <c r="H6" s="476"/>
    </row>
    <row r="7" spans="1:13" x14ac:dyDescent="0.3">
      <c r="A7" s="477">
        <v>1</v>
      </c>
      <c r="B7" s="477">
        <v>2</v>
      </c>
      <c r="C7" s="477">
        <v>3</v>
      </c>
      <c r="D7" s="477">
        <v>4</v>
      </c>
      <c r="E7" s="477">
        <v>5</v>
      </c>
      <c r="F7" s="477">
        <v>6</v>
      </c>
      <c r="G7" s="477">
        <v>7</v>
      </c>
      <c r="H7" s="478">
        <v>8</v>
      </c>
    </row>
    <row r="8" spans="1:13" s="483" customFormat="1" ht="28.5" customHeight="1" x14ac:dyDescent="0.3">
      <c r="A8" s="479"/>
      <c r="B8" s="480"/>
      <c r="C8" s="481" t="s">
        <v>81</v>
      </c>
      <c r="D8" s="482"/>
      <c r="E8" s="482"/>
      <c r="F8" s="482"/>
      <c r="G8" s="482"/>
      <c r="H8" s="306"/>
    </row>
    <row r="9" spans="1:13" ht="18.600000000000001" customHeight="1" x14ac:dyDescent="0.3">
      <c r="A9" s="72">
        <v>1</v>
      </c>
      <c r="B9" s="9" t="s">
        <v>106</v>
      </c>
      <c r="C9" s="436" t="s">
        <v>105</v>
      </c>
      <c r="D9" s="306">
        <f>('1-1'!M32-'1-1'!M11)/1000</f>
        <v>0</v>
      </c>
      <c r="E9" s="484"/>
      <c r="F9" s="484"/>
      <c r="G9" s="484">
        <f>('1-1'!M11)/1000</f>
        <v>0</v>
      </c>
      <c r="H9" s="306">
        <f>D9+E9+F9+G9</f>
        <v>0</v>
      </c>
    </row>
    <row r="10" spans="1:13" ht="18.600000000000001" customHeight="1" x14ac:dyDescent="0.3">
      <c r="A10" s="72"/>
      <c r="B10" s="6"/>
      <c r="C10" s="485" t="s">
        <v>15</v>
      </c>
      <c r="D10" s="486">
        <f>SUM(D9)</f>
        <v>0</v>
      </c>
      <c r="E10" s="484"/>
      <c r="F10" s="484"/>
      <c r="G10" s="487">
        <f>G9</f>
        <v>0</v>
      </c>
      <c r="H10" s="486">
        <f>SUM(H9)</f>
        <v>0</v>
      </c>
    </row>
    <row r="11" spans="1:13" ht="17.25" customHeight="1" x14ac:dyDescent="0.3">
      <c r="A11" s="488"/>
      <c r="B11" s="488"/>
      <c r="C11" s="488" t="s">
        <v>23</v>
      </c>
      <c r="D11" s="306"/>
      <c r="E11" s="306"/>
      <c r="F11" s="306"/>
      <c r="G11" s="306"/>
      <c r="H11" s="489"/>
    </row>
    <row r="12" spans="1:13" ht="17.25" customHeight="1" x14ac:dyDescent="0.3">
      <c r="A12" s="72">
        <v>2</v>
      </c>
      <c r="B12" s="9" t="s">
        <v>96</v>
      </c>
      <c r="C12" s="436" t="s">
        <v>28</v>
      </c>
      <c r="D12" s="306">
        <f>'2-1'!M78/1000</f>
        <v>0</v>
      </c>
      <c r="E12" s="484"/>
      <c r="F12" s="484"/>
      <c r="G12" s="484"/>
      <c r="H12" s="306">
        <f t="shared" ref="H12" si="0">D12</f>
        <v>0</v>
      </c>
      <c r="I12" s="490"/>
    </row>
    <row r="13" spans="1:13" ht="17.25" customHeight="1" x14ac:dyDescent="0.3">
      <c r="A13" s="72"/>
      <c r="B13" s="9"/>
      <c r="C13" s="485" t="s">
        <v>22</v>
      </c>
      <c r="D13" s="486">
        <f>D12</f>
        <v>0</v>
      </c>
      <c r="E13" s="484"/>
      <c r="F13" s="484"/>
      <c r="G13" s="484"/>
      <c r="H13" s="486">
        <f>SUM(H12)</f>
        <v>0</v>
      </c>
    </row>
    <row r="14" spans="1:13" s="275" customFormat="1" ht="17.25" customHeight="1" x14ac:dyDescent="0.3">
      <c r="A14" s="488"/>
      <c r="B14" s="488"/>
      <c r="C14" s="488" t="s">
        <v>16</v>
      </c>
      <c r="D14" s="491"/>
      <c r="E14" s="491"/>
      <c r="F14" s="491"/>
      <c r="G14" s="491"/>
      <c r="H14" s="491"/>
    </row>
    <row r="15" spans="1:13" ht="17.25" customHeight="1" x14ac:dyDescent="0.3">
      <c r="A15" s="72">
        <v>3</v>
      </c>
      <c r="B15" s="9" t="s">
        <v>97</v>
      </c>
      <c r="C15" s="436" t="s">
        <v>4</v>
      </c>
      <c r="D15" s="492">
        <f>'3-1'!D3</f>
        <v>0</v>
      </c>
      <c r="E15" s="484"/>
      <c r="F15" s="484"/>
      <c r="G15" s="484"/>
      <c r="H15" s="306">
        <f>D15</f>
        <v>0</v>
      </c>
      <c r="I15" s="490"/>
    </row>
    <row r="16" spans="1:13" ht="17.25" customHeight="1" x14ac:dyDescent="0.3">
      <c r="A16" s="72"/>
      <c r="B16" s="6"/>
      <c r="C16" s="485" t="s">
        <v>17</v>
      </c>
      <c r="D16" s="486">
        <f>D15</f>
        <v>0</v>
      </c>
      <c r="E16" s="484"/>
      <c r="F16" s="484"/>
      <c r="G16" s="484"/>
      <c r="H16" s="486">
        <f>SUM(H15)</f>
        <v>0</v>
      </c>
    </row>
    <row r="17" spans="1:9" ht="17.25" customHeight="1" x14ac:dyDescent="0.3">
      <c r="A17" s="72"/>
      <c r="B17" s="6"/>
      <c r="C17" s="493" t="s">
        <v>24</v>
      </c>
      <c r="D17" s="486"/>
      <c r="E17" s="484"/>
      <c r="F17" s="484"/>
      <c r="G17" s="484"/>
      <c r="H17" s="494"/>
    </row>
    <row r="18" spans="1:9" ht="17.25" customHeight="1" x14ac:dyDescent="0.3">
      <c r="A18" s="72">
        <v>4</v>
      </c>
      <c r="B18" s="9" t="s">
        <v>98</v>
      </c>
      <c r="C18" s="495" t="s">
        <v>268</v>
      </c>
      <c r="D18" s="492">
        <f>'4-1'!D4</f>
        <v>0</v>
      </c>
      <c r="E18" s="484"/>
      <c r="F18" s="484"/>
      <c r="G18" s="484"/>
      <c r="H18" s="492">
        <f>'4-1'!D4</f>
        <v>0</v>
      </c>
    </row>
    <row r="19" spans="1:9" ht="24.75" customHeight="1" x14ac:dyDescent="0.3">
      <c r="A19" s="72"/>
      <c r="B19" s="6"/>
      <c r="C19" s="485" t="s">
        <v>99</v>
      </c>
      <c r="D19" s="486">
        <f>SUM(D17:D18)</f>
        <v>0</v>
      </c>
      <c r="E19" s="484"/>
      <c r="F19" s="484"/>
      <c r="G19" s="484"/>
      <c r="H19" s="486">
        <f>SUM(H17:H18)</f>
        <v>0</v>
      </c>
    </row>
    <row r="20" spans="1:9" ht="17.25" customHeight="1" x14ac:dyDescent="0.3">
      <c r="A20" s="496" t="s">
        <v>25</v>
      </c>
      <c r="B20" s="496"/>
      <c r="C20" s="496"/>
      <c r="D20" s="497"/>
      <c r="E20" s="497"/>
      <c r="F20" s="497"/>
      <c r="G20" s="497"/>
      <c r="H20" s="498"/>
    </row>
    <row r="21" spans="1:9" ht="17.25" customHeight="1" x14ac:dyDescent="0.3">
      <c r="A21" s="72">
        <v>5</v>
      </c>
      <c r="B21" s="9" t="s">
        <v>26</v>
      </c>
      <c r="C21" s="436" t="s">
        <v>118</v>
      </c>
      <c r="D21" s="492">
        <f>'5-1'!D4</f>
        <v>0</v>
      </c>
      <c r="E21" s="484"/>
      <c r="F21" s="484"/>
      <c r="G21" s="484"/>
      <c r="H21" s="492">
        <f>'5-1'!D4</f>
        <v>0</v>
      </c>
    </row>
    <row r="22" spans="1:9" ht="18" customHeight="1" x14ac:dyDescent="0.3">
      <c r="A22" s="72">
        <v>6</v>
      </c>
      <c r="B22" s="9" t="s">
        <v>101</v>
      </c>
      <c r="C22" s="436" t="s">
        <v>102</v>
      </c>
      <c r="D22" s="499">
        <f>'5-2'!D4</f>
        <v>0</v>
      </c>
      <c r="E22" s="500"/>
      <c r="F22" s="500"/>
      <c r="G22" s="500"/>
      <c r="H22" s="34">
        <f>D22</f>
        <v>0</v>
      </c>
    </row>
    <row r="23" spans="1:9" ht="19.5" customHeight="1" x14ac:dyDescent="0.3">
      <c r="A23" s="72">
        <v>7</v>
      </c>
      <c r="B23" s="9" t="s">
        <v>117</v>
      </c>
      <c r="C23" s="436" t="s">
        <v>261</v>
      </c>
      <c r="D23" s="492">
        <f>'5-3'!D4</f>
        <v>0</v>
      </c>
      <c r="E23" s="484"/>
      <c r="F23" s="484"/>
      <c r="G23" s="484"/>
      <c r="H23" s="306">
        <f>D23</f>
        <v>0</v>
      </c>
      <c r="I23" s="490"/>
    </row>
    <row r="24" spans="1:9" ht="21" customHeight="1" x14ac:dyDescent="0.3">
      <c r="A24" s="72"/>
      <c r="B24" s="9"/>
      <c r="C24" s="485" t="s">
        <v>27</v>
      </c>
      <c r="D24" s="486">
        <f>SUM(D21:D23)</f>
        <v>0</v>
      </c>
      <c r="E24" s="484"/>
      <c r="F24" s="484"/>
      <c r="G24" s="484"/>
      <c r="H24" s="486">
        <f>SUM(H21:H23)</f>
        <v>0</v>
      </c>
      <c r="I24" s="490"/>
    </row>
    <row r="25" spans="1:9" ht="21.75" customHeight="1" x14ac:dyDescent="0.3">
      <c r="A25" s="72"/>
      <c r="B25" s="9"/>
      <c r="C25" s="501" t="s">
        <v>18</v>
      </c>
      <c r="D25" s="486"/>
      <c r="E25" s="484"/>
      <c r="F25" s="484"/>
      <c r="G25" s="484"/>
      <c r="H25" s="486"/>
      <c r="I25" s="490"/>
    </row>
    <row r="26" spans="1:9" ht="18.75" customHeight="1" x14ac:dyDescent="0.3">
      <c r="A26" s="72">
        <v>8</v>
      </c>
      <c r="B26" s="9" t="s">
        <v>204</v>
      </c>
      <c r="C26" s="436" t="s">
        <v>206</v>
      </c>
      <c r="D26" s="492">
        <f>'6-1'!D4</f>
        <v>0</v>
      </c>
      <c r="E26" s="484"/>
      <c r="F26" s="484"/>
      <c r="G26" s="484"/>
      <c r="H26" s="492">
        <f>'6-1'!D4</f>
        <v>0</v>
      </c>
      <c r="I26" s="490"/>
    </row>
    <row r="27" spans="1:9" ht="21" customHeight="1" x14ac:dyDescent="0.3">
      <c r="A27" s="72">
        <v>9</v>
      </c>
      <c r="B27" s="9" t="s">
        <v>205</v>
      </c>
      <c r="C27" s="436" t="s">
        <v>285</v>
      </c>
      <c r="D27" s="492">
        <f>'6-2'!D5</f>
        <v>0</v>
      </c>
      <c r="E27" s="484"/>
      <c r="F27" s="484"/>
      <c r="G27" s="484"/>
      <c r="H27" s="492">
        <f>'6-2'!D5</f>
        <v>0</v>
      </c>
      <c r="I27" s="490"/>
    </row>
    <row r="28" spans="1:9" ht="21" customHeight="1" x14ac:dyDescent="0.3">
      <c r="A28" s="72">
        <v>10</v>
      </c>
      <c r="B28" s="9" t="s">
        <v>286</v>
      </c>
      <c r="C28" s="436" t="s">
        <v>287</v>
      </c>
      <c r="D28" s="492">
        <f>'6-3'!D4</f>
        <v>0</v>
      </c>
      <c r="E28" s="484"/>
      <c r="F28" s="484"/>
      <c r="G28" s="484"/>
      <c r="H28" s="492">
        <f>'6-3'!D4</f>
        <v>0</v>
      </c>
      <c r="I28" s="490"/>
    </row>
    <row r="29" spans="1:9" ht="23.25" customHeight="1" x14ac:dyDescent="0.3">
      <c r="A29" s="72"/>
      <c r="B29" s="6"/>
      <c r="C29" s="485" t="s">
        <v>207</v>
      </c>
      <c r="D29" s="486">
        <f>SUM(D26:D28)</f>
        <v>0</v>
      </c>
      <c r="E29" s="484"/>
      <c r="F29" s="484"/>
      <c r="G29" s="484"/>
      <c r="H29" s="486">
        <f>SUM(H26:H28)</f>
        <v>0</v>
      </c>
    </row>
    <row r="30" spans="1:9" ht="24.75" customHeight="1" x14ac:dyDescent="0.3">
      <c r="A30" s="72"/>
      <c r="B30" s="6"/>
      <c r="C30" s="485" t="s">
        <v>315</v>
      </c>
      <c r="D30" s="502">
        <f>SUM(D10+D13+D16+D19+D24+D29)</f>
        <v>0</v>
      </c>
      <c r="E30" s="242" t="s">
        <v>14</v>
      </c>
      <c r="F30" s="242" t="s">
        <v>14</v>
      </c>
      <c r="G30" s="502">
        <f>SUM(G10+G13+G16+G19+G24+G29)</f>
        <v>0</v>
      </c>
      <c r="H30" s="502">
        <f>SUM(H10+H13+H16+H19+H24+H29)</f>
        <v>0</v>
      </c>
      <c r="I30" s="490"/>
    </row>
    <row r="31" spans="1:9" ht="23.45" customHeight="1" x14ac:dyDescent="0.3">
      <c r="A31" s="72"/>
      <c r="B31" s="6"/>
      <c r="C31" s="485" t="s">
        <v>316</v>
      </c>
      <c r="D31" s="502">
        <f>D30</f>
        <v>0</v>
      </c>
      <c r="E31" s="242" t="s">
        <v>14</v>
      </c>
      <c r="F31" s="242" t="s">
        <v>14</v>
      </c>
      <c r="G31" s="503">
        <f>G30</f>
        <v>0</v>
      </c>
      <c r="H31" s="502">
        <f>H30</f>
        <v>0</v>
      </c>
    </row>
    <row r="32" spans="1:9" ht="21.6" customHeight="1" x14ac:dyDescent="0.3">
      <c r="A32" s="72">
        <v>11</v>
      </c>
      <c r="B32" s="504"/>
      <c r="C32" s="505" t="s">
        <v>79</v>
      </c>
      <c r="D32" s="486" t="s">
        <v>14</v>
      </c>
      <c r="E32" s="487" t="s">
        <v>14</v>
      </c>
      <c r="F32" s="487" t="s">
        <v>14</v>
      </c>
      <c r="G32" s="281">
        <v>0</v>
      </c>
      <c r="H32" s="281">
        <f>G32</f>
        <v>0</v>
      </c>
    </row>
    <row r="33" spans="1:10" ht="23.25" customHeight="1" x14ac:dyDescent="0.3">
      <c r="A33" s="72"/>
      <c r="B33" s="6"/>
      <c r="C33" s="485" t="s">
        <v>317</v>
      </c>
      <c r="D33" s="486" t="s">
        <v>14</v>
      </c>
      <c r="E33" s="484"/>
      <c r="F33" s="484"/>
      <c r="G33" s="487">
        <f>G32</f>
        <v>0</v>
      </c>
      <c r="H33" s="486">
        <f>H32</f>
        <v>0</v>
      </c>
    </row>
    <row r="34" spans="1:10" ht="23.45" customHeight="1" x14ac:dyDescent="0.3">
      <c r="A34" s="72"/>
      <c r="B34" s="6"/>
      <c r="C34" s="485" t="s">
        <v>19</v>
      </c>
      <c r="D34" s="502">
        <f>D31</f>
        <v>0</v>
      </c>
      <c r="E34" s="242" t="s">
        <v>14</v>
      </c>
      <c r="F34" s="242" t="s">
        <v>14</v>
      </c>
      <c r="G34" s="503">
        <f>G33+G31</f>
        <v>0</v>
      </c>
      <c r="H34" s="502">
        <f>H33+H31</f>
        <v>0</v>
      </c>
      <c r="I34" s="506"/>
      <c r="J34" s="506"/>
    </row>
    <row r="35" spans="1:10" ht="26.45" customHeight="1" x14ac:dyDescent="0.3">
      <c r="A35" s="72">
        <v>12</v>
      </c>
      <c r="B35" s="72"/>
      <c r="C35" s="485" t="s">
        <v>80</v>
      </c>
      <c r="D35" s="242" t="s">
        <v>14</v>
      </c>
      <c r="E35" s="242" t="s">
        <v>14</v>
      </c>
      <c r="F35" s="242" t="s">
        <v>14</v>
      </c>
      <c r="G35" s="11">
        <f>H31*0.03</f>
        <v>0</v>
      </c>
      <c r="H35" s="11">
        <f>SUM(G35)</f>
        <v>0</v>
      </c>
      <c r="I35" s="71"/>
      <c r="J35" s="71"/>
    </row>
    <row r="36" spans="1:10" ht="22.5" customHeight="1" x14ac:dyDescent="0.3">
      <c r="A36" s="13"/>
      <c r="B36" s="13"/>
      <c r="C36" s="507" t="s">
        <v>1</v>
      </c>
      <c r="D36" s="502">
        <f>D34</f>
        <v>0</v>
      </c>
      <c r="E36" s="242" t="s">
        <v>14</v>
      </c>
      <c r="F36" s="242" t="s">
        <v>14</v>
      </c>
      <c r="G36" s="502">
        <f>G34+G35</f>
        <v>0</v>
      </c>
      <c r="H36" s="502">
        <f>H34+H35</f>
        <v>0</v>
      </c>
      <c r="I36" s="508"/>
      <c r="J36" s="508"/>
    </row>
    <row r="37" spans="1:10" ht="24" customHeight="1" x14ac:dyDescent="0.3">
      <c r="A37" s="72">
        <v>13</v>
      </c>
      <c r="B37" s="72"/>
      <c r="C37" s="507" t="s">
        <v>20</v>
      </c>
      <c r="D37" s="242" t="s">
        <v>14</v>
      </c>
      <c r="E37" s="242" t="s">
        <v>14</v>
      </c>
      <c r="F37" s="242" t="s">
        <v>14</v>
      </c>
      <c r="G37" s="11">
        <f>H36*0.18</f>
        <v>0</v>
      </c>
      <c r="H37" s="11">
        <f>H36*0.18</f>
        <v>0</v>
      </c>
      <c r="I37" s="508"/>
      <c r="J37" s="508"/>
    </row>
    <row r="38" spans="1:10" ht="24" customHeight="1" x14ac:dyDescent="0.3">
      <c r="A38" s="72"/>
      <c r="B38" s="72"/>
      <c r="C38" s="507" t="s">
        <v>356</v>
      </c>
      <c r="D38" s="242">
        <f>D36</f>
        <v>0</v>
      </c>
      <c r="E38" s="242"/>
      <c r="F38" s="242"/>
      <c r="G38" s="11">
        <f>SUM(G36:G37)</f>
        <v>0</v>
      </c>
      <c r="H38" s="502">
        <f>H36+H37</f>
        <v>0</v>
      </c>
      <c r="I38" s="508"/>
      <c r="J38" s="508"/>
    </row>
    <row r="39" spans="1:10" ht="44.45" customHeight="1" x14ac:dyDescent="0.3">
      <c r="A39" s="72"/>
      <c r="B39" s="6"/>
      <c r="C39" s="509" t="s">
        <v>21</v>
      </c>
      <c r="D39" s="502">
        <f>D38</f>
        <v>0</v>
      </c>
      <c r="E39" s="503" t="s">
        <v>14</v>
      </c>
      <c r="F39" s="503" t="s">
        <v>14</v>
      </c>
      <c r="G39" s="502">
        <f>SUM(G38:G38)</f>
        <v>0</v>
      </c>
      <c r="H39" s="510" t="e">
        <f>H38+#REF!</f>
        <v>#REF!</v>
      </c>
    </row>
    <row r="40" spans="1:10" ht="57.75" customHeight="1" x14ac:dyDescent="0.3">
      <c r="A40" s="511"/>
      <c r="B40" s="512"/>
      <c r="C40" s="511"/>
      <c r="D40" s="513"/>
      <c r="E40" s="514"/>
      <c r="F40" s="514"/>
      <c r="G40" s="513"/>
      <c r="H40" s="515"/>
    </row>
    <row r="41" spans="1:10" ht="15" customHeight="1" x14ac:dyDescent="0.3">
      <c r="C41" s="211"/>
      <c r="D41" s="211"/>
      <c r="E41" s="211"/>
      <c r="F41" s="211"/>
      <c r="G41" s="211"/>
      <c r="H41" s="212"/>
    </row>
    <row r="42" spans="1:10" ht="15" customHeight="1" x14ac:dyDescent="0.3">
      <c r="C42" s="275"/>
      <c r="D42" s="275"/>
      <c r="E42" s="276"/>
      <c r="F42" s="276"/>
      <c r="G42" s="276"/>
      <c r="H42" s="276"/>
    </row>
    <row r="43" spans="1:10" ht="16.149999999999999" customHeight="1" x14ac:dyDescent="0.3">
      <c r="C43" s="75"/>
      <c r="D43" s="75"/>
      <c r="E43" s="75"/>
      <c r="F43" s="75"/>
      <c r="G43" s="75"/>
      <c r="H43" s="75"/>
    </row>
    <row r="44" spans="1:10" x14ac:dyDescent="0.3">
      <c r="C44" s="516"/>
      <c r="D44" s="517"/>
      <c r="E44" s="518"/>
      <c r="F44" s="517"/>
      <c r="G44" s="517"/>
      <c r="H44" s="517"/>
    </row>
    <row r="45" spans="1:10" x14ac:dyDescent="0.3">
      <c r="C45" s="519"/>
      <c r="D45" s="519"/>
      <c r="E45" s="519"/>
      <c r="F45" s="519"/>
      <c r="G45" s="519"/>
      <c r="H45" s="517"/>
    </row>
    <row r="46" spans="1:10" x14ac:dyDescent="0.3">
      <c r="C46" s="275"/>
      <c r="D46" s="275"/>
      <c r="E46" s="275"/>
      <c r="F46" s="275"/>
      <c r="G46" s="275"/>
      <c r="H46" s="212"/>
    </row>
  </sheetData>
  <mergeCells count="15">
    <mergeCell ref="C45:G45"/>
    <mergeCell ref="A20:C20"/>
    <mergeCell ref="C43:H43"/>
    <mergeCell ref="C41:G41"/>
    <mergeCell ref="A1:B1"/>
    <mergeCell ref="C1:E1"/>
    <mergeCell ref="G1:H1"/>
    <mergeCell ref="A2:H2"/>
    <mergeCell ref="A3:H3"/>
    <mergeCell ref="F4:H4"/>
    <mergeCell ref="A5:A6"/>
    <mergeCell ref="B5:B6"/>
    <mergeCell ref="C5:C6"/>
    <mergeCell ref="D5:G5"/>
    <mergeCell ref="H5:H6"/>
  </mergeCells>
  <conditionalFormatting sqref="C44:H44 I36:J38 C45 H45">
    <cfRule type="cellIs" dxfId="46" priority="1" stopIfTrue="1" operator="equal">
      <formula>8223.307275</formula>
    </cfRule>
  </conditionalFormatting>
  <printOptions horizontalCentered="1"/>
  <pageMargins left="0.16" right="0.27559055118110198" top="0.24" bottom="0.2" header="0.35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topLeftCell="A4" workbookViewId="0">
      <selection activeCell="F23" sqref="F23"/>
    </sheetView>
  </sheetViews>
  <sheetFormatPr defaultColWidth="9.140625" defaultRowHeight="15" x14ac:dyDescent="0.25"/>
  <cols>
    <col min="1" max="1" width="4" style="79" customWidth="1"/>
    <col min="2" max="2" width="7.85546875" style="79" customWidth="1"/>
    <col min="3" max="3" width="50.85546875" style="79" customWidth="1"/>
    <col min="4" max="4" width="8.28515625" style="79" customWidth="1"/>
    <col min="5" max="5" width="7.42578125" style="79" customWidth="1"/>
    <col min="6" max="6" width="8.5703125" style="79" customWidth="1"/>
    <col min="7" max="7" width="8.140625" style="79" customWidth="1"/>
    <col min="8" max="8" width="8" style="79" customWidth="1"/>
    <col min="9" max="9" width="7.140625" style="79" customWidth="1"/>
    <col min="10" max="10" width="7.5703125" style="79" customWidth="1"/>
    <col min="11" max="11" width="9.42578125" style="79" customWidth="1"/>
    <col min="12" max="13" width="8.7109375" style="79" customWidth="1"/>
    <col min="14" max="14" width="2.140625" style="79" customWidth="1"/>
    <col min="15" max="16384" width="9.140625" style="79"/>
  </cols>
  <sheetData>
    <row r="1" spans="1:14" x14ac:dyDescent="0.25"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4" s="82" customFormat="1" ht="24" customHeight="1" x14ac:dyDescent="0.3">
      <c r="A2" s="217" t="s">
        <v>202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4" s="84" customFormat="1" ht="18.75" customHeight="1" x14ac:dyDescent="0.25">
      <c r="A3" s="83" t="s">
        <v>284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4" s="84" customFormat="1" ht="8.25" customHeight="1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8"/>
      <c r="M4" s="89"/>
    </row>
    <row r="5" spans="1:14" s="84" customFormat="1" ht="14.25" customHeight="1" x14ac:dyDescent="0.25">
      <c r="B5" s="91" t="s">
        <v>161</v>
      </c>
      <c r="C5" s="91"/>
      <c r="D5" s="218">
        <f>ROUND(M24*0.001,2)</f>
        <v>0</v>
      </c>
      <c r="E5" s="84" t="s">
        <v>29</v>
      </c>
      <c r="I5" s="219"/>
      <c r="J5" s="220"/>
      <c r="K5" s="220"/>
      <c r="L5" s="88"/>
      <c r="M5" s="89"/>
    </row>
    <row r="6" spans="1:14" s="84" customFormat="1" ht="8.25" customHeight="1" x14ac:dyDescent="0.25">
      <c r="A6" s="221"/>
      <c r="B6" s="221"/>
      <c r="D6" s="106"/>
      <c r="E6" s="106"/>
      <c r="F6" s="88"/>
      <c r="G6" s="113"/>
      <c r="H6" s="87"/>
      <c r="I6" s="87"/>
      <c r="J6" s="87"/>
      <c r="K6" s="87"/>
      <c r="L6" s="88"/>
      <c r="M6" s="89"/>
    </row>
    <row r="7" spans="1:14" s="106" customFormat="1" ht="36" customHeight="1" x14ac:dyDescent="0.25">
      <c r="A7" s="222" t="s">
        <v>0</v>
      </c>
      <c r="B7" s="223" t="s">
        <v>30</v>
      </c>
      <c r="C7" s="224" t="s">
        <v>31</v>
      </c>
      <c r="D7" s="222" t="s">
        <v>32</v>
      </c>
      <c r="E7" s="224" t="s">
        <v>33</v>
      </c>
      <c r="F7" s="224"/>
      <c r="G7" s="224" t="s">
        <v>34</v>
      </c>
      <c r="H7" s="224"/>
      <c r="I7" s="224" t="s">
        <v>35</v>
      </c>
      <c r="J7" s="224"/>
      <c r="K7" s="224" t="s">
        <v>36</v>
      </c>
      <c r="L7" s="224"/>
      <c r="M7" s="225" t="s">
        <v>37</v>
      </c>
    </row>
    <row r="8" spans="1:14" s="106" customFormat="1" ht="32.25" customHeight="1" x14ac:dyDescent="0.25">
      <c r="A8" s="222"/>
      <c r="B8" s="223"/>
      <c r="C8" s="224"/>
      <c r="D8" s="222"/>
      <c r="E8" s="226" t="s">
        <v>38</v>
      </c>
      <c r="F8" s="226" t="s">
        <v>1</v>
      </c>
      <c r="G8" s="226" t="s">
        <v>39</v>
      </c>
      <c r="H8" s="227" t="s">
        <v>37</v>
      </c>
      <c r="I8" s="228" t="s">
        <v>39</v>
      </c>
      <c r="J8" s="226" t="s">
        <v>37</v>
      </c>
      <c r="K8" s="226" t="s">
        <v>39</v>
      </c>
      <c r="L8" s="172" t="s">
        <v>37</v>
      </c>
      <c r="M8" s="225"/>
      <c r="N8" s="113"/>
    </row>
    <row r="9" spans="1:14" s="106" customFormat="1" ht="15.75" x14ac:dyDescent="0.25">
      <c r="A9" s="163">
        <v>1</v>
      </c>
      <c r="B9" s="229">
        <v>2</v>
      </c>
      <c r="C9" s="163">
        <v>3</v>
      </c>
      <c r="D9" s="229">
        <v>4</v>
      </c>
      <c r="E9" s="163">
        <v>5</v>
      </c>
      <c r="F9" s="229">
        <v>6</v>
      </c>
      <c r="G9" s="230">
        <v>7</v>
      </c>
      <c r="H9" s="229">
        <v>8</v>
      </c>
      <c r="I9" s="163">
        <v>9</v>
      </c>
      <c r="J9" s="229">
        <v>10</v>
      </c>
      <c r="K9" s="163">
        <v>11</v>
      </c>
      <c r="L9" s="230">
        <v>12</v>
      </c>
      <c r="M9" s="229" t="s">
        <v>40</v>
      </c>
    </row>
    <row r="10" spans="1:14" s="2" customFormat="1" ht="53.45" customHeight="1" x14ac:dyDescent="0.25">
      <c r="A10" s="6">
        <v>1</v>
      </c>
      <c r="B10" s="445" t="s">
        <v>278</v>
      </c>
      <c r="C10" s="446" t="s">
        <v>279</v>
      </c>
      <c r="D10" s="447" t="s">
        <v>280</v>
      </c>
      <c r="E10" s="448"/>
      <c r="F10" s="449">
        <v>847</v>
      </c>
      <c r="G10" s="12"/>
      <c r="H10" s="12"/>
      <c r="I10" s="11"/>
      <c r="J10" s="12"/>
      <c r="K10" s="12"/>
      <c r="L10" s="12"/>
      <c r="M10" s="12"/>
    </row>
    <row r="11" spans="1:14" s="3" customFormat="1" ht="15.75" x14ac:dyDescent="0.25">
      <c r="A11" s="6"/>
      <c r="B11" s="450"/>
      <c r="C11" s="13" t="s">
        <v>49</v>
      </c>
      <c r="D11" s="451" t="s">
        <v>51</v>
      </c>
      <c r="E11" s="447">
        <f>3.25/1000</f>
        <v>3.2499999999999999E-3</v>
      </c>
      <c r="F11" s="452">
        <f>E11*F10</f>
        <v>2.7527499999999998</v>
      </c>
      <c r="G11" s="12"/>
      <c r="H11" s="12"/>
      <c r="I11" s="11"/>
      <c r="J11" s="12"/>
      <c r="K11" s="12"/>
      <c r="L11" s="12"/>
      <c r="M11" s="12"/>
    </row>
    <row r="12" spans="1:14" s="3" customFormat="1" ht="15.75" x14ac:dyDescent="0.25">
      <c r="A12" s="6"/>
      <c r="B12" s="450"/>
      <c r="C12" s="453" t="s">
        <v>281</v>
      </c>
      <c r="D12" s="447" t="s">
        <v>62</v>
      </c>
      <c r="E12" s="447">
        <f>0.88/1000</f>
        <v>8.8000000000000003E-4</v>
      </c>
      <c r="F12" s="452">
        <f>E12*F10</f>
        <v>0.74536000000000002</v>
      </c>
      <c r="G12" s="12"/>
      <c r="H12" s="12"/>
      <c r="I12" s="11"/>
      <c r="J12" s="431"/>
      <c r="K12" s="12"/>
      <c r="L12" s="12"/>
      <c r="M12" s="12"/>
    </row>
    <row r="13" spans="1:14" s="8" customFormat="1" ht="18" customHeight="1" x14ac:dyDescent="0.25">
      <c r="A13" s="6"/>
      <c r="B13" s="450"/>
      <c r="C13" s="186" t="s">
        <v>282</v>
      </c>
      <c r="D13" s="11" t="s">
        <v>51</v>
      </c>
      <c r="E13" s="447"/>
      <c r="F13" s="452">
        <f>F12</f>
        <v>0.74536000000000002</v>
      </c>
      <c r="G13" s="12"/>
      <c r="H13" s="12"/>
      <c r="I13" s="11"/>
      <c r="J13" s="11"/>
      <c r="K13" s="11"/>
      <c r="L13" s="11"/>
      <c r="M13" s="11"/>
    </row>
    <row r="14" spans="1:14" s="2" customFormat="1" ht="15.75" x14ac:dyDescent="0.25">
      <c r="A14" s="6"/>
      <c r="B14" s="450"/>
      <c r="C14" s="186" t="s">
        <v>45</v>
      </c>
      <c r="D14" s="11" t="s">
        <v>46</v>
      </c>
      <c r="E14" s="447">
        <f>3.52/1000</f>
        <v>3.5200000000000001E-3</v>
      </c>
      <c r="F14" s="452">
        <f>E14*F10</f>
        <v>2.9814400000000001</v>
      </c>
      <c r="G14" s="12"/>
      <c r="H14" s="12"/>
      <c r="I14" s="435"/>
      <c r="J14" s="434"/>
      <c r="K14" s="12"/>
      <c r="L14" s="12"/>
      <c r="M14" s="12"/>
    </row>
    <row r="15" spans="1:14" s="2" customFormat="1" ht="15.75" x14ac:dyDescent="0.25">
      <c r="A15" s="6"/>
      <c r="B15" s="450"/>
      <c r="C15" s="186" t="s">
        <v>112</v>
      </c>
      <c r="D15" s="11" t="s">
        <v>70</v>
      </c>
      <c r="E15" s="454">
        <f>0.951*0.15</f>
        <v>0.14265</v>
      </c>
      <c r="F15" s="452">
        <f>E15*F10</f>
        <v>120.82455</v>
      </c>
      <c r="G15" s="12"/>
      <c r="H15" s="12"/>
      <c r="I15" s="435"/>
      <c r="J15" s="434"/>
      <c r="K15" s="12"/>
      <c r="L15" s="12"/>
      <c r="M15" s="12"/>
    </row>
    <row r="16" spans="1:14" s="2" customFormat="1" ht="15.75" x14ac:dyDescent="0.25">
      <c r="A16" s="6"/>
      <c r="B16" s="450"/>
      <c r="C16" s="186" t="s">
        <v>283</v>
      </c>
      <c r="D16" s="11" t="s">
        <v>70</v>
      </c>
      <c r="E16" s="452">
        <f>0.4*0.15</f>
        <v>0.06</v>
      </c>
      <c r="F16" s="452">
        <f>E16*F10</f>
        <v>50.82</v>
      </c>
      <c r="G16" s="12"/>
      <c r="H16" s="12"/>
      <c r="I16" s="12"/>
      <c r="J16" s="12"/>
      <c r="K16" s="12"/>
      <c r="L16" s="12"/>
      <c r="M16" s="12"/>
    </row>
    <row r="17" spans="1:13" s="3" customFormat="1" ht="15.75" x14ac:dyDescent="0.25">
      <c r="A17" s="6"/>
      <c r="B17" s="450"/>
      <c r="C17" s="186" t="s">
        <v>114</v>
      </c>
      <c r="D17" s="11" t="s">
        <v>70</v>
      </c>
      <c r="E17" s="447">
        <f>0.09*0.15</f>
        <v>1.35E-2</v>
      </c>
      <c r="F17" s="452">
        <f>E17*F10</f>
        <v>11.4345</v>
      </c>
      <c r="G17" s="12"/>
      <c r="H17" s="12"/>
      <c r="I17" s="12"/>
      <c r="J17" s="12"/>
      <c r="K17" s="12"/>
      <c r="L17" s="12"/>
      <c r="M17" s="12"/>
    </row>
    <row r="18" spans="1:13" ht="17.25" customHeight="1" x14ac:dyDescent="0.3">
      <c r="A18" s="195"/>
      <c r="B18" s="202"/>
      <c r="C18" s="455" t="s">
        <v>37</v>
      </c>
      <c r="D18" s="264"/>
      <c r="E18" s="264"/>
      <c r="F18" s="264"/>
      <c r="G18" s="265"/>
      <c r="H18" s="266"/>
      <c r="I18" s="265"/>
      <c r="J18" s="266"/>
      <c r="K18" s="265"/>
      <c r="L18" s="266"/>
      <c r="M18" s="266"/>
    </row>
    <row r="19" spans="1:13" ht="19.5" customHeight="1" x14ac:dyDescent="0.3">
      <c r="A19" s="202"/>
      <c r="B19" s="202"/>
      <c r="C19" s="13" t="s">
        <v>121</v>
      </c>
      <c r="D19" s="327">
        <v>0.05</v>
      </c>
      <c r="E19" s="347"/>
      <c r="F19" s="319"/>
      <c r="G19" s="348"/>
      <c r="H19" s="348"/>
      <c r="I19" s="348"/>
      <c r="J19" s="348"/>
      <c r="K19" s="348"/>
      <c r="L19" s="348"/>
      <c r="M19" s="266"/>
    </row>
    <row r="20" spans="1:13" ht="19.5" customHeight="1" x14ac:dyDescent="0.3">
      <c r="A20" s="202"/>
      <c r="B20" s="202"/>
      <c r="C20" s="13" t="s">
        <v>59</v>
      </c>
      <c r="D20" s="302"/>
      <c r="E20" s="347"/>
      <c r="F20" s="319"/>
      <c r="G20" s="348"/>
      <c r="H20" s="348"/>
      <c r="I20" s="348"/>
      <c r="J20" s="348"/>
      <c r="K20" s="348"/>
      <c r="L20" s="348"/>
      <c r="M20" s="266"/>
    </row>
    <row r="21" spans="1:13" ht="19.5" customHeight="1" x14ac:dyDescent="0.3">
      <c r="A21" s="202"/>
      <c r="B21" s="202"/>
      <c r="C21" s="13" t="s">
        <v>58</v>
      </c>
      <c r="D21" s="327">
        <v>0.1</v>
      </c>
      <c r="E21" s="347"/>
      <c r="F21" s="319"/>
      <c r="G21" s="348"/>
      <c r="H21" s="348"/>
      <c r="I21" s="348"/>
      <c r="J21" s="348"/>
      <c r="K21" s="348"/>
      <c r="L21" s="348"/>
      <c r="M21" s="266"/>
    </row>
    <row r="22" spans="1:13" ht="19.5" customHeight="1" x14ac:dyDescent="0.3">
      <c r="A22" s="202"/>
      <c r="B22" s="202"/>
      <c r="C22" s="13" t="s">
        <v>59</v>
      </c>
      <c r="D22" s="302"/>
      <c r="E22" s="347"/>
      <c r="F22" s="319"/>
      <c r="G22" s="348"/>
      <c r="H22" s="348"/>
      <c r="I22" s="348"/>
      <c r="J22" s="348"/>
      <c r="K22" s="348"/>
      <c r="L22" s="348"/>
      <c r="M22" s="266"/>
    </row>
    <row r="23" spans="1:13" ht="20.25" customHeight="1" x14ac:dyDescent="0.3">
      <c r="A23" s="202"/>
      <c r="B23" s="202"/>
      <c r="C23" s="13" t="s">
        <v>60</v>
      </c>
      <c r="D23" s="327">
        <v>0.08</v>
      </c>
      <c r="E23" s="347"/>
      <c r="F23" s="319"/>
      <c r="G23" s="348"/>
      <c r="H23" s="348"/>
      <c r="I23" s="348"/>
      <c r="J23" s="348"/>
      <c r="K23" s="348"/>
      <c r="L23" s="348"/>
      <c r="M23" s="266"/>
    </row>
    <row r="24" spans="1:13" ht="19.5" customHeight="1" x14ac:dyDescent="0.3">
      <c r="A24" s="202"/>
      <c r="B24" s="202"/>
      <c r="C24" s="347" t="s">
        <v>61</v>
      </c>
      <c r="D24" s="375"/>
      <c r="E24" s="319"/>
      <c r="F24" s="319"/>
      <c r="G24" s="348"/>
      <c r="H24" s="348"/>
      <c r="I24" s="348"/>
      <c r="J24" s="348"/>
      <c r="K24" s="348"/>
      <c r="L24" s="348"/>
      <c r="M24" s="266"/>
    </row>
    <row r="25" spans="1:13" ht="16.149999999999999" customHeight="1" x14ac:dyDescent="0.25">
      <c r="A25" s="273"/>
      <c r="B25" s="273"/>
      <c r="C25" s="78"/>
      <c r="D25" s="78"/>
      <c r="E25" s="78"/>
      <c r="F25" s="78"/>
      <c r="G25" s="78"/>
      <c r="H25" s="78"/>
      <c r="I25" s="273"/>
      <c r="J25" s="273"/>
      <c r="K25" s="273"/>
      <c r="L25" s="273"/>
      <c r="M25" s="273"/>
    </row>
    <row r="26" spans="1:13" ht="18" customHeight="1" x14ac:dyDescent="0.25">
      <c r="A26" s="273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3"/>
      <c r="M26" s="273"/>
    </row>
    <row r="27" spans="1:13" x14ac:dyDescent="0.25">
      <c r="C27" s="441"/>
      <c r="D27" s="441"/>
      <c r="E27" s="442"/>
      <c r="F27" s="442"/>
      <c r="G27" s="442"/>
      <c r="H27" s="442"/>
    </row>
    <row r="28" spans="1:13" ht="15.75" x14ac:dyDescent="0.3">
      <c r="C28" s="211"/>
      <c r="D28" s="211"/>
      <c r="E28" s="211"/>
      <c r="F28" s="211"/>
      <c r="G28" s="211"/>
      <c r="H28" s="212"/>
    </row>
    <row r="29" spans="1:13" ht="15.75" x14ac:dyDescent="0.25">
      <c r="C29" s="213"/>
      <c r="D29" s="213"/>
      <c r="E29" s="213"/>
      <c r="F29" s="213"/>
      <c r="G29" s="213"/>
      <c r="H29" s="213"/>
    </row>
    <row r="30" spans="1:13" ht="15.75" x14ac:dyDescent="0.3">
      <c r="C30" s="443"/>
      <c r="D30" s="275"/>
      <c r="E30" s="444"/>
      <c r="F30" s="444"/>
      <c r="G30" s="275"/>
      <c r="H30" s="212"/>
    </row>
    <row r="31" spans="1:13" x14ac:dyDescent="0.25">
      <c r="C31" s="76"/>
      <c r="D31" s="76"/>
      <c r="E31" s="76"/>
      <c r="F31" s="76"/>
      <c r="G31" s="76"/>
      <c r="H31" s="76"/>
    </row>
    <row r="32" spans="1:13" ht="15.75" x14ac:dyDescent="0.3">
      <c r="C32" s="214"/>
      <c r="D32" s="214"/>
      <c r="E32" s="214"/>
      <c r="F32" s="214"/>
      <c r="G32" s="214"/>
      <c r="H32" s="215"/>
    </row>
    <row r="33" spans="3:8" ht="15.75" x14ac:dyDescent="0.3">
      <c r="C33" s="275"/>
      <c r="D33" s="275"/>
      <c r="E33" s="276"/>
      <c r="F33" s="276"/>
      <c r="G33" s="276"/>
      <c r="H33" s="276"/>
    </row>
  </sheetData>
  <mergeCells count="22">
    <mergeCell ref="A7:A8"/>
    <mergeCell ref="E30:F30"/>
    <mergeCell ref="C31:H31"/>
    <mergeCell ref="C32:G32"/>
    <mergeCell ref="M7:M8"/>
    <mergeCell ref="C25:H25"/>
    <mergeCell ref="C28:G28"/>
    <mergeCell ref="C29:H29"/>
    <mergeCell ref="I7:J7"/>
    <mergeCell ref="D1:M1"/>
    <mergeCell ref="A2:M2"/>
    <mergeCell ref="A3:L3"/>
    <mergeCell ref="A4:F4"/>
    <mergeCell ref="H4:K4"/>
    <mergeCell ref="B5:C5"/>
    <mergeCell ref="H6:K6"/>
    <mergeCell ref="C7:C8"/>
    <mergeCell ref="D7:D8"/>
    <mergeCell ref="E7:F7"/>
    <mergeCell ref="G7:H7"/>
    <mergeCell ref="K7:L7"/>
    <mergeCell ref="B7:B8"/>
  </mergeCells>
  <conditionalFormatting sqref="A10:IU17">
    <cfRule type="cellIs" dxfId="3" priority="2" stopIfTrue="1" operator="equal">
      <formula>8223.307275</formula>
    </cfRule>
  </conditionalFormatting>
  <pageMargins left="0.16" right="0.16" top="0.43" bottom="0.47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"/>
  <sheetViews>
    <sheetView workbookViewId="0">
      <selection activeCell="P30" sqref="P30"/>
    </sheetView>
  </sheetViews>
  <sheetFormatPr defaultColWidth="9.140625" defaultRowHeight="15" x14ac:dyDescent="0.25"/>
  <cols>
    <col min="1" max="1" width="4" style="79" customWidth="1"/>
    <col min="2" max="2" width="9.42578125" style="79" customWidth="1"/>
    <col min="3" max="3" width="53.28515625" style="79" customWidth="1"/>
    <col min="4" max="4" width="8.7109375" style="79" customWidth="1"/>
    <col min="5" max="5" width="8.140625" style="79" customWidth="1"/>
    <col min="6" max="7" width="7.5703125" style="79" customWidth="1"/>
    <col min="8" max="8" width="8" style="79" customWidth="1"/>
    <col min="9" max="9" width="7.140625" style="79" customWidth="1"/>
    <col min="10" max="10" width="8" style="79" customWidth="1"/>
    <col min="11" max="11" width="6.5703125" style="79" customWidth="1"/>
    <col min="12" max="12" width="7.85546875" style="79" customWidth="1"/>
    <col min="13" max="13" width="9.28515625" style="79" customWidth="1"/>
    <col min="14" max="14" width="2.140625" style="79" customWidth="1"/>
    <col min="15" max="16384" width="9.140625" style="79"/>
  </cols>
  <sheetData>
    <row r="1" spans="1:16" s="82" customFormat="1" ht="21" customHeight="1" x14ac:dyDescent="0.3">
      <c r="A1" s="217" t="s">
        <v>288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6" s="84" customFormat="1" ht="18.75" customHeight="1" x14ac:dyDescent="0.25">
      <c r="A2" s="83" t="s">
        <v>289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 s="84" customFormat="1" ht="8.25" customHeight="1" x14ac:dyDescent="0.25">
      <c r="A3" s="85"/>
      <c r="B3" s="85"/>
      <c r="C3" s="85"/>
      <c r="D3" s="85"/>
      <c r="E3" s="85"/>
      <c r="F3" s="85"/>
      <c r="G3" s="86"/>
      <c r="H3" s="87"/>
      <c r="I3" s="87"/>
      <c r="J3" s="87"/>
      <c r="K3" s="87"/>
      <c r="L3" s="88"/>
      <c r="M3" s="89"/>
    </row>
    <row r="4" spans="1:16" s="84" customFormat="1" ht="14.25" customHeight="1" x14ac:dyDescent="0.25">
      <c r="B4" s="91" t="s">
        <v>161</v>
      </c>
      <c r="C4" s="91"/>
      <c r="D4" s="218">
        <f>ROUND(M33*0.001,2)</f>
        <v>0</v>
      </c>
      <c r="E4" s="84" t="s">
        <v>29</v>
      </c>
      <c r="I4" s="219"/>
      <c r="J4" s="220"/>
      <c r="K4" s="220"/>
      <c r="L4" s="88"/>
      <c r="M4" s="89"/>
    </row>
    <row r="5" spans="1:16" s="84" customFormat="1" ht="8.25" customHeight="1" x14ac:dyDescent="0.25">
      <c r="A5" s="221"/>
      <c r="B5" s="221"/>
      <c r="D5" s="106"/>
      <c r="E5" s="106"/>
      <c r="F5" s="88"/>
      <c r="G5" s="113"/>
      <c r="H5" s="87"/>
      <c r="I5" s="87"/>
      <c r="J5" s="87"/>
      <c r="K5" s="87"/>
      <c r="L5" s="88"/>
      <c r="M5" s="89"/>
    </row>
    <row r="6" spans="1:16" s="106" customFormat="1" ht="36" customHeight="1" x14ac:dyDescent="0.25">
      <c r="A6" s="222" t="s">
        <v>0</v>
      </c>
      <c r="B6" s="223" t="s">
        <v>30</v>
      </c>
      <c r="C6" s="224" t="s">
        <v>31</v>
      </c>
      <c r="D6" s="222" t="s">
        <v>32</v>
      </c>
      <c r="E6" s="224" t="s">
        <v>33</v>
      </c>
      <c r="F6" s="224"/>
      <c r="G6" s="224" t="s">
        <v>34</v>
      </c>
      <c r="H6" s="224"/>
      <c r="I6" s="224" t="s">
        <v>35</v>
      </c>
      <c r="J6" s="224"/>
      <c r="K6" s="224" t="s">
        <v>36</v>
      </c>
      <c r="L6" s="224"/>
      <c r="M6" s="225" t="s">
        <v>37</v>
      </c>
    </row>
    <row r="7" spans="1:16" s="106" customFormat="1" ht="32.25" customHeight="1" x14ac:dyDescent="0.25">
      <c r="A7" s="222"/>
      <c r="B7" s="223"/>
      <c r="C7" s="224"/>
      <c r="D7" s="222"/>
      <c r="E7" s="226" t="s">
        <v>38</v>
      </c>
      <c r="F7" s="226" t="s">
        <v>1</v>
      </c>
      <c r="G7" s="226" t="s">
        <v>39</v>
      </c>
      <c r="H7" s="227" t="s">
        <v>37</v>
      </c>
      <c r="I7" s="228" t="s">
        <v>39</v>
      </c>
      <c r="J7" s="226" t="s">
        <v>37</v>
      </c>
      <c r="K7" s="226" t="s">
        <v>39</v>
      </c>
      <c r="L7" s="172" t="s">
        <v>37</v>
      </c>
      <c r="M7" s="225"/>
      <c r="N7" s="113"/>
    </row>
    <row r="8" spans="1:16" s="106" customFormat="1" ht="15.75" x14ac:dyDescent="0.25">
      <c r="A8" s="163">
        <v>1</v>
      </c>
      <c r="B8" s="229">
        <v>2</v>
      </c>
      <c r="C8" s="163">
        <v>3</v>
      </c>
      <c r="D8" s="229">
        <v>4</v>
      </c>
      <c r="E8" s="163">
        <v>5</v>
      </c>
      <c r="F8" s="229">
        <v>6</v>
      </c>
      <c r="G8" s="230">
        <v>7</v>
      </c>
      <c r="H8" s="229">
        <v>8</v>
      </c>
      <c r="I8" s="163">
        <v>9</v>
      </c>
      <c r="J8" s="229">
        <v>10</v>
      </c>
      <c r="K8" s="163">
        <v>11</v>
      </c>
      <c r="L8" s="230">
        <v>12</v>
      </c>
      <c r="M8" s="229" t="s">
        <v>40</v>
      </c>
    </row>
    <row r="9" spans="1:16" s="18" customFormat="1" ht="30" customHeight="1" x14ac:dyDescent="0.25">
      <c r="A9" s="14">
        <v>1</v>
      </c>
      <c r="B9" s="135" t="s">
        <v>290</v>
      </c>
      <c r="C9" s="15" t="s">
        <v>291</v>
      </c>
      <c r="D9" s="7" t="s">
        <v>203</v>
      </c>
      <c r="E9" s="27"/>
      <c r="F9" s="65">
        <v>4.2699999999999996</v>
      </c>
      <c r="G9" s="7"/>
      <c r="H9" s="7"/>
      <c r="I9" s="7"/>
      <c r="J9" s="7"/>
      <c r="K9" s="7"/>
      <c r="L9" s="7"/>
      <c r="M9" s="7"/>
    </row>
    <row r="10" spans="1:16" s="18" customFormat="1" ht="13.5" x14ac:dyDescent="0.25">
      <c r="A10" s="10"/>
      <c r="B10" s="456"/>
      <c r="C10" s="28" t="s">
        <v>49</v>
      </c>
      <c r="D10" s="7" t="s">
        <v>42</v>
      </c>
      <c r="E10" s="27">
        <v>74</v>
      </c>
      <c r="F10" s="7">
        <f>ROUND(F9*E10,2)</f>
        <v>315.98</v>
      </c>
      <c r="G10" s="7"/>
      <c r="H10" s="7"/>
      <c r="I10" s="7"/>
      <c r="J10" s="7"/>
      <c r="K10" s="7"/>
      <c r="L10" s="7"/>
      <c r="M10" s="29"/>
    </row>
    <row r="11" spans="1:16" s="31" customFormat="1" ht="13.5" x14ac:dyDescent="0.25">
      <c r="A11" s="10"/>
      <c r="B11" s="30"/>
      <c r="C11" s="28" t="s">
        <v>45</v>
      </c>
      <c r="D11" s="27" t="s">
        <v>46</v>
      </c>
      <c r="E11" s="7">
        <v>0.71</v>
      </c>
      <c r="F11" s="7">
        <f>ROUND(F9*E11,2)</f>
        <v>3.03</v>
      </c>
      <c r="G11" s="7"/>
      <c r="H11" s="7"/>
      <c r="I11" s="7"/>
      <c r="J11" s="7"/>
      <c r="K11" s="7"/>
      <c r="L11" s="7"/>
      <c r="M11" s="29"/>
    </row>
    <row r="12" spans="1:16" s="31" customFormat="1" ht="13.5" x14ac:dyDescent="0.25">
      <c r="A12" s="10"/>
      <c r="B12" s="30" t="s">
        <v>292</v>
      </c>
      <c r="C12" s="28" t="s">
        <v>293</v>
      </c>
      <c r="D12" s="27" t="s">
        <v>91</v>
      </c>
      <c r="E12" s="7">
        <v>100</v>
      </c>
      <c r="F12" s="7">
        <f>ROUND(F9*E12,2)</f>
        <v>427</v>
      </c>
      <c r="G12" s="7"/>
      <c r="H12" s="7"/>
      <c r="I12" s="7"/>
      <c r="J12" s="7"/>
      <c r="K12" s="7"/>
      <c r="L12" s="7"/>
      <c r="M12" s="29"/>
    </row>
    <row r="13" spans="1:16" s="31" customFormat="1" ht="13.5" x14ac:dyDescent="0.25">
      <c r="A13" s="10"/>
      <c r="B13" s="30" t="s">
        <v>294</v>
      </c>
      <c r="C13" s="28" t="s">
        <v>295</v>
      </c>
      <c r="D13" s="27" t="s">
        <v>44</v>
      </c>
      <c r="E13" s="7">
        <v>3.5</v>
      </c>
      <c r="F13" s="7">
        <f>ROUND(F9*E13,2)</f>
        <v>14.95</v>
      </c>
      <c r="G13" s="7"/>
      <c r="H13" s="7"/>
      <c r="I13" s="7"/>
      <c r="J13" s="7"/>
      <c r="K13" s="7"/>
      <c r="L13" s="7"/>
      <c r="M13" s="29"/>
    </row>
    <row r="14" spans="1:16" s="31" customFormat="1" ht="15.75" customHeight="1" x14ac:dyDescent="0.25">
      <c r="A14" s="10"/>
      <c r="B14" s="30" t="s">
        <v>296</v>
      </c>
      <c r="C14" s="28" t="s">
        <v>297</v>
      </c>
      <c r="D14" s="27" t="s">
        <v>44</v>
      </c>
      <c r="E14" s="7">
        <v>0.06</v>
      </c>
      <c r="F14" s="7">
        <f>ROUND(F9*E14,2)</f>
        <v>0.26</v>
      </c>
      <c r="G14" s="7"/>
      <c r="H14" s="7"/>
      <c r="I14" s="7"/>
      <c r="J14" s="7"/>
      <c r="K14" s="7"/>
      <c r="L14" s="7"/>
      <c r="M14" s="29"/>
    </row>
    <row r="15" spans="1:16" s="31" customFormat="1" ht="15.75" customHeight="1" x14ac:dyDescent="0.25">
      <c r="A15" s="10"/>
      <c r="B15" s="30"/>
      <c r="C15" s="32" t="s">
        <v>68</v>
      </c>
      <c r="D15" s="33" t="s">
        <v>46</v>
      </c>
      <c r="E15" s="34">
        <v>9.6</v>
      </c>
      <c r="F15" s="34">
        <f>ROUND(F9*E15,2)</f>
        <v>40.99</v>
      </c>
      <c r="G15" s="34"/>
      <c r="H15" s="34"/>
      <c r="I15" s="34"/>
      <c r="J15" s="34"/>
      <c r="K15" s="34"/>
      <c r="L15" s="34"/>
      <c r="M15" s="35"/>
      <c r="P15" s="36"/>
    </row>
    <row r="16" spans="1:16" s="2" customFormat="1" ht="18" customHeight="1" x14ac:dyDescent="0.25">
      <c r="A16" s="6">
        <v>3</v>
      </c>
      <c r="B16" s="9" t="s">
        <v>298</v>
      </c>
      <c r="C16" s="457" t="s">
        <v>305</v>
      </c>
      <c r="D16" s="233" t="s">
        <v>146</v>
      </c>
      <c r="E16" s="233"/>
      <c r="F16" s="458">
        <v>7.3</v>
      </c>
      <c r="G16" s="153"/>
      <c r="H16" s="153"/>
      <c r="I16" s="153"/>
      <c r="J16" s="153"/>
      <c r="K16" s="153"/>
      <c r="L16" s="153"/>
      <c r="M16" s="153"/>
    </row>
    <row r="17" spans="1:14" s="3" customFormat="1" ht="13.5" x14ac:dyDescent="0.25">
      <c r="A17" s="6"/>
      <c r="B17" s="161"/>
      <c r="C17" s="13" t="s">
        <v>49</v>
      </c>
      <c r="D17" s="151" t="s">
        <v>51</v>
      </c>
      <c r="E17" s="151">
        <v>24.46</v>
      </c>
      <c r="F17" s="11">
        <f>ROUND(F16*E17,2)</f>
        <v>178.56</v>
      </c>
      <c r="G17" s="153"/>
      <c r="H17" s="153"/>
      <c r="I17" s="153"/>
      <c r="J17" s="153"/>
      <c r="K17" s="153"/>
      <c r="L17" s="153"/>
      <c r="M17" s="153"/>
    </row>
    <row r="18" spans="1:14" s="2" customFormat="1" ht="13.5" x14ac:dyDescent="0.25">
      <c r="A18" s="6"/>
      <c r="B18" s="151" t="s">
        <v>153</v>
      </c>
      <c r="C18" s="387" t="s">
        <v>77</v>
      </c>
      <c r="D18" s="293" t="s">
        <v>62</v>
      </c>
      <c r="E18" s="11">
        <v>1.46</v>
      </c>
      <c r="F18" s="11">
        <f>ROUND(E18*F16,2)</f>
        <v>10.66</v>
      </c>
      <c r="G18" s="153"/>
      <c r="H18" s="153"/>
      <c r="I18" s="459"/>
      <c r="J18" s="153"/>
      <c r="K18" s="285"/>
      <c r="L18" s="153"/>
      <c r="M18" s="153"/>
    </row>
    <row r="19" spans="1:14" s="2" customFormat="1" ht="13.5" x14ac:dyDescent="0.25">
      <c r="A19" s="6"/>
      <c r="B19" s="151" t="s">
        <v>299</v>
      </c>
      <c r="C19" s="387" t="s">
        <v>48</v>
      </c>
      <c r="D19" s="293" t="s">
        <v>62</v>
      </c>
      <c r="E19" s="11">
        <v>0.55000000000000004</v>
      </c>
      <c r="F19" s="11">
        <f>ROUND(E19*F16,2)</f>
        <v>4.0199999999999996</v>
      </c>
      <c r="G19" s="153"/>
      <c r="H19" s="153"/>
      <c r="I19" s="459"/>
      <c r="J19" s="153"/>
      <c r="K19" s="285"/>
      <c r="L19" s="153"/>
      <c r="M19" s="153"/>
    </row>
    <row r="20" spans="1:14" s="2" customFormat="1" ht="15.75" x14ac:dyDescent="0.25">
      <c r="A20" s="6"/>
      <c r="B20" s="151" t="s">
        <v>148</v>
      </c>
      <c r="C20" s="13" t="s">
        <v>248</v>
      </c>
      <c r="D20" s="151" t="s">
        <v>145</v>
      </c>
      <c r="E20" s="11">
        <v>14.7</v>
      </c>
      <c r="F20" s="11">
        <f>ROUND(E20*F16,2)</f>
        <v>107.31</v>
      </c>
      <c r="G20" s="153"/>
      <c r="H20" s="153"/>
      <c r="I20" s="153"/>
      <c r="J20" s="153"/>
      <c r="K20" s="153"/>
      <c r="L20" s="153"/>
      <c r="M20" s="153"/>
    </row>
    <row r="21" spans="1:14" s="2" customFormat="1" ht="15.75" x14ac:dyDescent="0.25">
      <c r="A21" s="6"/>
      <c r="B21" s="302"/>
      <c r="C21" s="13" t="s">
        <v>249</v>
      </c>
      <c r="D21" s="151" t="s">
        <v>145</v>
      </c>
      <c r="E21" s="11">
        <v>2</v>
      </c>
      <c r="F21" s="11">
        <f>ROUND(E21*F16,2)</f>
        <v>14.6</v>
      </c>
      <c r="G21" s="153"/>
      <c r="H21" s="153"/>
      <c r="I21" s="153"/>
      <c r="J21" s="153"/>
      <c r="K21" s="153"/>
      <c r="L21" s="153"/>
      <c r="M21" s="153"/>
    </row>
    <row r="22" spans="1:14" s="18" customFormat="1" ht="16.5" customHeight="1" x14ac:dyDescent="0.25">
      <c r="A22" s="14">
        <v>4</v>
      </c>
      <c r="B22" s="74" t="s">
        <v>357</v>
      </c>
      <c r="C22" s="295" t="s">
        <v>300</v>
      </c>
      <c r="D22" s="250" t="s">
        <v>301</v>
      </c>
      <c r="E22" s="250"/>
      <c r="F22" s="460">
        <v>7.3</v>
      </c>
      <c r="G22" s="314"/>
      <c r="H22" s="314"/>
      <c r="I22" s="314"/>
      <c r="J22" s="314"/>
      <c r="K22" s="314"/>
      <c r="L22" s="314"/>
      <c r="M22" s="461"/>
    </row>
    <row r="23" spans="1:14" s="31" customFormat="1" ht="13.5" x14ac:dyDescent="0.25">
      <c r="A23" s="14"/>
      <c r="B23" s="252"/>
      <c r="C23" s="253" t="s">
        <v>49</v>
      </c>
      <c r="D23" s="10" t="s">
        <v>51</v>
      </c>
      <c r="E23" s="73">
        <v>14.4</v>
      </c>
      <c r="F23" s="7">
        <f>ROUND(F22*E23,2)</f>
        <v>105.12</v>
      </c>
      <c r="G23" s="462"/>
      <c r="H23" s="314"/>
      <c r="I23" s="314"/>
      <c r="J23" s="314"/>
      <c r="K23" s="462"/>
      <c r="L23" s="314"/>
      <c r="M23" s="461"/>
      <c r="N23" s="36"/>
    </row>
    <row r="24" spans="1:14" s="18" customFormat="1" ht="18" customHeight="1" x14ac:dyDescent="0.25">
      <c r="A24" s="14"/>
      <c r="B24" s="14" t="s">
        <v>302</v>
      </c>
      <c r="C24" s="253" t="s">
        <v>303</v>
      </c>
      <c r="D24" s="10" t="s">
        <v>43</v>
      </c>
      <c r="E24" s="7">
        <v>7.14</v>
      </c>
      <c r="F24" s="390">
        <f>F22*E24</f>
        <v>52.122</v>
      </c>
      <c r="G24" s="314"/>
      <c r="H24" s="463"/>
      <c r="I24" s="314"/>
      <c r="J24" s="314"/>
      <c r="K24" s="314"/>
      <c r="L24" s="314"/>
      <c r="M24" s="464"/>
    </row>
    <row r="25" spans="1:14" s="18" customFormat="1" ht="13.5" x14ac:dyDescent="0.25">
      <c r="A25" s="14"/>
      <c r="B25" s="6" t="s">
        <v>166</v>
      </c>
      <c r="C25" s="253" t="s">
        <v>304</v>
      </c>
      <c r="D25" s="10" t="s">
        <v>52</v>
      </c>
      <c r="E25" s="7">
        <v>0.06</v>
      </c>
      <c r="F25" s="7">
        <f>ROUND(E25*F22,2)</f>
        <v>0.44</v>
      </c>
      <c r="G25" s="463"/>
      <c r="H25" s="314"/>
      <c r="I25" s="314"/>
      <c r="J25" s="314"/>
      <c r="K25" s="314"/>
      <c r="L25" s="314"/>
      <c r="M25" s="461"/>
    </row>
    <row r="26" spans="1:14" s="18" customFormat="1" ht="13.5" x14ac:dyDescent="0.25">
      <c r="A26" s="14"/>
      <c r="B26" s="6"/>
      <c r="C26" s="253" t="s">
        <v>358</v>
      </c>
      <c r="D26" s="10" t="s">
        <v>137</v>
      </c>
      <c r="E26" s="7">
        <v>0.5</v>
      </c>
      <c r="F26" s="7">
        <f>F22*E26</f>
        <v>3.65</v>
      </c>
      <c r="G26" s="463"/>
      <c r="H26" s="314"/>
      <c r="I26" s="314"/>
      <c r="J26" s="314"/>
      <c r="K26" s="314"/>
      <c r="L26" s="314"/>
      <c r="M26" s="461"/>
    </row>
    <row r="27" spans="1:14" ht="17.25" customHeight="1" x14ac:dyDescent="0.3">
      <c r="A27" s="195"/>
      <c r="B27" s="202"/>
      <c r="C27" s="263" t="s">
        <v>37</v>
      </c>
      <c r="D27" s="264"/>
      <c r="E27" s="264"/>
      <c r="F27" s="264"/>
      <c r="G27" s="265"/>
      <c r="H27" s="266"/>
      <c r="I27" s="265"/>
      <c r="J27" s="266"/>
      <c r="K27" s="265"/>
      <c r="L27" s="266"/>
      <c r="M27" s="465"/>
    </row>
    <row r="28" spans="1:14" ht="18" customHeight="1" x14ac:dyDescent="0.3">
      <c r="A28" s="202"/>
      <c r="B28" s="202"/>
      <c r="C28" s="13" t="s">
        <v>121</v>
      </c>
      <c r="D28" s="327">
        <v>0.05</v>
      </c>
      <c r="E28" s="347"/>
      <c r="F28" s="319"/>
      <c r="G28" s="348"/>
      <c r="H28" s="348"/>
      <c r="I28" s="348"/>
      <c r="J28" s="348"/>
      <c r="K28" s="348"/>
      <c r="L28" s="348"/>
      <c r="M28" s="266"/>
    </row>
    <row r="29" spans="1:14" ht="17.25" customHeight="1" x14ac:dyDescent="0.3">
      <c r="A29" s="202"/>
      <c r="B29" s="202"/>
      <c r="C29" s="13" t="s">
        <v>59</v>
      </c>
      <c r="D29" s="302"/>
      <c r="E29" s="347"/>
      <c r="F29" s="319"/>
      <c r="G29" s="348"/>
      <c r="H29" s="348"/>
      <c r="I29" s="348"/>
      <c r="J29" s="348"/>
      <c r="K29" s="348"/>
      <c r="L29" s="348"/>
      <c r="M29" s="266"/>
    </row>
    <row r="30" spans="1:14" ht="17.25" customHeight="1" x14ac:dyDescent="0.3">
      <c r="A30" s="202"/>
      <c r="B30" s="202"/>
      <c r="C30" s="13" t="s">
        <v>58</v>
      </c>
      <c r="D30" s="327">
        <v>0.1</v>
      </c>
      <c r="E30" s="347"/>
      <c r="F30" s="319"/>
      <c r="G30" s="348"/>
      <c r="H30" s="348"/>
      <c r="I30" s="348"/>
      <c r="J30" s="348"/>
      <c r="K30" s="348"/>
      <c r="L30" s="348"/>
      <c r="M30" s="266"/>
    </row>
    <row r="31" spans="1:14" ht="18" customHeight="1" x14ac:dyDescent="0.3">
      <c r="A31" s="202"/>
      <c r="B31" s="202"/>
      <c r="C31" s="13" t="s">
        <v>59</v>
      </c>
      <c r="D31" s="302"/>
      <c r="E31" s="347"/>
      <c r="F31" s="319"/>
      <c r="G31" s="348"/>
      <c r="H31" s="348"/>
      <c r="I31" s="348"/>
      <c r="J31" s="348"/>
      <c r="K31" s="348"/>
      <c r="L31" s="348"/>
      <c r="M31" s="266"/>
    </row>
    <row r="32" spans="1:14" ht="17.25" customHeight="1" x14ac:dyDescent="0.3">
      <c r="A32" s="202"/>
      <c r="B32" s="202"/>
      <c r="C32" s="13" t="s">
        <v>60</v>
      </c>
      <c r="D32" s="327">
        <v>0.08</v>
      </c>
      <c r="E32" s="347"/>
      <c r="F32" s="319"/>
      <c r="G32" s="348"/>
      <c r="H32" s="348"/>
      <c r="I32" s="348"/>
      <c r="J32" s="348"/>
      <c r="K32" s="348"/>
      <c r="L32" s="348"/>
      <c r="M32" s="266"/>
    </row>
    <row r="33" spans="1:13" ht="19.5" customHeight="1" x14ac:dyDescent="0.3">
      <c r="A33" s="202"/>
      <c r="B33" s="202"/>
      <c r="C33" s="347" t="s">
        <v>61</v>
      </c>
      <c r="D33" s="375"/>
      <c r="E33" s="319"/>
      <c r="F33" s="319"/>
      <c r="G33" s="348"/>
      <c r="H33" s="348"/>
      <c r="I33" s="348"/>
      <c r="J33" s="348"/>
      <c r="K33" s="348"/>
      <c r="L33" s="348"/>
      <c r="M33" s="266"/>
    </row>
    <row r="34" spans="1:13" ht="16.149999999999999" customHeight="1" x14ac:dyDescent="0.25">
      <c r="A34" s="273"/>
      <c r="B34" s="273"/>
      <c r="C34" s="78"/>
      <c r="D34" s="78"/>
      <c r="E34" s="78"/>
      <c r="F34" s="78"/>
      <c r="G34" s="78"/>
      <c r="H34" s="78"/>
      <c r="I34" s="273"/>
      <c r="J34" s="273"/>
      <c r="K34" s="273"/>
      <c r="L34" s="273"/>
      <c r="M34" s="273"/>
    </row>
    <row r="35" spans="1:13" ht="18" customHeight="1" x14ac:dyDescent="0.25">
      <c r="A35" s="273"/>
      <c r="B35" s="273"/>
      <c r="C35" s="274"/>
      <c r="D35" s="274"/>
      <c r="E35" s="274"/>
      <c r="F35" s="274"/>
      <c r="G35" s="274"/>
      <c r="H35" s="274"/>
      <c r="I35" s="274"/>
      <c r="J35" s="274"/>
      <c r="K35" s="274"/>
      <c r="L35" s="273"/>
      <c r="M35" s="273"/>
    </row>
    <row r="36" spans="1:13" x14ac:dyDescent="0.25">
      <c r="C36" s="441"/>
      <c r="D36" s="441"/>
      <c r="E36" s="442"/>
      <c r="F36" s="442"/>
      <c r="G36" s="442"/>
      <c r="H36" s="442"/>
    </row>
    <row r="37" spans="1:13" ht="15.75" x14ac:dyDescent="0.3">
      <c r="C37" s="211"/>
      <c r="D37" s="211"/>
      <c r="E37" s="211"/>
      <c r="F37" s="211"/>
      <c r="G37" s="211"/>
      <c r="H37" s="212"/>
    </row>
    <row r="38" spans="1:13" ht="15.75" x14ac:dyDescent="0.25">
      <c r="C38" s="213"/>
      <c r="D38" s="213"/>
      <c r="E38" s="213"/>
      <c r="F38" s="213"/>
      <c r="G38" s="213"/>
      <c r="H38" s="213"/>
    </row>
    <row r="39" spans="1:13" ht="15.75" x14ac:dyDescent="0.3">
      <c r="C39" s="443"/>
      <c r="D39" s="275"/>
      <c r="E39" s="444"/>
      <c r="F39" s="444"/>
      <c r="G39" s="275"/>
      <c r="H39" s="212"/>
    </row>
    <row r="40" spans="1:13" x14ac:dyDescent="0.25">
      <c r="C40" s="76"/>
      <c r="D40" s="76"/>
      <c r="E40" s="76"/>
      <c r="F40" s="76"/>
      <c r="G40" s="76"/>
      <c r="H40" s="76"/>
    </row>
    <row r="41" spans="1:13" ht="15.75" x14ac:dyDescent="0.3">
      <c r="C41" s="214"/>
      <c r="D41" s="214"/>
      <c r="E41" s="214"/>
      <c r="F41" s="214"/>
      <c r="G41" s="214"/>
      <c r="H41" s="215"/>
    </row>
    <row r="42" spans="1:13" ht="15.75" x14ac:dyDescent="0.3">
      <c r="C42" s="275"/>
      <c r="D42" s="275"/>
      <c r="E42" s="276"/>
      <c r="F42" s="276"/>
      <c r="G42" s="276"/>
      <c r="H42" s="276"/>
    </row>
  </sheetData>
  <mergeCells count="21">
    <mergeCell ref="E39:F39"/>
    <mergeCell ref="C40:H40"/>
    <mergeCell ref="C41:G41"/>
    <mergeCell ref="I6:J6"/>
    <mergeCell ref="K6:L6"/>
    <mergeCell ref="M6:M7"/>
    <mergeCell ref="C34:H34"/>
    <mergeCell ref="C37:G37"/>
    <mergeCell ref="C38:H38"/>
    <mergeCell ref="A6:A7"/>
    <mergeCell ref="B6:B7"/>
    <mergeCell ref="C6:C7"/>
    <mergeCell ref="D6:D7"/>
    <mergeCell ref="E6:F6"/>
    <mergeCell ref="G6:H6"/>
    <mergeCell ref="H5:K5"/>
    <mergeCell ref="A1:M1"/>
    <mergeCell ref="A2:L2"/>
    <mergeCell ref="A3:F3"/>
    <mergeCell ref="H3:K3"/>
    <mergeCell ref="B4:C4"/>
  </mergeCells>
  <conditionalFormatting sqref="A9:IU23 A25:IU26 A24:E24 G24:IU24">
    <cfRule type="cellIs" dxfId="2" priority="5" stopIfTrue="1" operator="equal">
      <formula>8223.307275</formula>
    </cfRule>
  </conditionalFormatting>
  <conditionalFormatting sqref="A16:IU21">
    <cfRule type="cellIs" dxfId="1" priority="3" stopIfTrue="1" operator="equal">
      <formula>8223.307275</formula>
    </cfRule>
  </conditionalFormatting>
  <conditionalFormatting sqref="F24">
    <cfRule type="cellIs" dxfId="0" priority="1" stopIfTrue="1" operator="equal">
      <formula>8223.307275</formula>
    </cfRule>
  </conditionalFormatting>
  <pageMargins left="0.17" right="0.16" top="0.42" bottom="0.21" header="0.3" footer="0.15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1"/>
  <sheetViews>
    <sheetView topLeftCell="A16" zoomScaleSheetLayoutView="100" workbookViewId="0">
      <selection activeCell="C16" sqref="C16"/>
    </sheetView>
  </sheetViews>
  <sheetFormatPr defaultColWidth="9.140625" defaultRowHeight="15" x14ac:dyDescent="0.25"/>
  <cols>
    <col min="1" max="1" width="4" style="79" customWidth="1"/>
    <col min="2" max="2" width="13.7109375" style="79" customWidth="1"/>
    <col min="3" max="3" width="52" style="79" customWidth="1"/>
    <col min="4" max="4" width="9.42578125" style="79" customWidth="1"/>
    <col min="5" max="5" width="9.140625" style="79"/>
    <col min="6" max="6" width="10.5703125" style="79" customWidth="1"/>
    <col min="7" max="7" width="8.85546875" style="79" customWidth="1"/>
    <col min="8" max="8" width="8" style="79" customWidth="1"/>
    <col min="9" max="9" width="7.140625" style="79" customWidth="1"/>
    <col min="10" max="10" width="8.5703125" style="79" customWidth="1"/>
    <col min="11" max="11" width="9.42578125" style="79" customWidth="1"/>
    <col min="12" max="12" width="9.7109375" style="79" customWidth="1"/>
    <col min="13" max="13" width="10" style="79" customWidth="1"/>
    <col min="14" max="14" width="2.140625" style="79" customWidth="1"/>
    <col min="15" max="16384" width="9.140625" style="79"/>
  </cols>
  <sheetData>
    <row r="1" spans="1:14" x14ac:dyDescent="0.25"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4" s="82" customFormat="1" ht="24" customHeight="1" x14ac:dyDescent="0.3">
      <c r="A2" s="217" t="s">
        <v>104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4" s="84" customFormat="1" ht="18.75" customHeight="1" x14ac:dyDescent="0.25">
      <c r="A3" s="83" t="s">
        <v>109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4" s="84" customFormat="1" ht="8.25" customHeight="1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8"/>
      <c r="M4" s="89"/>
    </row>
    <row r="5" spans="1:14" s="84" customFormat="1" ht="14.25" customHeight="1" x14ac:dyDescent="0.25">
      <c r="B5" s="91" t="s">
        <v>327</v>
      </c>
      <c r="C5" s="91"/>
      <c r="D5" s="218">
        <f>ROUND(M32*0.001,2)</f>
        <v>0</v>
      </c>
      <c r="E5" s="84" t="s">
        <v>29</v>
      </c>
      <c r="I5" s="219"/>
      <c r="J5" s="220"/>
      <c r="K5" s="220"/>
      <c r="L5" s="88"/>
      <c r="M5" s="89"/>
    </row>
    <row r="6" spans="1:14" s="84" customFormat="1" ht="8.25" customHeight="1" x14ac:dyDescent="0.25">
      <c r="A6" s="221"/>
      <c r="B6" s="221"/>
      <c r="D6" s="106"/>
      <c r="E6" s="106"/>
      <c r="F6" s="88"/>
      <c r="G6" s="113"/>
      <c r="H6" s="87"/>
      <c r="I6" s="87"/>
      <c r="J6" s="87"/>
      <c r="K6" s="87"/>
      <c r="L6" s="88"/>
      <c r="M6" s="89"/>
    </row>
    <row r="7" spans="1:14" s="106" customFormat="1" ht="36" customHeight="1" x14ac:dyDescent="0.25">
      <c r="A7" s="222" t="s">
        <v>0</v>
      </c>
      <c r="B7" s="223" t="s">
        <v>30</v>
      </c>
      <c r="C7" s="224" t="s">
        <v>31</v>
      </c>
      <c r="D7" s="222" t="s">
        <v>32</v>
      </c>
      <c r="E7" s="224" t="s">
        <v>33</v>
      </c>
      <c r="F7" s="224"/>
      <c r="G7" s="224" t="s">
        <v>34</v>
      </c>
      <c r="H7" s="224"/>
      <c r="I7" s="224" t="s">
        <v>35</v>
      </c>
      <c r="J7" s="224"/>
      <c r="K7" s="224" t="s">
        <v>36</v>
      </c>
      <c r="L7" s="224"/>
      <c r="M7" s="225" t="s">
        <v>37</v>
      </c>
    </row>
    <row r="8" spans="1:14" s="106" customFormat="1" ht="32.25" customHeight="1" x14ac:dyDescent="0.25">
      <c r="A8" s="222"/>
      <c r="B8" s="223"/>
      <c r="C8" s="224"/>
      <c r="D8" s="222"/>
      <c r="E8" s="226" t="s">
        <v>38</v>
      </c>
      <c r="F8" s="226" t="s">
        <v>1</v>
      </c>
      <c r="G8" s="226" t="s">
        <v>39</v>
      </c>
      <c r="H8" s="227" t="s">
        <v>37</v>
      </c>
      <c r="I8" s="228" t="s">
        <v>39</v>
      </c>
      <c r="J8" s="226" t="s">
        <v>37</v>
      </c>
      <c r="K8" s="226" t="s">
        <v>39</v>
      </c>
      <c r="L8" s="172" t="s">
        <v>37</v>
      </c>
      <c r="M8" s="225"/>
      <c r="N8" s="113"/>
    </row>
    <row r="9" spans="1:14" s="106" customFormat="1" ht="15.75" x14ac:dyDescent="0.25">
      <c r="A9" s="163">
        <v>1</v>
      </c>
      <c r="B9" s="229">
        <v>2</v>
      </c>
      <c r="C9" s="163">
        <v>3</v>
      </c>
      <c r="D9" s="229">
        <v>4</v>
      </c>
      <c r="E9" s="163">
        <v>5</v>
      </c>
      <c r="F9" s="229">
        <v>6</v>
      </c>
      <c r="G9" s="230">
        <v>7</v>
      </c>
      <c r="H9" s="229">
        <v>8</v>
      </c>
      <c r="I9" s="163">
        <v>9</v>
      </c>
      <c r="J9" s="229">
        <v>10</v>
      </c>
      <c r="K9" s="163">
        <v>11</v>
      </c>
      <c r="L9" s="230">
        <v>12</v>
      </c>
      <c r="M9" s="229" t="s">
        <v>40</v>
      </c>
    </row>
    <row r="10" spans="1:14" s="106" customFormat="1" ht="52.5" customHeight="1" x14ac:dyDescent="0.25">
      <c r="A10" s="163">
        <v>1</v>
      </c>
      <c r="B10" s="231" t="s">
        <v>3</v>
      </c>
      <c r="C10" s="232" t="s">
        <v>2</v>
      </c>
      <c r="D10" s="152" t="s">
        <v>90</v>
      </c>
      <c r="E10" s="233"/>
      <c r="F10" s="234">
        <v>1.1559999999999999</v>
      </c>
      <c r="G10" s="11"/>
      <c r="H10" s="153"/>
      <c r="I10" s="11"/>
      <c r="J10" s="153"/>
      <c r="K10" s="11"/>
      <c r="L10" s="153"/>
      <c r="M10" s="153"/>
    </row>
    <row r="11" spans="1:14" s="106" customFormat="1" ht="21" customHeight="1" x14ac:dyDescent="0.25">
      <c r="A11" s="125"/>
      <c r="B11" s="235"/>
      <c r="C11" s="236" t="s">
        <v>50</v>
      </c>
      <c r="D11" s="151" t="s">
        <v>51</v>
      </c>
      <c r="E11" s="11">
        <v>93.32</v>
      </c>
      <c r="F11" s="11">
        <f>SUM(F10*E11)</f>
        <v>107.87791999999999</v>
      </c>
      <c r="G11" s="153"/>
      <c r="H11" s="153"/>
      <c r="I11" s="153"/>
      <c r="J11" s="153"/>
      <c r="K11" s="153"/>
      <c r="L11" s="153"/>
      <c r="M11" s="237"/>
    </row>
    <row r="12" spans="1:14" s="84" customFormat="1" ht="70.900000000000006" customHeight="1" x14ac:dyDescent="0.25">
      <c r="A12" s="163">
        <v>2</v>
      </c>
      <c r="B12" s="9" t="s">
        <v>172</v>
      </c>
      <c r="C12" s="183" t="s">
        <v>173</v>
      </c>
      <c r="D12" s="238" t="s">
        <v>174</v>
      </c>
      <c r="E12" s="239"/>
      <c r="F12" s="240">
        <v>3.0000000000000001E-3</v>
      </c>
      <c r="G12" s="241"/>
      <c r="H12" s="241"/>
      <c r="I12" s="242"/>
      <c r="J12" s="241"/>
      <c r="K12" s="241"/>
      <c r="L12" s="241"/>
      <c r="M12" s="242"/>
      <c r="N12" s="106"/>
    </row>
    <row r="13" spans="1:14" s="84" customFormat="1" ht="19.5" customHeight="1" x14ac:dyDescent="0.25">
      <c r="A13" s="116"/>
      <c r="B13" s="22"/>
      <c r="C13" s="243" t="s">
        <v>41</v>
      </c>
      <c r="D13" s="27" t="s">
        <v>42</v>
      </c>
      <c r="E13" s="7">
        <v>37.1</v>
      </c>
      <c r="F13" s="244">
        <f>ROUND(F12*E13,2)</f>
        <v>0.11</v>
      </c>
      <c r="G13" s="245"/>
      <c r="H13" s="245"/>
      <c r="I13" s="7"/>
      <c r="J13" s="10"/>
      <c r="K13" s="245"/>
      <c r="L13" s="245"/>
      <c r="M13" s="242"/>
      <c r="N13" s="106"/>
    </row>
    <row r="14" spans="1:14" s="84" customFormat="1" ht="20.25" customHeight="1" x14ac:dyDescent="0.25">
      <c r="A14" s="116"/>
      <c r="B14" s="22" t="s">
        <v>175</v>
      </c>
      <c r="C14" s="243" t="s">
        <v>176</v>
      </c>
      <c r="D14" s="27" t="s">
        <v>47</v>
      </c>
      <c r="E14" s="7">
        <f>1.78</f>
        <v>1.78</v>
      </c>
      <c r="F14" s="244">
        <f>ROUND(F12*E14,2)</f>
        <v>0.01</v>
      </c>
      <c r="G14" s="245"/>
      <c r="H14" s="245"/>
      <c r="I14" s="7"/>
      <c r="J14" s="10"/>
      <c r="K14" s="245"/>
      <c r="L14" s="245"/>
      <c r="M14" s="242"/>
      <c r="N14" s="106"/>
    </row>
    <row r="15" spans="1:14" s="84" customFormat="1" ht="21" customHeight="1" x14ac:dyDescent="0.25">
      <c r="A15" s="116"/>
      <c r="B15" s="22" t="s">
        <v>177</v>
      </c>
      <c r="C15" s="243" t="s">
        <v>178</v>
      </c>
      <c r="D15" s="27" t="s">
        <v>47</v>
      </c>
      <c r="E15" s="7">
        <f>7.06+0.76</f>
        <v>7.8199999999999994</v>
      </c>
      <c r="F15" s="244">
        <f>ROUND(F12*E15,2)</f>
        <v>0.02</v>
      </c>
      <c r="G15" s="245"/>
      <c r="H15" s="245"/>
      <c r="I15" s="7"/>
      <c r="J15" s="10"/>
      <c r="K15" s="245"/>
      <c r="L15" s="245"/>
      <c r="M15" s="242"/>
      <c r="N15" s="106"/>
    </row>
    <row r="16" spans="1:14" s="84" customFormat="1" ht="20.25" customHeight="1" x14ac:dyDescent="0.25">
      <c r="A16" s="116"/>
      <c r="B16" s="22" t="s">
        <v>179</v>
      </c>
      <c r="C16" s="243" t="s">
        <v>180</v>
      </c>
      <c r="D16" s="27" t="s">
        <v>47</v>
      </c>
      <c r="E16" s="10">
        <f>5.15+1.21</f>
        <v>6.36</v>
      </c>
      <c r="F16" s="244">
        <f>ROUND(F12*E16,2)</f>
        <v>0.02</v>
      </c>
      <c r="G16" s="245"/>
      <c r="H16" s="245"/>
      <c r="I16" s="7"/>
      <c r="J16" s="10"/>
      <c r="K16" s="245"/>
      <c r="L16" s="245"/>
      <c r="M16" s="242"/>
      <c r="N16" s="106"/>
    </row>
    <row r="17" spans="1:14" s="84" customFormat="1" ht="21.75" customHeight="1" x14ac:dyDescent="0.25">
      <c r="A17" s="116"/>
      <c r="B17" s="22" t="s">
        <v>147</v>
      </c>
      <c r="C17" s="243" t="s">
        <v>107</v>
      </c>
      <c r="D17" s="27" t="s">
        <v>47</v>
      </c>
      <c r="E17" s="10">
        <f>5.15+1.21</f>
        <v>6.36</v>
      </c>
      <c r="F17" s="244">
        <f>ROUND(F12*E17,2)</f>
        <v>0.02</v>
      </c>
      <c r="G17" s="245"/>
      <c r="H17" s="245"/>
      <c r="I17" s="7"/>
      <c r="J17" s="10"/>
      <c r="K17" s="245"/>
      <c r="L17" s="245"/>
      <c r="M17" s="242"/>
      <c r="N17" s="106"/>
    </row>
    <row r="18" spans="1:14" s="84" customFormat="1" ht="16.5" customHeight="1" x14ac:dyDescent="0.25">
      <c r="A18" s="116"/>
      <c r="B18" s="246"/>
      <c r="C18" s="243" t="s">
        <v>45</v>
      </c>
      <c r="D18" s="27" t="s">
        <v>46</v>
      </c>
      <c r="E18" s="7">
        <v>0.03</v>
      </c>
      <c r="F18" s="247">
        <f>F12*E18</f>
        <v>8.9999999999999992E-5</v>
      </c>
      <c r="G18" s="245"/>
      <c r="H18" s="245"/>
      <c r="I18" s="7"/>
      <c r="J18" s="10"/>
      <c r="K18" s="245"/>
      <c r="L18" s="247"/>
      <c r="M18" s="248"/>
      <c r="N18" s="106"/>
    </row>
    <row r="19" spans="1:14" s="84" customFormat="1" ht="19.5" customHeight="1" x14ac:dyDescent="0.25">
      <c r="A19" s="116"/>
      <c r="B19" s="246"/>
      <c r="C19" s="243" t="s">
        <v>68</v>
      </c>
      <c r="D19" s="27" t="s">
        <v>46</v>
      </c>
      <c r="E19" s="7">
        <v>2.0499999999999998</v>
      </c>
      <c r="F19" s="244">
        <f>ROUND(F12*E19,2)</f>
        <v>0.01</v>
      </c>
      <c r="G19" s="245"/>
      <c r="H19" s="245"/>
      <c r="I19" s="7"/>
      <c r="J19" s="10"/>
      <c r="K19" s="245"/>
      <c r="L19" s="245"/>
      <c r="M19" s="242"/>
      <c r="N19" s="106"/>
    </row>
    <row r="20" spans="1:14" s="84" customFormat="1" ht="42.6" customHeight="1" x14ac:dyDescent="0.25">
      <c r="A20" s="125">
        <v>3</v>
      </c>
      <c r="B20" s="74" t="s">
        <v>323</v>
      </c>
      <c r="C20" s="249" t="s">
        <v>314</v>
      </c>
      <c r="D20" s="250" t="s">
        <v>311</v>
      </c>
      <c r="E20" s="250"/>
      <c r="F20" s="67">
        <v>0.2</v>
      </c>
      <c r="G20" s="251"/>
      <c r="H20" s="251"/>
      <c r="I20" s="251"/>
      <c r="J20" s="251"/>
      <c r="K20" s="251"/>
      <c r="L20" s="251"/>
      <c r="M20" s="153"/>
      <c r="N20" s="106"/>
    </row>
    <row r="21" spans="1:14" s="254" customFormat="1" ht="15.75" x14ac:dyDescent="0.25">
      <c r="A21" s="125"/>
      <c r="B21" s="252"/>
      <c r="C21" s="253" t="s">
        <v>50</v>
      </c>
      <c r="D21" s="10" t="s">
        <v>51</v>
      </c>
      <c r="E21" s="7">
        <v>15.5</v>
      </c>
      <c r="F21" s="7">
        <f>ROUND(E21*F20,2)</f>
        <v>3.1</v>
      </c>
      <c r="G21" s="251"/>
      <c r="H21" s="251"/>
      <c r="I21" s="251"/>
      <c r="J21" s="251"/>
      <c r="K21" s="251"/>
      <c r="L21" s="251"/>
      <c r="M21" s="153"/>
      <c r="N21" s="106"/>
    </row>
    <row r="22" spans="1:14" s="254" customFormat="1" ht="15.75" x14ac:dyDescent="0.25">
      <c r="A22" s="125"/>
      <c r="B22" s="22" t="s">
        <v>310</v>
      </c>
      <c r="C22" s="253" t="s">
        <v>312</v>
      </c>
      <c r="D22" s="10" t="s">
        <v>51</v>
      </c>
      <c r="E22" s="7">
        <v>34.700000000000003</v>
      </c>
      <c r="F22" s="7">
        <f>ROUND(E22*F20,2)</f>
        <v>6.94</v>
      </c>
      <c r="G22" s="251"/>
      <c r="H22" s="251"/>
      <c r="I22" s="251"/>
      <c r="J22" s="251"/>
      <c r="K22" s="251"/>
      <c r="L22" s="251"/>
      <c r="M22" s="153"/>
      <c r="N22" s="106"/>
    </row>
    <row r="23" spans="1:14" s="106" customFormat="1" ht="15.75" x14ac:dyDescent="0.25">
      <c r="A23" s="125"/>
      <c r="B23" s="252"/>
      <c r="C23" s="255" t="s">
        <v>45</v>
      </c>
      <c r="D23" s="10" t="s">
        <v>52</v>
      </c>
      <c r="E23" s="7">
        <v>2.09</v>
      </c>
      <c r="F23" s="7">
        <f>ROUND(E23*F20,2)</f>
        <v>0.42</v>
      </c>
      <c r="G23" s="251"/>
      <c r="H23" s="251"/>
      <c r="I23" s="251"/>
      <c r="J23" s="251"/>
      <c r="K23" s="251"/>
      <c r="L23" s="256"/>
      <c r="M23" s="153"/>
    </row>
    <row r="24" spans="1:14" s="82" customFormat="1" ht="15.75" x14ac:dyDescent="0.3">
      <c r="A24" s="257"/>
      <c r="B24" s="22" t="s">
        <v>266</v>
      </c>
      <c r="C24" s="258" t="s">
        <v>53</v>
      </c>
      <c r="D24" s="10" t="s">
        <v>313</v>
      </c>
      <c r="E24" s="7">
        <v>0.04</v>
      </c>
      <c r="F24" s="259">
        <f>E24*F20</f>
        <v>8.0000000000000002E-3</v>
      </c>
      <c r="G24" s="7"/>
      <c r="H24" s="256"/>
      <c r="I24" s="7"/>
      <c r="J24" s="251"/>
      <c r="K24" s="7"/>
      <c r="L24" s="251"/>
      <c r="M24" s="153"/>
      <c r="N24" s="106"/>
    </row>
    <row r="25" spans="1:14" s="106" customFormat="1" ht="39.6" customHeight="1" x14ac:dyDescent="0.25">
      <c r="A25" s="125">
        <v>4</v>
      </c>
      <c r="B25" s="74" t="s">
        <v>162</v>
      </c>
      <c r="C25" s="260" t="s">
        <v>322</v>
      </c>
      <c r="D25" s="34" t="s">
        <v>43</v>
      </c>
      <c r="E25" s="33"/>
      <c r="F25" s="68">
        <v>34.200000000000003</v>
      </c>
      <c r="G25" s="261"/>
      <c r="H25" s="261"/>
      <c r="I25" s="261"/>
      <c r="J25" s="261"/>
      <c r="K25" s="261"/>
      <c r="L25" s="261"/>
      <c r="M25" s="262"/>
    </row>
    <row r="26" spans="1:14" ht="17.25" customHeight="1" x14ac:dyDescent="0.3">
      <c r="A26" s="195"/>
      <c r="B26" s="202"/>
      <c r="C26" s="263" t="s">
        <v>37</v>
      </c>
      <c r="D26" s="264"/>
      <c r="E26" s="264"/>
      <c r="F26" s="264"/>
      <c r="G26" s="265"/>
      <c r="H26" s="266"/>
      <c r="I26" s="265"/>
      <c r="J26" s="266"/>
      <c r="K26" s="265"/>
      <c r="L26" s="266"/>
      <c r="M26" s="266"/>
    </row>
    <row r="27" spans="1:14" ht="19.5" customHeight="1" x14ac:dyDescent="0.3">
      <c r="A27" s="202"/>
      <c r="B27" s="202"/>
      <c r="C27" s="267" t="s">
        <v>121</v>
      </c>
      <c r="D27" s="268">
        <v>0.05</v>
      </c>
      <c r="E27" s="269"/>
      <c r="F27" s="202"/>
      <c r="G27" s="270"/>
      <c r="H27" s="270"/>
      <c r="I27" s="270"/>
      <c r="J27" s="270"/>
      <c r="K27" s="270"/>
      <c r="L27" s="270"/>
      <c r="M27" s="266"/>
    </row>
    <row r="28" spans="1:14" ht="19.5" customHeight="1" x14ac:dyDescent="0.3">
      <c r="A28" s="202"/>
      <c r="B28" s="202"/>
      <c r="C28" s="267" t="s">
        <v>59</v>
      </c>
      <c r="D28" s="264"/>
      <c r="E28" s="269"/>
      <c r="F28" s="202"/>
      <c r="G28" s="270"/>
      <c r="H28" s="270"/>
      <c r="I28" s="270"/>
      <c r="J28" s="270"/>
      <c r="K28" s="270"/>
      <c r="L28" s="270"/>
      <c r="M28" s="271"/>
    </row>
    <row r="29" spans="1:14" ht="19.5" customHeight="1" x14ac:dyDescent="0.3">
      <c r="A29" s="202"/>
      <c r="B29" s="202"/>
      <c r="C29" s="267" t="s">
        <v>58</v>
      </c>
      <c r="D29" s="268">
        <v>0.1</v>
      </c>
      <c r="E29" s="269"/>
      <c r="F29" s="202"/>
      <c r="G29" s="270"/>
      <c r="H29" s="270"/>
      <c r="I29" s="270"/>
      <c r="J29" s="270"/>
      <c r="K29" s="270"/>
      <c r="L29" s="270"/>
      <c r="M29" s="271"/>
    </row>
    <row r="30" spans="1:14" ht="19.5" customHeight="1" x14ac:dyDescent="0.3">
      <c r="A30" s="202"/>
      <c r="B30" s="202"/>
      <c r="C30" s="267" t="s">
        <v>59</v>
      </c>
      <c r="D30" s="264"/>
      <c r="E30" s="269"/>
      <c r="F30" s="202"/>
      <c r="G30" s="270"/>
      <c r="H30" s="270"/>
      <c r="I30" s="270"/>
      <c r="J30" s="270"/>
      <c r="K30" s="270"/>
      <c r="L30" s="270"/>
      <c r="M30" s="271"/>
    </row>
    <row r="31" spans="1:14" ht="20.25" customHeight="1" x14ac:dyDescent="0.3">
      <c r="A31" s="202"/>
      <c r="B31" s="202"/>
      <c r="C31" s="267" t="s">
        <v>60</v>
      </c>
      <c r="D31" s="268">
        <v>0.08</v>
      </c>
      <c r="E31" s="269"/>
      <c r="F31" s="202"/>
      <c r="G31" s="270"/>
      <c r="H31" s="270"/>
      <c r="I31" s="270"/>
      <c r="J31" s="270"/>
      <c r="K31" s="270"/>
      <c r="L31" s="270"/>
      <c r="M31" s="271"/>
    </row>
    <row r="32" spans="1:14" ht="19.5" customHeight="1" x14ac:dyDescent="0.3">
      <c r="A32" s="202"/>
      <c r="B32" s="202"/>
      <c r="C32" s="269" t="s">
        <v>61</v>
      </c>
      <c r="D32" s="195"/>
      <c r="E32" s="202"/>
      <c r="F32" s="202"/>
      <c r="G32" s="270"/>
      <c r="H32" s="270"/>
      <c r="I32" s="270"/>
      <c r="J32" s="270"/>
      <c r="K32" s="270"/>
      <c r="L32" s="270"/>
      <c r="M32" s="272"/>
    </row>
    <row r="33" spans="1:13" ht="16.149999999999999" customHeight="1" x14ac:dyDescent="0.25">
      <c r="A33" s="273"/>
      <c r="B33" s="273"/>
      <c r="C33" s="77"/>
      <c r="D33" s="77"/>
      <c r="E33" s="77"/>
      <c r="F33" s="77"/>
      <c r="G33" s="77"/>
      <c r="H33" s="77"/>
      <c r="I33" s="273"/>
      <c r="J33" s="273"/>
      <c r="K33" s="273"/>
      <c r="L33" s="273"/>
      <c r="M33" s="273"/>
    </row>
    <row r="34" spans="1:13" ht="18" customHeight="1" x14ac:dyDescent="0.25">
      <c r="A34" s="273"/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3"/>
      <c r="M34" s="273"/>
    </row>
    <row r="35" spans="1:13" x14ac:dyDescent="0.25">
      <c r="C35" s="210"/>
      <c r="D35" s="210"/>
      <c r="E35" s="210"/>
      <c r="F35" s="210"/>
      <c r="G35" s="210"/>
      <c r="H35" s="210"/>
      <c r="I35" s="210"/>
      <c r="J35" s="210"/>
      <c r="K35" s="210"/>
    </row>
    <row r="36" spans="1:13" ht="15.75" x14ac:dyDescent="0.3">
      <c r="C36" s="211"/>
      <c r="D36" s="211"/>
      <c r="E36" s="211"/>
      <c r="F36" s="211"/>
      <c r="G36" s="211"/>
      <c r="H36" s="212"/>
    </row>
    <row r="37" spans="1:13" ht="15.75" x14ac:dyDescent="0.25">
      <c r="C37" s="213"/>
      <c r="D37" s="213"/>
      <c r="E37" s="213"/>
      <c r="F37" s="213"/>
      <c r="G37" s="213"/>
      <c r="H37" s="213"/>
    </row>
    <row r="38" spans="1:13" ht="15.75" x14ac:dyDescent="0.25">
      <c r="C38" s="211"/>
      <c r="D38" s="211"/>
      <c r="E38" s="211"/>
      <c r="F38" s="211"/>
      <c r="G38" s="211"/>
      <c r="H38" s="211"/>
      <c r="I38" s="211"/>
      <c r="J38" s="211"/>
      <c r="K38" s="211"/>
    </row>
    <row r="39" spans="1:13" x14ac:dyDescent="0.25">
      <c r="C39" s="76"/>
      <c r="D39" s="76"/>
      <c r="E39" s="76"/>
      <c r="F39" s="76"/>
      <c r="G39" s="76"/>
      <c r="H39" s="76"/>
    </row>
    <row r="40" spans="1:13" ht="15.75" x14ac:dyDescent="0.3">
      <c r="C40" s="214"/>
      <c r="D40" s="214"/>
      <c r="E40" s="214"/>
      <c r="F40" s="214"/>
      <c r="G40" s="214"/>
      <c r="H40" s="215"/>
    </row>
    <row r="41" spans="1:13" ht="15.75" x14ac:dyDescent="0.3">
      <c r="C41" s="275"/>
      <c r="D41" s="275"/>
      <c r="E41" s="276"/>
      <c r="F41" s="276"/>
      <c r="G41" s="276"/>
      <c r="H41" s="276"/>
    </row>
  </sheetData>
  <mergeCells count="23">
    <mergeCell ref="M7:M8"/>
    <mergeCell ref="D1:M1"/>
    <mergeCell ref="C33:H33"/>
    <mergeCell ref="H6:K6"/>
    <mergeCell ref="A2:M2"/>
    <mergeCell ref="A3:L3"/>
    <mergeCell ref="A4:F4"/>
    <mergeCell ref="H4:K4"/>
    <mergeCell ref="B5:C5"/>
    <mergeCell ref="A7:A8"/>
    <mergeCell ref="B7:B8"/>
    <mergeCell ref="C7:C8"/>
    <mergeCell ref="D7:D8"/>
    <mergeCell ref="E7:F7"/>
    <mergeCell ref="C39:H39"/>
    <mergeCell ref="C40:G40"/>
    <mergeCell ref="G7:H7"/>
    <mergeCell ref="I7:J7"/>
    <mergeCell ref="C36:G36"/>
    <mergeCell ref="C37:H37"/>
    <mergeCell ref="C35:K35"/>
    <mergeCell ref="C38:K38"/>
    <mergeCell ref="K7:L7"/>
  </mergeCells>
  <conditionalFormatting sqref="B10:B25 E10:M25 C11:D25 A11:A25 O23:IU23 O12:IT25 A12:M25">
    <cfRule type="cellIs" dxfId="45" priority="7" stopIfTrue="1" operator="equal">
      <formula>8223.307275</formula>
    </cfRule>
  </conditionalFormatting>
  <pageMargins left="0.16" right="0.16" top="0.24" bottom="0.23" header="0.3" footer="0.15"/>
  <pageSetup paperSize="9" scale="90" orientation="landscape" horizont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6"/>
  <sheetViews>
    <sheetView topLeftCell="A49" zoomScale="89" zoomScaleNormal="89" zoomScaleSheetLayoutView="100" workbookViewId="0">
      <selection activeCell="C26" sqref="C26"/>
    </sheetView>
  </sheetViews>
  <sheetFormatPr defaultColWidth="9.140625" defaultRowHeight="15" x14ac:dyDescent="0.25"/>
  <cols>
    <col min="1" max="1" width="4" style="79" customWidth="1"/>
    <col min="2" max="2" width="9.85546875" style="79" customWidth="1"/>
    <col min="3" max="3" width="64.28515625" style="79" customWidth="1"/>
    <col min="4" max="4" width="11.7109375" style="79" customWidth="1"/>
    <col min="5" max="5" width="9.140625" style="79"/>
    <col min="6" max="6" width="9.140625" style="79" customWidth="1"/>
    <col min="7" max="7" width="8.85546875" style="79" customWidth="1"/>
    <col min="8" max="8" width="11.28515625" style="79" customWidth="1"/>
    <col min="9" max="9" width="7" style="79" customWidth="1"/>
    <col min="10" max="10" width="9.42578125" style="79" customWidth="1"/>
    <col min="11" max="11" width="10" style="79" customWidth="1"/>
    <col min="12" max="12" width="11.5703125" style="79" customWidth="1"/>
    <col min="13" max="13" width="13.5703125" style="79" customWidth="1"/>
    <col min="14" max="16384" width="9.140625" style="79"/>
  </cols>
  <sheetData>
    <row r="1" spans="1:14" ht="4.5" customHeight="1" x14ac:dyDescent="0.25">
      <c r="D1" s="80"/>
      <c r="E1" s="80"/>
      <c r="F1" s="80"/>
      <c r="G1" s="80"/>
      <c r="H1" s="80"/>
      <c r="I1" s="80"/>
      <c r="J1" s="80"/>
      <c r="K1" s="80"/>
      <c r="L1" s="80"/>
    </row>
    <row r="2" spans="1:14" s="82" customFormat="1" ht="24" customHeight="1" x14ac:dyDescent="0.3">
      <c r="A2" s="81" t="s">
        <v>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s="84" customFormat="1" ht="15.75" x14ac:dyDescent="0.25">
      <c r="A3" s="83" t="s">
        <v>84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4" s="84" customFormat="1" ht="15.75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8"/>
      <c r="M4" s="89"/>
    </row>
    <row r="5" spans="1:14" s="84" customFormat="1" ht="13.15" customHeight="1" x14ac:dyDescent="0.25">
      <c r="A5" s="90"/>
      <c r="B5" s="91" t="s">
        <v>327</v>
      </c>
      <c r="C5" s="91"/>
      <c r="D5" s="92">
        <f>ROUND(M72*0.001,2)</f>
        <v>0</v>
      </c>
      <c r="E5" s="90" t="s">
        <v>29</v>
      </c>
      <c r="F5" s="90"/>
      <c r="G5" s="90"/>
      <c r="H5" s="90"/>
      <c r="I5" s="93"/>
      <c r="J5" s="94"/>
      <c r="K5" s="94"/>
      <c r="L5" s="95"/>
      <c r="M5" s="96"/>
    </row>
    <row r="6" spans="1:14" s="84" customFormat="1" ht="15.75" hidden="1" x14ac:dyDescent="0.25">
      <c r="A6" s="97"/>
      <c r="B6" s="97"/>
      <c r="C6" s="90"/>
      <c r="D6" s="90"/>
      <c r="E6" s="90"/>
      <c r="F6" s="95"/>
      <c r="G6" s="96"/>
      <c r="H6" s="98"/>
      <c r="I6" s="98"/>
      <c r="J6" s="98"/>
      <c r="K6" s="98"/>
      <c r="L6" s="95"/>
      <c r="M6" s="96"/>
    </row>
    <row r="7" spans="1:14" s="106" customFormat="1" ht="33.75" customHeight="1" x14ac:dyDescent="0.25">
      <c r="A7" s="99" t="s">
        <v>0</v>
      </c>
      <c r="B7" s="100" t="s">
        <v>30</v>
      </c>
      <c r="C7" s="101" t="s">
        <v>31</v>
      </c>
      <c r="D7" s="102" t="s">
        <v>32</v>
      </c>
      <c r="E7" s="103" t="s">
        <v>33</v>
      </c>
      <c r="F7" s="104"/>
      <c r="G7" s="103" t="s">
        <v>34</v>
      </c>
      <c r="H7" s="104"/>
      <c r="I7" s="103" t="s">
        <v>35</v>
      </c>
      <c r="J7" s="104"/>
      <c r="K7" s="103" t="s">
        <v>36</v>
      </c>
      <c r="L7" s="104"/>
      <c r="M7" s="105" t="s">
        <v>37</v>
      </c>
    </row>
    <row r="8" spans="1:14" s="106" customFormat="1" ht="39" customHeight="1" x14ac:dyDescent="0.25">
      <c r="A8" s="99"/>
      <c r="B8" s="107"/>
      <c r="C8" s="108"/>
      <c r="D8" s="102"/>
      <c r="E8" s="109" t="s">
        <v>38</v>
      </c>
      <c r="F8" s="109" t="s">
        <v>1</v>
      </c>
      <c r="G8" s="109" t="s">
        <v>39</v>
      </c>
      <c r="H8" s="110" t="s">
        <v>37</v>
      </c>
      <c r="I8" s="111" t="s">
        <v>39</v>
      </c>
      <c r="J8" s="109" t="s">
        <v>37</v>
      </c>
      <c r="K8" s="109" t="s">
        <v>39</v>
      </c>
      <c r="L8" s="112" t="s">
        <v>37</v>
      </c>
      <c r="M8" s="105"/>
      <c r="N8" s="113"/>
    </row>
    <row r="9" spans="1:14" s="106" customFormat="1" ht="15.75" x14ac:dyDescent="0.25">
      <c r="A9" s="114">
        <v>1</v>
      </c>
      <c r="B9" s="115">
        <v>2</v>
      </c>
      <c r="C9" s="116">
        <v>3</v>
      </c>
      <c r="D9" s="115">
        <v>4</v>
      </c>
      <c r="E9" s="116">
        <v>5</v>
      </c>
      <c r="F9" s="115">
        <v>6</v>
      </c>
      <c r="G9" s="117">
        <v>7</v>
      </c>
      <c r="H9" s="115">
        <v>8</v>
      </c>
      <c r="I9" s="116">
        <v>9</v>
      </c>
      <c r="J9" s="115">
        <v>10</v>
      </c>
      <c r="K9" s="116">
        <v>11</v>
      </c>
      <c r="L9" s="117">
        <v>12</v>
      </c>
      <c r="M9" s="118" t="s">
        <v>40</v>
      </c>
    </row>
    <row r="10" spans="1:14" s="124" customFormat="1" ht="25.9" customHeight="1" x14ac:dyDescent="0.25">
      <c r="A10" s="119"/>
      <c r="B10" s="119"/>
      <c r="C10" s="120" t="s">
        <v>239</v>
      </c>
      <c r="D10" s="119"/>
      <c r="E10" s="119"/>
      <c r="F10" s="119"/>
      <c r="G10" s="121"/>
      <c r="H10" s="122"/>
      <c r="I10" s="121"/>
      <c r="J10" s="121"/>
      <c r="K10" s="121"/>
      <c r="L10" s="121"/>
      <c r="M10" s="123"/>
    </row>
    <row r="11" spans="1:14" s="84" customFormat="1" ht="24" customHeight="1" x14ac:dyDescent="0.25">
      <c r="A11" s="125">
        <v>1</v>
      </c>
      <c r="B11" s="126" t="s">
        <v>82</v>
      </c>
      <c r="C11" s="127" t="s">
        <v>140</v>
      </c>
      <c r="D11" s="21" t="s">
        <v>44</v>
      </c>
      <c r="E11" s="128"/>
      <c r="F11" s="129">
        <v>34.700000000000003</v>
      </c>
      <c r="G11" s="130"/>
      <c r="H11" s="122"/>
      <c r="I11" s="130"/>
      <c r="J11" s="112"/>
      <c r="K11" s="112"/>
      <c r="L11" s="112"/>
      <c r="M11" s="131"/>
      <c r="N11" s="132"/>
    </row>
    <row r="12" spans="1:14" s="84" customFormat="1" ht="24" customHeight="1" x14ac:dyDescent="0.25">
      <c r="A12" s="125"/>
      <c r="B12" s="133"/>
      <c r="C12" s="134" t="s">
        <v>41</v>
      </c>
      <c r="D12" s="23" t="s">
        <v>42</v>
      </c>
      <c r="E12" s="1">
        <v>2.06</v>
      </c>
      <c r="F12" s="112">
        <f>F11*E12</f>
        <v>71.482000000000014</v>
      </c>
      <c r="G12" s="112"/>
      <c r="H12" s="122"/>
      <c r="I12" s="1"/>
      <c r="J12" s="1"/>
      <c r="K12" s="112"/>
      <c r="L12" s="112"/>
      <c r="M12" s="131"/>
    </row>
    <row r="13" spans="1:14" s="84" customFormat="1" ht="24" customHeight="1" x14ac:dyDescent="0.3">
      <c r="A13" s="125"/>
      <c r="B13" s="135" t="s">
        <v>136</v>
      </c>
      <c r="C13" s="136" t="s">
        <v>141</v>
      </c>
      <c r="D13" s="23" t="s">
        <v>137</v>
      </c>
      <c r="E13" s="1"/>
      <c r="F13" s="129">
        <v>34.700000000000003</v>
      </c>
      <c r="G13" s="109"/>
      <c r="H13" s="137"/>
      <c r="I13" s="1"/>
      <c r="J13" s="122"/>
      <c r="K13" s="109"/>
      <c r="L13" s="122"/>
      <c r="M13" s="138"/>
    </row>
    <row r="14" spans="1:14" s="84" customFormat="1" ht="24" customHeight="1" x14ac:dyDescent="0.3">
      <c r="A14" s="125"/>
      <c r="B14" s="133"/>
      <c r="C14" s="139" t="s">
        <v>49</v>
      </c>
      <c r="D14" s="140" t="s">
        <v>51</v>
      </c>
      <c r="E14" s="1">
        <v>0.87</v>
      </c>
      <c r="F14" s="112">
        <f>F13*E14</f>
        <v>30.189000000000004</v>
      </c>
      <c r="G14" s="109"/>
      <c r="H14" s="137"/>
      <c r="I14" s="1"/>
      <c r="J14" s="141"/>
      <c r="K14" s="109"/>
      <c r="L14" s="122"/>
      <c r="M14" s="138"/>
    </row>
    <row r="15" spans="1:14" s="84" customFormat="1" ht="39" customHeight="1" x14ac:dyDescent="0.25">
      <c r="A15" s="125">
        <v>2</v>
      </c>
      <c r="B15" s="133" t="s">
        <v>162</v>
      </c>
      <c r="C15" s="142" t="s">
        <v>209</v>
      </c>
      <c r="D15" s="1" t="s">
        <v>43</v>
      </c>
      <c r="E15" s="23"/>
      <c r="F15" s="143">
        <v>62.46</v>
      </c>
      <c r="G15" s="144"/>
      <c r="H15" s="122"/>
      <c r="I15" s="144"/>
      <c r="J15" s="144"/>
      <c r="K15" s="144"/>
      <c r="L15" s="144"/>
      <c r="M15" s="145"/>
    </row>
    <row r="16" spans="1:14" s="84" customFormat="1" ht="15.75" x14ac:dyDescent="0.25">
      <c r="A16" s="125">
        <v>3</v>
      </c>
      <c r="B16" s="133" t="s">
        <v>54</v>
      </c>
      <c r="C16" s="146" t="s">
        <v>55</v>
      </c>
      <c r="D16" s="140" t="s">
        <v>56</v>
      </c>
      <c r="E16" s="140"/>
      <c r="F16" s="147">
        <v>3.4700000000000002E-2</v>
      </c>
      <c r="G16" s="144"/>
      <c r="H16" s="122"/>
      <c r="I16" s="144"/>
      <c r="J16" s="144"/>
      <c r="K16" s="144"/>
      <c r="L16" s="144"/>
      <c r="M16" s="145"/>
    </row>
    <row r="17" spans="1:15" s="84" customFormat="1" ht="15.75" x14ac:dyDescent="0.25">
      <c r="A17" s="125"/>
      <c r="B17" s="133"/>
      <c r="C17" s="139" t="s">
        <v>49</v>
      </c>
      <c r="D17" s="140" t="s">
        <v>51</v>
      </c>
      <c r="E17" s="140">
        <v>3.23</v>
      </c>
      <c r="F17" s="23">
        <f>ROUND(F16*E17,2)</f>
        <v>0.11</v>
      </c>
      <c r="G17" s="144"/>
      <c r="H17" s="122"/>
      <c r="I17" s="144"/>
      <c r="J17" s="144"/>
      <c r="K17" s="144"/>
      <c r="L17" s="144"/>
      <c r="M17" s="145"/>
    </row>
    <row r="18" spans="1:15" s="84" customFormat="1" ht="15.75" x14ac:dyDescent="0.25">
      <c r="A18" s="125"/>
      <c r="B18" s="133" t="s">
        <v>143</v>
      </c>
      <c r="C18" s="139" t="s">
        <v>57</v>
      </c>
      <c r="D18" s="140" t="s">
        <v>47</v>
      </c>
      <c r="E18" s="140">
        <v>3.62</v>
      </c>
      <c r="F18" s="23">
        <f>ROUND(F16*E18,2)</f>
        <v>0.13</v>
      </c>
      <c r="G18" s="144"/>
      <c r="H18" s="122"/>
      <c r="I18" s="144"/>
      <c r="J18" s="144"/>
      <c r="K18" s="144"/>
      <c r="L18" s="144"/>
      <c r="M18" s="145"/>
    </row>
    <row r="19" spans="1:15" s="84" customFormat="1" ht="15.75" x14ac:dyDescent="0.25">
      <c r="A19" s="125"/>
      <c r="B19" s="133"/>
      <c r="C19" s="139" t="s">
        <v>45</v>
      </c>
      <c r="D19" s="140" t="s">
        <v>46</v>
      </c>
      <c r="E19" s="140">
        <v>0.18</v>
      </c>
      <c r="F19" s="148">
        <f>E19*F16</f>
        <v>6.2459999999999998E-3</v>
      </c>
      <c r="G19" s="144"/>
      <c r="H19" s="122"/>
      <c r="I19" s="144"/>
      <c r="J19" s="144"/>
      <c r="K19" s="144"/>
      <c r="L19" s="149"/>
      <c r="M19" s="150"/>
    </row>
    <row r="20" spans="1:15" s="84" customFormat="1" ht="15.75" x14ac:dyDescent="0.25">
      <c r="A20" s="125"/>
      <c r="B20" s="115" t="s">
        <v>165</v>
      </c>
      <c r="C20" s="139" t="s">
        <v>53</v>
      </c>
      <c r="D20" s="140" t="s">
        <v>44</v>
      </c>
      <c r="E20" s="140">
        <v>0.04</v>
      </c>
      <c r="F20" s="148">
        <f>E20*F16</f>
        <v>1.3880000000000001E-3</v>
      </c>
      <c r="G20" s="1"/>
      <c r="H20" s="122"/>
      <c r="I20" s="144"/>
      <c r="J20" s="144"/>
      <c r="K20" s="144"/>
      <c r="L20" s="144"/>
      <c r="M20" s="150"/>
    </row>
    <row r="21" spans="1:15" s="8" customFormat="1" ht="18" customHeight="1" x14ac:dyDescent="0.25">
      <c r="A21" s="151"/>
      <c r="B21" s="152"/>
      <c r="C21" s="120" t="s">
        <v>229</v>
      </c>
      <c r="D21" s="152"/>
      <c r="E21" s="151"/>
      <c r="F21" s="152"/>
      <c r="G21" s="11"/>
      <c r="H21" s="153"/>
      <c r="I21" s="11"/>
      <c r="J21" s="153"/>
      <c r="K21" s="11"/>
      <c r="L21" s="153"/>
      <c r="M21" s="154"/>
      <c r="N21" s="106"/>
    </row>
    <row r="22" spans="1:15" s="2" customFormat="1" ht="45.6" customHeight="1" x14ac:dyDescent="0.25">
      <c r="A22" s="6">
        <v>1</v>
      </c>
      <c r="B22" s="9" t="s">
        <v>74</v>
      </c>
      <c r="C22" s="155" t="s">
        <v>210</v>
      </c>
      <c r="D22" s="156" t="s">
        <v>138</v>
      </c>
      <c r="E22" s="156"/>
      <c r="F22" s="157">
        <v>0.56299999999999994</v>
      </c>
      <c r="G22" s="158"/>
      <c r="H22" s="159"/>
      <c r="I22" s="158"/>
      <c r="J22" s="159"/>
      <c r="K22" s="158"/>
      <c r="L22" s="159"/>
      <c r="M22" s="160"/>
      <c r="N22" s="106"/>
    </row>
    <row r="23" spans="1:15" s="3" customFormat="1" ht="15.75" x14ac:dyDescent="0.2">
      <c r="A23" s="6"/>
      <c r="B23" s="161"/>
      <c r="C23" s="162" t="s">
        <v>50</v>
      </c>
      <c r="D23" s="163" t="s">
        <v>51</v>
      </c>
      <c r="E23" s="158">
        <v>34</v>
      </c>
      <c r="F23" s="158">
        <f>ROUND(E23*F22,2)</f>
        <v>19.14</v>
      </c>
      <c r="G23" s="158"/>
      <c r="H23" s="159"/>
      <c r="I23" s="158"/>
      <c r="J23" s="159"/>
      <c r="K23" s="158"/>
      <c r="L23" s="159"/>
      <c r="M23" s="160"/>
      <c r="N23" s="106"/>
      <c r="O23" s="164"/>
    </row>
    <row r="24" spans="1:15" s="3" customFormat="1" ht="18" x14ac:dyDescent="0.25">
      <c r="A24" s="6"/>
      <c r="B24" s="165" t="s">
        <v>163</v>
      </c>
      <c r="C24" s="162" t="s">
        <v>211</v>
      </c>
      <c r="D24" s="163" t="s">
        <v>47</v>
      </c>
      <c r="E24" s="158">
        <v>80.3</v>
      </c>
      <c r="F24" s="158">
        <f>ROUND(E24*F22,2)</f>
        <v>45.21</v>
      </c>
      <c r="G24" s="158"/>
      <c r="H24" s="159"/>
      <c r="I24" s="158"/>
      <c r="J24" s="159"/>
      <c r="K24" s="158"/>
      <c r="L24" s="159"/>
      <c r="M24" s="160"/>
      <c r="N24" s="106"/>
    </row>
    <row r="25" spans="1:15" s="8" customFormat="1" ht="15.75" x14ac:dyDescent="0.25">
      <c r="A25" s="6"/>
      <c r="B25" s="166"/>
      <c r="C25" s="162" t="s">
        <v>45</v>
      </c>
      <c r="D25" s="163" t="s">
        <v>52</v>
      </c>
      <c r="E25" s="158">
        <v>5.6</v>
      </c>
      <c r="F25" s="158">
        <f>ROUND(E25*F22,2)</f>
        <v>3.15</v>
      </c>
      <c r="G25" s="158"/>
      <c r="H25" s="159"/>
      <c r="I25" s="158"/>
      <c r="J25" s="159"/>
      <c r="K25" s="158"/>
      <c r="L25" s="159"/>
      <c r="M25" s="160"/>
      <c r="N25" s="106"/>
    </row>
    <row r="26" spans="1:15" s="2" customFormat="1" ht="38.450000000000003" customHeight="1" x14ac:dyDescent="0.25">
      <c r="A26" s="6">
        <v>1</v>
      </c>
      <c r="B26" s="9" t="s">
        <v>319</v>
      </c>
      <c r="C26" s="155" t="s">
        <v>320</v>
      </c>
      <c r="D26" s="156" t="s">
        <v>138</v>
      </c>
      <c r="E26" s="156"/>
      <c r="F26" s="167">
        <f>0.73-F22</f>
        <v>0.16700000000000004</v>
      </c>
      <c r="G26" s="158"/>
      <c r="H26" s="159"/>
      <c r="I26" s="158"/>
      <c r="J26" s="159"/>
      <c r="K26" s="158"/>
      <c r="L26" s="159"/>
      <c r="M26" s="160"/>
      <c r="N26" s="106"/>
    </row>
    <row r="27" spans="1:15" s="3" customFormat="1" ht="15.75" x14ac:dyDescent="0.2">
      <c r="A27" s="6"/>
      <c r="B27" s="161"/>
      <c r="C27" s="162" t="s">
        <v>50</v>
      </c>
      <c r="D27" s="163" t="s">
        <v>51</v>
      </c>
      <c r="E27" s="158">
        <v>15.4</v>
      </c>
      <c r="F27" s="158">
        <f>ROUND(E27*F26,2)</f>
        <v>2.57</v>
      </c>
      <c r="G27" s="158"/>
      <c r="H27" s="159"/>
      <c r="I27" s="158"/>
      <c r="J27" s="159"/>
      <c r="K27" s="158"/>
      <c r="L27" s="159"/>
      <c r="M27" s="160"/>
      <c r="N27" s="106"/>
      <c r="O27" s="164"/>
    </row>
    <row r="28" spans="1:15" s="3" customFormat="1" ht="18" x14ac:dyDescent="0.25">
      <c r="A28" s="6"/>
      <c r="B28" s="165" t="s">
        <v>163</v>
      </c>
      <c r="C28" s="162" t="s">
        <v>211</v>
      </c>
      <c r="D28" s="163" t="s">
        <v>47</v>
      </c>
      <c r="E28" s="158">
        <v>72.599999999999994</v>
      </c>
      <c r="F28" s="158">
        <f>ROUND(E28*F26,2)</f>
        <v>12.12</v>
      </c>
      <c r="G28" s="158"/>
      <c r="H28" s="159"/>
      <c r="I28" s="158"/>
      <c r="J28" s="159"/>
      <c r="K28" s="158"/>
      <c r="L28" s="159"/>
      <c r="M28" s="160"/>
      <c r="N28" s="106"/>
    </row>
    <row r="29" spans="1:15" s="2" customFormat="1" ht="31.9" customHeight="1" x14ac:dyDescent="0.25">
      <c r="A29" s="6">
        <v>2</v>
      </c>
      <c r="B29" s="9" t="s">
        <v>82</v>
      </c>
      <c r="C29" s="168" t="s">
        <v>212</v>
      </c>
      <c r="D29" s="169" t="s">
        <v>44</v>
      </c>
      <c r="E29" s="170"/>
      <c r="F29" s="171">
        <v>73</v>
      </c>
      <c r="G29" s="172"/>
      <c r="H29" s="159"/>
      <c r="I29" s="172"/>
      <c r="J29" s="159"/>
      <c r="K29" s="172"/>
      <c r="L29" s="159"/>
      <c r="M29" s="160"/>
      <c r="N29" s="106"/>
    </row>
    <row r="30" spans="1:15" s="2" customFormat="1" ht="31.9" customHeight="1" x14ac:dyDescent="0.25">
      <c r="A30" s="6"/>
      <c r="B30" s="9"/>
      <c r="C30" s="173" t="s">
        <v>41</v>
      </c>
      <c r="D30" s="169" t="s">
        <v>42</v>
      </c>
      <c r="E30" s="158">
        <v>2.06</v>
      </c>
      <c r="F30" s="172">
        <f>F29*E30</f>
        <v>150.38</v>
      </c>
      <c r="G30" s="172"/>
      <c r="H30" s="159"/>
      <c r="I30" s="158"/>
      <c r="J30" s="159"/>
      <c r="K30" s="172"/>
      <c r="L30" s="159"/>
      <c r="M30" s="160"/>
      <c r="N30" s="106"/>
    </row>
    <row r="31" spans="1:15" s="2" customFormat="1" ht="46.15" customHeight="1" x14ac:dyDescent="0.25">
      <c r="A31" s="6">
        <v>3</v>
      </c>
      <c r="B31" s="9" t="s">
        <v>162</v>
      </c>
      <c r="C31" s="174" t="s">
        <v>321</v>
      </c>
      <c r="D31" s="158" t="s">
        <v>43</v>
      </c>
      <c r="E31" s="169"/>
      <c r="F31" s="37">
        <f>563*1.8</f>
        <v>1013.4</v>
      </c>
      <c r="G31" s="158"/>
      <c r="H31" s="159"/>
      <c r="I31" s="158"/>
      <c r="J31" s="159"/>
      <c r="K31" s="158"/>
      <c r="L31" s="159"/>
      <c r="M31" s="160"/>
      <c r="N31" s="106"/>
    </row>
    <row r="32" spans="1:15" s="2" customFormat="1" ht="19.899999999999999" customHeight="1" x14ac:dyDescent="0.25">
      <c r="A32" s="6">
        <v>4</v>
      </c>
      <c r="B32" s="9" t="s">
        <v>54</v>
      </c>
      <c r="C32" s="175" t="s">
        <v>55</v>
      </c>
      <c r="D32" s="156" t="s">
        <v>56</v>
      </c>
      <c r="E32" s="156"/>
      <c r="F32" s="176">
        <v>0.56299999999999994</v>
      </c>
      <c r="G32" s="158"/>
      <c r="H32" s="159"/>
      <c r="I32" s="158"/>
      <c r="J32" s="159"/>
      <c r="K32" s="158"/>
      <c r="L32" s="159"/>
      <c r="M32" s="160"/>
      <c r="N32" s="106"/>
    </row>
    <row r="33" spans="1:15" s="2" customFormat="1" ht="19.899999999999999" customHeight="1" x14ac:dyDescent="0.25">
      <c r="A33" s="6"/>
      <c r="B33" s="9"/>
      <c r="C33" s="162" t="s">
        <v>49</v>
      </c>
      <c r="D33" s="156" t="s">
        <v>51</v>
      </c>
      <c r="E33" s="156">
        <v>3.23</v>
      </c>
      <c r="F33" s="169">
        <f>ROUND(F32*E33,2)</f>
        <v>1.82</v>
      </c>
      <c r="G33" s="158"/>
      <c r="H33" s="159"/>
      <c r="I33" s="158"/>
      <c r="J33" s="159"/>
      <c r="K33" s="158"/>
      <c r="L33" s="159"/>
      <c r="M33" s="160"/>
      <c r="N33" s="106"/>
    </row>
    <row r="34" spans="1:15" s="2" customFormat="1" ht="19.899999999999999" customHeight="1" x14ac:dyDescent="0.25">
      <c r="A34" s="6"/>
      <c r="B34" s="9" t="s">
        <v>143</v>
      </c>
      <c r="C34" s="162" t="s">
        <v>57</v>
      </c>
      <c r="D34" s="156" t="s">
        <v>47</v>
      </c>
      <c r="E34" s="156">
        <v>3.62</v>
      </c>
      <c r="F34" s="169">
        <f>ROUND(F32*E34,2)</f>
        <v>2.04</v>
      </c>
      <c r="G34" s="158"/>
      <c r="H34" s="159"/>
      <c r="I34" s="158"/>
      <c r="J34" s="159"/>
      <c r="K34" s="158"/>
      <c r="L34" s="159"/>
      <c r="M34" s="160"/>
      <c r="N34" s="106"/>
    </row>
    <row r="35" spans="1:15" s="2" customFormat="1" ht="19.899999999999999" customHeight="1" x14ac:dyDescent="0.25">
      <c r="A35" s="6"/>
      <c r="B35" s="9"/>
      <c r="C35" s="162" t="s">
        <v>45</v>
      </c>
      <c r="D35" s="156" t="s">
        <v>46</v>
      </c>
      <c r="E35" s="156">
        <v>0.18</v>
      </c>
      <c r="F35" s="169">
        <f>ROUND(F32*E35,2)</f>
        <v>0.1</v>
      </c>
      <c r="G35" s="158"/>
      <c r="H35" s="159"/>
      <c r="I35" s="158"/>
      <c r="J35" s="159"/>
      <c r="K35" s="158"/>
      <c r="L35" s="159"/>
      <c r="M35" s="160"/>
      <c r="N35" s="106"/>
    </row>
    <row r="36" spans="1:15" s="2" customFormat="1" ht="19.899999999999999" customHeight="1" x14ac:dyDescent="0.25">
      <c r="A36" s="6"/>
      <c r="B36" s="177" t="s">
        <v>148</v>
      </c>
      <c r="C36" s="162" t="s">
        <v>53</v>
      </c>
      <c r="D36" s="156" t="s">
        <v>44</v>
      </c>
      <c r="E36" s="156">
        <v>0.04</v>
      </c>
      <c r="F36" s="169">
        <f>ROUND(F32*E36,2)</f>
        <v>0.02</v>
      </c>
      <c r="G36" s="1"/>
      <c r="H36" s="159"/>
      <c r="I36" s="158"/>
      <c r="J36" s="159"/>
      <c r="K36" s="158"/>
      <c r="L36" s="159"/>
      <c r="M36" s="160"/>
      <c r="N36" s="106"/>
    </row>
    <row r="37" spans="1:15" s="2" customFormat="1" ht="34.15" customHeight="1" x14ac:dyDescent="0.25">
      <c r="A37" s="6">
        <v>5</v>
      </c>
      <c r="B37" s="9" t="s">
        <v>213</v>
      </c>
      <c r="C37" s="175" t="s">
        <v>214</v>
      </c>
      <c r="D37" s="156" t="s">
        <v>215</v>
      </c>
      <c r="E37" s="156"/>
      <c r="F37" s="171">
        <v>93.6</v>
      </c>
      <c r="G37" s="158"/>
      <c r="H37" s="159"/>
      <c r="I37" s="158"/>
      <c r="J37" s="159"/>
      <c r="K37" s="158"/>
      <c r="L37" s="159"/>
      <c r="M37" s="160"/>
      <c r="N37" s="106"/>
    </row>
    <row r="38" spans="1:15" s="2" customFormat="1" ht="17.25" customHeight="1" x14ac:dyDescent="0.25">
      <c r="A38" s="6"/>
      <c r="B38" s="9"/>
      <c r="C38" s="162" t="s">
        <v>49</v>
      </c>
      <c r="D38" s="178" t="s">
        <v>51</v>
      </c>
      <c r="E38" s="178">
        <v>2.8</v>
      </c>
      <c r="F38" s="179">
        <f>ROUND(F37*E38,2)</f>
        <v>262.08</v>
      </c>
      <c r="G38" s="180"/>
      <c r="H38" s="181"/>
      <c r="I38" s="180"/>
      <c r="J38" s="181"/>
      <c r="K38" s="180"/>
      <c r="L38" s="181"/>
      <c r="M38" s="182"/>
      <c r="N38" s="106"/>
    </row>
    <row r="39" spans="1:15" s="2" customFormat="1" ht="15.75" x14ac:dyDescent="0.25">
      <c r="A39" s="6"/>
      <c r="B39" s="9"/>
      <c r="C39" s="162" t="s">
        <v>45</v>
      </c>
      <c r="D39" s="156" t="s">
        <v>46</v>
      </c>
      <c r="E39" s="156">
        <v>0.14299999999999999</v>
      </c>
      <c r="F39" s="169">
        <f>ROUND(F37*E39,2)</f>
        <v>13.38</v>
      </c>
      <c r="G39" s="158"/>
      <c r="H39" s="159"/>
      <c r="I39" s="158"/>
      <c r="J39" s="159"/>
      <c r="K39" s="158"/>
      <c r="L39" s="159"/>
      <c r="M39" s="160"/>
      <c r="N39" s="106"/>
    </row>
    <row r="40" spans="1:15" s="2" customFormat="1" ht="20.25" customHeight="1" x14ac:dyDescent="0.25">
      <c r="A40" s="6"/>
      <c r="B40" s="9" t="s">
        <v>164</v>
      </c>
      <c r="C40" s="162" t="s">
        <v>216</v>
      </c>
      <c r="D40" s="156" t="s">
        <v>44</v>
      </c>
      <c r="E40" s="156">
        <v>1.1000000000000001</v>
      </c>
      <c r="F40" s="169">
        <f>ROUND(F37*E40,2)</f>
        <v>102.96</v>
      </c>
      <c r="G40" s="158"/>
      <c r="H40" s="159"/>
      <c r="I40" s="158"/>
      <c r="J40" s="159"/>
      <c r="K40" s="158"/>
      <c r="L40" s="159"/>
      <c r="M40" s="160"/>
      <c r="N40" s="106"/>
    </row>
    <row r="41" spans="1:15" s="2" customFormat="1" ht="34.9" customHeight="1" x14ac:dyDescent="0.2">
      <c r="A41" s="6">
        <v>6</v>
      </c>
      <c r="B41" s="9" t="s">
        <v>217</v>
      </c>
      <c r="C41" s="183" t="s">
        <v>218</v>
      </c>
      <c r="D41" s="158" t="s">
        <v>44</v>
      </c>
      <c r="E41" s="170"/>
      <c r="F41" s="37">
        <v>234</v>
      </c>
      <c r="G41" s="158"/>
      <c r="H41" s="158"/>
      <c r="I41" s="158"/>
      <c r="J41" s="158"/>
      <c r="K41" s="158"/>
      <c r="L41" s="158"/>
      <c r="M41" s="184"/>
      <c r="N41" s="106"/>
      <c r="O41" s="185"/>
    </row>
    <row r="42" spans="1:15" s="2" customFormat="1" ht="15.75" customHeight="1" x14ac:dyDescent="0.25">
      <c r="A42" s="6"/>
      <c r="B42" s="9"/>
      <c r="C42" s="186" t="s">
        <v>49</v>
      </c>
      <c r="D42" s="158" t="s">
        <v>42</v>
      </c>
      <c r="E42" s="169">
        <v>14.6</v>
      </c>
      <c r="F42" s="158">
        <f>ROUND(F41*E42,2)</f>
        <v>3416.4</v>
      </c>
      <c r="G42" s="158"/>
      <c r="H42" s="158"/>
      <c r="I42" s="158"/>
      <c r="J42" s="158"/>
      <c r="K42" s="158"/>
      <c r="L42" s="158"/>
      <c r="M42" s="184"/>
      <c r="N42" s="106"/>
    </row>
    <row r="43" spans="1:15" s="2" customFormat="1" ht="16.5" customHeight="1" x14ac:dyDescent="0.25">
      <c r="A43" s="6"/>
      <c r="B43" s="177"/>
      <c r="C43" s="186" t="s">
        <v>45</v>
      </c>
      <c r="D43" s="169" t="s">
        <v>46</v>
      </c>
      <c r="E43" s="169">
        <v>0.86</v>
      </c>
      <c r="F43" s="158">
        <f>ROUND(F41*E43,2)</f>
        <v>201.24</v>
      </c>
      <c r="G43" s="158"/>
      <c r="H43" s="158"/>
      <c r="I43" s="158"/>
      <c r="J43" s="158"/>
      <c r="K43" s="158"/>
      <c r="L43" s="158"/>
      <c r="M43" s="184"/>
      <c r="N43" s="106"/>
    </row>
    <row r="44" spans="1:15" s="2" customFormat="1" ht="19.5" customHeight="1" x14ac:dyDescent="0.25">
      <c r="A44" s="6"/>
      <c r="B44" s="177" t="s">
        <v>219</v>
      </c>
      <c r="C44" s="186" t="s">
        <v>220</v>
      </c>
      <c r="D44" s="169" t="s">
        <v>44</v>
      </c>
      <c r="E44" s="169">
        <v>1.0149999999999999</v>
      </c>
      <c r="F44" s="158">
        <f>ROUND(F41*E44,2)</f>
        <v>237.51</v>
      </c>
      <c r="G44" s="158"/>
      <c r="H44" s="158"/>
      <c r="I44" s="158"/>
      <c r="J44" s="158"/>
      <c r="K44" s="158"/>
      <c r="L44" s="158"/>
      <c r="M44" s="184"/>
      <c r="N44" s="106"/>
    </row>
    <row r="45" spans="1:15" s="2" customFormat="1" ht="17.25" customHeight="1" x14ac:dyDescent="0.25">
      <c r="A45" s="6"/>
      <c r="B45" s="177" t="s">
        <v>221</v>
      </c>
      <c r="C45" s="186" t="s">
        <v>222</v>
      </c>
      <c r="D45" s="158" t="s">
        <v>44</v>
      </c>
      <c r="E45" s="187">
        <v>6.3E-3</v>
      </c>
      <c r="F45" s="158">
        <f>ROUND(F41*E45,2)</f>
        <v>1.47</v>
      </c>
      <c r="G45" s="158"/>
      <c r="H45" s="158"/>
      <c r="I45" s="158"/>
      <c r="J45" s="158"/>
      <c r="K45" s="158"/>
      <c r="L45" s="158"/>
      <c r="M45" s="184"/>
      <c r="N45" s="106"/>
    </row>
    <row r="46" spans="1:15" s="2" customFormat="1" ht="17.25" customHeight="1" x14ac:dyDescent="0.25">
      <c r="A46" s="6"/>
      <c r="B46" s="177" t="s">
        <v>223</v>
      </c>
      <c r="C46" s="186" t="s">
        <v>224</v>
      </c>
      <c r="D46" s="180" t="s">
        <v>44</v>
      </c>
      <c r="E46" s="188">
        <v>8.6900000000000005E-2</v>
      </c>
      <c r="F46" s="180">
        <f>ROUND(F40*E46,2)</f>
        <v>8.9499999999999993</v>
      </c>
      <c r="G46" s="180"/>
      <c r="H46" s="180"/>
      <c r="I46" s="180"/>
      <c r="J46" s="180"/>
      <c r="K46" s="180"/>
      <c r="L46" s="180"/>
      <c r="M46" s="189"/>
      <c r="N46" s="106"/>
    </row>
    <row r="47" spans="1:15" s="2" customFormat="1" ht="18.75" customHeight="1" x14ac:dyDescent="0.25">
      <c r="A47" s="6"/>
      <c r="B47" s="177" t="s">
        <v>225</v>
      </c>
      <c r="C47" s="186" t="s">
        <v>226</v>
      </c>
      <c r="D47" s="180" t="s">
        <v>44</v>
      </c>
      <c r="E47" s="188">
        <v>6.88E-2</v>
      </c>
      <c r="F47" s="180">
        <f>ROUND(F41*E47,2)</f>
        <v>16.100000000000001</v>
      </c>
      <c r="G47" s="180"/>
      <c r="H47" s="180"/>
      <c r="I47" s="180"/>
      <c r="J47" s="180"/>
      <c r="K47" s="180"/>
      <c r="L47" s="180"/>
      <c r="M47" s="189"/>
      <c r="N47" s="106"/>
    </row>
    <row r="48" spans="1:15" s="2" customFormat="1" ht="17.25" customHeight="1" x14ac:dyDescent="0.25">
      <c r="A48" s="6"/>
      <c r="B48" s="190"/>
      <c r="C48" s="186" t="s">
        <v>68</v>
      </c>
      <c r="D48" s="169" t="s">
        <v>46</v>
      </c>
      <c r="E48" s="169">
        <v>3.04</v>
      </c>
      <c r="F48" s="158">
        <f>ROUND(F41*E48,2)</f>
        <v>711.36</v>
      </c>
      <c r="G48" s="158"/>
      <c r="H48" s="158"/>
      <c r="I48" s="158"/>
      <c r="J48" s="158"/>
      <c r="K48" s="158"/>
      <c r="L48" s="158"/>
      <c r="M48" s="184"/>
      <c r="N48" s="106"/>
    </row>
    <row r="49" spans="1:14" s="84" customFormat="1" ht="17.25" customHeight="1" x14ac:dyDescent="0.25">
      <c r="A49" s="191">
        <v>7</v>
      </c>
      <c r="B49" s="192" t="s">
        <v>227</v>
      </c>
      <c r="C49" s="183" t="s">
        <v>228</v>
      </c>
      <c r="D49" s="169" t="s">
        <v>44</v>
      </c>
      <c r="E49" s="170"/>
      <c r="F49" s="171">
        <v>240</v>
      </c>
      <c r="G49" s="172"/>
      <c r="H49" s="159"/>
      <c r="I49" s="172"/>
      <c r="J49" s="159"/>
      <c r="K49" s="172"/>
      <c r="L49" s="159"/>
      <c r="M49" s="160"/>
      <c r="N49" s="106"/>
    </row>
    <row r="50" spans="1:14" s="84" customFormat="1" ht="17.25" customHeight="1" x14ac:dyDescent="0.25">
      <c r="A50" s="191"/>
      <c r="B50" s="192"/>
      <c r="C50" s="193" t="s">
        <v>41</v>
      </c>
      <c r="D50" s="169" t="s">
        <v>42</v>
      </c>
      <c r="E50" s="158">
        <v>1.21</v>
      </c>
      <c r="F50" s="172">
        <f>F49*E50</f>
        <v>290.39999999999998</v>
      </c>
      <c r="G50" s="172"/>
      <c r="H50" s="159"/>
      <c r="I50" s="158"/>
      <c r="J50" s="159"/>
      <c r="K50" s="172"/>
      <c r="L50" s="159"/>
      <c r="M50" s="160"/>
      <c r="N50" s="106"/>
    </row>
    <row r="51" spans="1:14" s="84" customFormat="1" ht="35.450000000000003" customHeight="1" x14ac:dyDescent="0.25">
      <c r="A51" s="191"/>
      <c r="B51" s="192"/>
      <c r="C51" s="194" t="s">
        <v>238</v>
      </c>
      <c r="D51" s="169"/>
      <c r="E51" s="158"/>
      <c r="F51" s="172"/>
      <c r="G51" s="172"/>
      <c r="H51" s="159"/>
      <c r="I51" s="158"/>
      <c r="J51" s="159"/>
      <c r="K51" s="172"/>
      <c r="L51" s="159"/>
      <c r="M51" s="160"/>
      <c r="N51" s="106"/>
    </row>
    <row r="52" spans="1:14" s="18" customFormat="1" ht="20.45" customHeight="1" x14ac:dyDescent="0.25">
      <c r="A52" s="14">
        <v>1</v>
      </c>
      <c r="B52" s="74" t="s">
        <v>346</v>
      </c>
      <c r="C52" s="15" t="s">
        <v>344</v>
      </c>
      <c r="D52" s="1" t="s">
        <v>43</v>
      </c>
      <c r="E52" s="16"/>
      <c r="F52" s="157">
        <v>0.84299999999999997</v>
      </c>
      <c r="G52" s="1"/>
      <c r="H52" s="1"/>
      <c r="I52" s="1"/>
      <c r="J52" s="1"/>
      <c r="K52" s="1"/>
      <c r="L52" s="1"/>
      <c r="M52" s="24"/>
      <c r="N52" s="106"/>
    </row>
    <row r="53" spans="1:14" s="18" customFormat="1" ht="20.45" customHeight="1" x14ac:dyDescent="0.25">
      <c r="A53" s="14"/>
      <c r="B53" s="74"/>
      <c r="C53" s="19" t="s">
        <v>49</v>
      </c>
      <c r="D53" s="20" t="s">
        <v>42</v>
      </c>
      <c r="E53" s="21">
        <v>34.9</v>
      </c>
      <c r="F53" s="20">
        <f>ROUND(F52*E53,2)</f>
        <v>29.42</v>
      </c>
      <c r="G53" s="20"/>
      <c r="H53" s="20"/>
      <c r="I53" s="20"/>
      <c r="J53" s="20"/>
      <c r="K53" s="20"/>
      <c r="L53" s="20"/>
      <c r="M53" s="25"/>
      <c r="N53" s="106"/>
    </row>
    <row r="54" spans="1:14" s="18" customFormat="1" ht="20.45" customHeight="1" x14ac:dyDescent="0.25">
      <c r="A54" s="14"/>
      <c r="B54" s="22" t="s">
        <v>232</v>
      </c>
      <c r="C54" s="19" t="s">
        <v>233</v>
      </c>
      <c r="D54" s="23" t="s">
        <v>43</v>
      </c>
      <c r="E54" s="23">
        <v>1</v>
      </c>
      <c r="F54" s="17">
        <v>0.65200000000000002</v>
      </c>
      <c r="G54" s="1"/>
      <c r="H54" s="1"/>
      <c r="I54" s="1"/>
      <c r="J54" s="1"/>
      <c r="K54" s="1"/>
      <c r="L54" s="1"/>
      <c r="M54" s="24"/>
      <c r="N54" s="106"/>
    </row>
    <row r="55" spans="1:14" s="18" customFormat="1" ht="20.45" customHeight="1" x14ac:dyDescent="0.25">
      <c r="A55" s="14"/>
      <c r="B55" s="74"/>
      <c r="C55" s="19" t="s">
        <v>234</v>
      </c>
      <c r="D55" s="20" t="s">
        <v>184</v>
      </c>
      <c r="E55" s="21">
        <v>4.07</v>
      </c>
      <c r="F55" s="20">
        <f>F52*E55</f>
        <v>3.4310100000000001</v>
      </c>
      <c r="G55" s="20"/>
      <c r="H55" s="20"/>
      <c r="I55" s="20"/>
      <c r="J55" s="20"/>
      <c r="K55" s="20"/>
      <c r="L55" s="20"/>
      <c r="M55" s="25"/>
      <c r="N55" s="106"/>
    </row>
    <row r="56" spans="1:14" s="18" customFormat="1" ht="20.45" customHeight="1" x14ac:dyDescent="0.25">
      <c r="A56" s="14"/>
      <c r="B56" s="74"/>
      <c r="C56" s="19" t="s">
        <v>345</v>
      </c>
      <c r="D56" s="20" t="s">
        <v>70</v>
      </c>
      <c r="E56" s="21">
        <v>15.2</v>
      </c>
      <c r="F56" s="20">
        <f>F52*E56</f>
        <v>12.813599999999999</v>
      </c>
      <c r="G56" s="20"/>
      <c r="H56" s="20"/>
      <c r="I56" s="20"/>
      <c r="J56" s="20"/>
      <c r="K56" s="20"/>
      <c r="L56" s="20"/>
      <c r="M56" s="25"/>
      <c r="N56" s="106"/>
    </row>
    <row r="57" spans="1:14" s="18" customFormat="1" ht="20.45" customHeight="1" x14ac:dyDescent="0.25">
      <c r="A57" s="14"/>
      <c r="B57" s="74"/>
      <c r="C57" s="19" t="s">
        <v>355</v>
      </c>
      <c r="D57" s="20" t="s">
        <v>70</v>
      </c>
      <c r="E57" s="21">
        <v>3.3</v>
      </c>
      <c r="F57" s="20">
        <v>190.57</v>
      </c>
      <c r="G57" s="20"/>
      <c r="H57" s="20"/>
      <c r="I57" s="20"/>
      <c r="J57" s="20"/>
      <c r="K57" s="20"/>
      <c r="L57" s="20"/>
      <c r="M57" s="25"/>
      <c r="N57" s="106"/>
    </row>
    <row r="58" spans="1:14" s="18" customFormat="1" ht="20.45" customHeight="1" x14ac:dyDescent="0.25">
      <c r="A58" s="14"/>
      <c r="B58" s="22"/>
      <c r="C58" s="19" t="s">
        <v>186</v>
      </c>
      <c r="D58" s="23" t="s">
        <v>184</v>
      </c>
      <c r="E58" s="23">
        <v>2.78</v>
      </c>
      <c r="F58" s="17">
        <f>F52*E58</f>
        <v>2.34354</v>
      </c>
      <c r="G58" s="1"/>
      <c r="H58" s="20"/>
      <c r="I58" s="1"/>
      <c r="J58" s="1"/>
      <c r="K58" s="1"/>
      <c r="L58" s="1"/>
      <c r="M58" s="25"/>
      <c r="N58" s="106"/>
    </row>
    <row r="59" spans="1:14" s="18" customFormat="1" ht="22.9" customHeight="1" x14ac:dyDescent="0.25">
      <c r="A59" s="14">
        <v>2</v>
      </c>
      <c r="B59" s="74" t="s">
        <v>230</v>
      </c>
      <c r="C59" s="15" t="s">
        <v>231</v>
      </c>
      <c r="D59" s="1" t="s">
        <v>43</v>
      </c>
      <c r="E59" s="16"/>
      <c r="F59" s="38">
        <v>0.84299999999999997</v>
      </c>
      <c r="G59" s="1"/>
      <c r="H59" s="1"/>
      <c r="I59" s="1"/>
      <c r="J59" s="1"/>
      <c r="K59" s="1"/>
      <c r="L59" s="1"/>
      <c r="M59" s="24"/>
      <c r="N59" s="106"/>
    </row>
    <row r="60" spans="1:14" s="18" customFormat="1" ht="15.75" x14ac:dyDescent="0.25">
      <c r="A60" s="14"/>
      <c r="B60" s="74"/>
      <c r="C60" s="19" t="s">
        <v>49</v>
      </c>
      <c r="D60" s="20" t="s">
        <v>42</v>
      </c>
      <c r="E60" s="21">
        <v>37.4</v>
      </c>
      <c r="F60" s="20">
        <f>ROUND(F59*E60,2)</f>
        <v>31.53</v>
      </c>
      <c r="G60" s="20"/>
      <c r="H60" s="20"/>
      <c r="I60" s="20"/>
      <c r="J60" s="20"/>
      <c r="K60" s="20"/>
      <c r="L60" s="20"/>
      <c r="M60" s="25"/>
      <c r="N60" s="106"/>
    </row>
    <row r="61" spans="1:14" s="18" customFormat="1" ht="18.75" customHeight="1" x14ac:dyDescent="0.25">
      <c r="A61" s="14"/>
      <c r="B61" s="74"/>
      <c r="C61" s="19" t="s">
        <v>234</v>
      </c>
      <c r="D61" s="20" t="s">
        <v>184</v>
      </c>
      <c r="E61" s="21">
        <v>6.32</v>
      </c>
      <c r="F61" s="20">
        <f>F59*E61</f>
        <v>5.3277600000000005</v>
      </c>
      <c r="G61" s="20"/>
      <c r="H61" s="20"/>
      <c r="I61" s="20"/>
      <c r="J61" s="20"/>
      <c r="K61" s="20"/>
      <c r="L61" s="20"/>
      <c r="M61" s="25"/>
      <c r="N61" s="106"/>
    </row>
    <row r="62" spans="1:14" s="18" customFormat="1" ht="16.5" customHeight="1" x14ac:dyDescent="0.25">
      <c r="A62" s="14"/>
      <c r="B62" s="74"/>
      <c r="C62" s="19" t="s">
        <v>235</v>
      </c>
      <c r="D62" s="20" t="s">
        <v>137</v>
      </c>
      <c r="E62" s="21">
        <v>0.75</v>
      </c>
      <c r="F62" s="20">
        <f>F59*E62</f>
        <v>0.63224999999999998</v>
      </c>
      <c r="G62" s="20"/>
      <c r="H62" s="20"/>
      <c r="I62" s="20"/>
      <c r="J62" s="20"/>
      <c r="K62" s="20"/>
      <c r="L62" s="20"/>
      <c r="M62" s="25"/>
      <c r="N62" s="106"/>
    </row>
    <row r="63" spans="1:14" s="18" customFormat="1" ht="15.75" x14ac:dyDescent="0.25">
      <c r="A63" s="14"/>
      <c r="B63" s="74"/>
      <c r="C63" s="19" t="s">
        <v>236</v>
      </c>
      <c r="D63" s="20" t="s">
        <v>237</v>
      </c>
      <c r="E63" s="21">
        <v>0.06</v>
      </c>
      <c r="F63" s="20">
        <f>F59*E63</f>
        <v>5.0579999999999993E-2</v>
      </c>
      <c r="G63" s="20"/>
      <c r="H63" s="20"/>
      <c r="I63" s="20"/>
      <c r="J63" s="20"/>
      <c r="K63" s="20"/>
      <c r="L63" s="20"/>
      <c r="M63" s="25"/>
      <c r="N63" s="106"/>
    </row>
    <row r="64" spans="1:14" s="18" customFormat="1" ht="15.75" x14ac:dyDescent="0.25">
      <c r="A64" s="14"/>
      <c r="B64" s="22"/>
      <c r="C64" s="19" t="s">
        <v>186</v>
      </c>
      <c r="D64" s="23" t="s">
        <v>184</v>
      </c>
      <c r="E64" s="23">
        <v>7.63</v>
      </c>
      <c r="F64" s="17">
        <f>F59*E64</f>
        <v>6.4320899999999996</v>
      </c>
      <c r="G64" s="1"/>
      <c r="H64" s="20"/>
      <c r="I64" s="1"/>
      <c r="J64" s="1"/>
      <c r="K64" s="1"/>
      <c r="L64" s="1"/>
      <c r="M64" s="25"/>
      <c r="N64" s="106"/>
    </row>
    <row r="65" spans="1:14" ht="19.149999999999999" customHeight="1" x14ac:dyDescent="0.3">
      <c r="A65" s="195"/>
      <c r="B65" s="196"/>
      <c r="C65" s="197" t="s">
        <v>37</v>
      </c>
      <c r="D65" s="195"/>
      <c r="E65" s="195"/>
      <c r="F65" s="195"/>
      <c r="G65" s="198"/>
      <c r="H65" s="199"/>
      <c r="I65" s="200"/>
      <c r="J65" s="199"/>
      <c r="K65" s="200"/>
      <c r="L65" s="199"/>
      <c r="M65" s="201"/>
    </row>
    <row r="66" spans="1:14" ht="19.149999999999999" customHeight="1" x14ac:dyDescent="0.3">
      <c r="A66" s="202"/>
      <c r="B66" s="202"/>
      <c r="C66" s="203" t="s">
        <v>121</v>
      </c>
      <c r="D66" s="204">
        <v>0.05</v>
      </c>
      <c r="E66" s="202"/>
      <c r="F66" s="202"/>
      <c r="G66" s="205"/>
      <c r="H66" s="206"/>
      <c r="I66" s="206"/>
      <c r="J66" s="206"/>
      <c r="K66" s="206"/>
      <c r="L66" s="206"/>
      <c r="M66" s="207"/>
    </row>
    <row r="67" spans="1:14" ht="19.149999999999999" customHeight="1" x14ac:dyDescent="0.3">
      <c r="A67" s="202"/>
      <c r="B67" s="202"/>
      <c r="C67" s="203" t="s">
        <v>37</v>
      </c>
      <c r="D67" s="195"/>
      <c r="E67" s="202"/>
      <c r="F67" s="202"/>
      <c r="G67" s="205"/>
      <c r="H67" s="205"/>
      <c r="I67" s="205"/>
      <c r="J67" s="205"/>
      <c r="K67" s="205"/>
      <c r="L67" s="205"/>
      <c r="M67" s="207"/>
      <c r="N67" s="79" t="s">
        <v>149</v>
      </c>
    </row>
    <row r="68" spans="1:14" ht="19.149999999999999" customHeight="1" x14ac:dyDescent="0.3">
      <c r="A68" s="202"/>
      <c r="B68" s="202"/>
      <c r="C68" s="208" t="s">
        <v>347</v>
      </c>
      <c r="D68" s="195"/>
      <c r="E68" s="202"/>
      <c r="F68" s="202"/>
      <c r="G68" s="205"/>
      <c r="H68" s="205"/>
      <c r="I68" s="205"/>
      <c r="J68" s="205"/>
      <c r="K68" s="205"/>
      <c r="L68" s="205"/>
      <c r="M68" s="207"/>
      <c r="N68" s="79" t="s">
        <v>149</v>
      </c>
    </row>
    <row r="69" spans="1:14" ht="19.149999999999999" customHeight="1" x14ac:dyDescent="0.3">
      <c r="A69" s="202"/>
      <c r="B69" s="202"/>
      <c r="C69" s="203" t="s">
        <v>58</v>
      </c>
      <c r="D69" s="204">
        <v>0.1</v>
      </c>
      <c r="E69" s="202"/>
      <c r="F69" s="202"/>
      <c r="G69" s="205"/>
      <c r="H69" s="205"/>
      <c r="I69" s="205"/>
      <c r="J69" s="205"/>
      <c r="K69" s="205"/>
      <c r="L69" s="205"/>
      <c r="M69" s="207"/>
    </row>
    <row r="70" spans="1:14" ht="19.149999999999999" customHeight="1" x14ac:dyDescent="0.3">
      <c r="A70" s="202"/>
      <c r="B70" s="202"/>
      <c r="C70" s="203" t="s">
        <v>37</v>
      </c>
      <c r="D70" s="195"/>
      <c r="E70" s="202"/>
      <c r="F70" s="202"/>
      <c r="G70" s="205"/>
      <c r="H70" s="205"/>
      <c r="I70" s="205"/>
      <c r="J70" s="205"/>
      <c r="K70" s="205"/>
      <c r="L70" s="205"/>
      <c r="M70" s="207"/>
    </row>
    <row r="71" spans="1:14" ht="19.149999999999999" customHeight="1" x14ac:dyDescent="0.3">
      <c r="A71" s="202"/>
      <c r="B71" s="202"/>
      <c r="C71" s="203" t="s">
        <v>60</v>
      </c>
      <c r="D71" s="204">
        <v>0.08</v>
      </c>
      <c r="E71" s="202"/>
      <c r="F71" s="202"/>
      <c r="G71" s="205"/>
      <c r="H71" s="205"/>
      <c r="I71" s="205"/>
      <c r="J71" s="205"/>
      <c r="K71" s="205"/>
      <c r="L71" s="205"/>
      <c r="M71" s="207"/>
    </row>
    <row r="72" spans="1:14" ht="19.5" customHeight="1" x14ac:dyDescent="0.3">
      <c r="A72" s="202"/>
      <c r="B72" s="202"/>
      <c r="C72" s="208" t="s">
        <v>348</v>
      </c>
      <c r="D72" s="195"/>
      <c r="E72" s="202"/>
      <c r="F72" s="202"/>
      <c r="G72" s="205"/>
      <c r="H72" s="205"/>
      <c r="I72" s="205"/>
      <c r="J72" s="205"/>
      <c r="K72" s="205"/>
      <c r="L72" s="205"/>
      <c r="M72" s="207"/>
    </row>
    <row r="73" spans="1:14" ht="19.149999999999999" customHeight="1" x14ac:dyDescent="0.3">
      <c r="A73" s="202"/>
      <c r="B73" s="202"/>
      <c r="C73" s="66" t="s">
        <v>349</v>
      </c>
      <c r="D73" s="195"/>
      <c r="E73" s="202"/>
      <c r="F73" s="202"/>
      <c r="G73" s="205"/>
      <c r="H73" s="205"/>
      <c r="I73" s="205"/>
      <c r="J73" s="205"/>
      <c r="K73" s="205"/>
      <c r="L73" s="205"/>
      <c r="M73" s="207"/>
      <c r="N73" s="79" t="s">
        <v>149</v>
      </c>
    </row>
    <row r="74" spans="1:14" ht="19.149999999999999" customHeight="1" x14ac:dyDescent="0.3">
      <c r="A74" s="202"/>
      <c r="B74" s="202"/>
      <c r="C74" s="203" t="s">
        <v>350</v>
      </c>
      <c r="D74" s="204">
        <v>0.08</v>
      </c>
      <c r="E74" s="202"/>
      <c r="F74" s="202"/>
      <c r="G74" s="205"/>
      <c r="H74" s="205"/>
      <c r="I74" s="205"/>
      <c r="J74" s="205"/>
      <c r="K74" s="205"/>
      <c r="L74" s="205"/>
      <c r="M74" s="207"/>
    </row>
    <row r="75" spans="1:14" ht="19.149999999999999" customHeight="1" x14ac:dyDescent="0.3">
      <c r="A75" s="202"/>
      <c r="B75" s="202"/>
      <c r="C75" s="203" t="s">
        <v>37</v>
      </c>
      <c r="D75" s="195"/>
      <c r="E75" s="202"/>
      <c r="F75" s="202"/>
      <c r="G75" s="205"/>
      <c r="H75" s="205"/>
      <c r="I75" s="205"/>
      <c r="J75" s="205"/>
      <c r="K75" s="205"/>
      <c r="L75" s="205"/>
      <c r="M75" s="207"/>
    </row>
    <row r="76" spans="1:14" ht="19.149999999999999" customHeight="1" x14ac:dyDescent="0.3">
      <c r="A76" s="202"/>
      <c r="B76" s="202"/>
      <c r="C76" s="203" t="s">
        <v>60</v>
      </c>
      <c r="D76" s="204">
        <v>0.08</v>
      </c>
      <c r="E76" s="202"/>
      <c r="F76" s="202"/>
      <c r="G76" s="205"/>
      <c r="H76" s="205"/>
      <c r="I76" s="205"/>
      <c r="J76" s="205"/>
      <c r="K76" s="205"/>
      <c r="L76" s="205"/>
      <c r="M76" s="207"/>
    </row>
    <row r="77" spans="1:14" ht="19.5" customHeight="1" x14ac:dyDescent="0.3">
      <c r="A77" s="202"/>
      <c r="B77" s="202"/>
      <c r="C77" s="208" t="s">
        <v>351</v>
      </c>
      <c r="D77" s="195"/>
      <c r="E77" s="202"/>
      <c r="F77" s="202"/>
      <c r="G77" s="205"/>
      <c r="H77" s="205"/>
      <c r="I77" s="205"/>
      <c r="J77" s="205"/>
      <c r="K77" s="205"/>
      <c r="L77" s="205"/>
      <c r="M77" s="207"/>
    </row>
    <row r="78" spans="1:14" ht="19.5" customHeight="1" x14ac:dyDescent="0.3">
      <c r="A78" s="202"/>
      <c r="B78" s="202"/>
      <c r="C78" s="209" t="s">
        <v>352</v>
      </c>
      <c r="D78" s="195"/>
      <c r="E78" s="202"/>
      <c r="F78" s="202"/>
      <c r="G78" s="205"/>
      <c r="H78" s="205"/>
      <c r="I78" s="205"/>
      <c r="J78" s="205"/>
      <c r="K78" s="205"/>
      <c r="L78" s="205"/>
      <c r="M78" s="207"/>
    </row>
    <row r="82" spans="3:11" x14ac:dyDescent="0.25">
      <c r="C82" s="210"/>
      <c r="D82" s="210"/>
      <c r="E82" s="210"/>
      <c r="F82" s="210"/>
      <c r="G82" s="210"/>
      <c r="H82" s="210"/>
      <c r="I82" s="210"/>
      <c r="J82" s="210"/>
      <c r="K82" s="210"/>
    </row>
    <row r="83" spans="3:11" ht="15.75" x14ac:dyDescent="0.3">
      <c r="C83" s="211"/>
      <c r="D83" s="211"/>
      <c r="E83" s="211"/>
      <c r="F83" s="211"/>
      <c r="G83" s="211"/>
      <c r="H83" s="212"/>
    </row>
    <row r="84" spans="3:11" ht="15.75" x14ac:dyDescent="0.25">
      <c r="C84" s="213"/>
      <c r="D84" s="213"/>
      <c r="E84" s="213"/>
      <c r="F84" s="213"/>
      <c r="G84" s="213"/>
      <c r="H84" s="213"/>
    </row>
    <row r="85" spans="3:11" ht="16.149999999999999" customHeight="1" x14ac:dyDescent="0.25">
      <c r="C85" s="211"/>
      <c r="D85" s="211"/>
      <c r="E85" s="211"/>
      <c r="F85" s="211"/>
      <c r="G85" s="211"/>
      <c r="H85" s="211"/>
      <c r="I85" s="211"/>
      <c r="J85" s="211"/>
      <c r="K85" s="211"/>
    </row>
    <row r="86" spans="3:11" ht="15.75" x14ac:dyDescent="0.3">
      <c r="C86" s="214"/>
      <c r="D86" s="214"/>
      <c r="E86" s="214"/>
      <c r="F86" s="214"/>
      <c r="G86" s="214"/>
      <c r="H86" s="215"/>
    </row>
  </sheetData>
  <mergeCells count="21">
    <mergeCell ref="M7:M8"/>
    <mergeCell ref="D1:L1"/>
    <mergeCell ref="A2:M2"/>
    <mergeCell ref="A3:L3"/>
    <mergeCell ref="A4:F4"/>
    <mergeCell ref="H4:K4"/>
    <mergeCell ref="B5:C5"/>
    <mergeCell ref="H6:K6"/>
    <mergeCell ref="A7:A8"/>
    <mergeCell ref="B7:B8"/>
    <mergeCell ref="C7:C8"/>
    <mergeCell ref="D7:D8"/>
    <mergeCell ref="E7:F7"/>
    <mergeCell ref="G7:H7"/>
    <mergeCell ref="I7:J7"/>
    <mergeCell ref="K7:L7"/>
    <mergeCell ref="C86:G86"/>
    <mergeCell ref="C82:K82"/>
    <mergeCell ref="C83:G83"/>
    <mergeCell ref="C84:H84"/>
    <mergeCell ref="C85:K85"/>
  </mergeCells>
  <conditionalFormatting sqref="IR11:IT25 C29:C50 A29:B51 A10:IQ25 D29:IT51 A59:IU64">
    <cfRule type="cellIs" dxfId="44" priority="15" stopIfTrue="1" operator="equal">
      <formula>8223.307275</formula>
    </cfRule>
  </conditionalFormatting>
  <conditionalFormatting sqref="C29:C50 A29:B51 A21:IU25 D29:IU51">
    <cfRule type="cellIs" dxfId="43" priority="7" stopIfTrue="1" operator="equal">
      <formula>8223.307275</formula>
    </cfRule>
  </conditionalFormatting>
  <conditionalFormatting sqref="A26:IT28">
    <cfRule type="cellIs" dxfId="42" priority="5" stopIfTrue="1" operator="equal">
      <formula>8223.307275</formula>
    </cfRule>
  </conditionalFormatting>
  <conditionalFormatting sqref="A26:IU28">
    <cfRule type="cellIs" dxfId="41" priority="4" stopIfTrue="1" operator="equal">
      <formula>8223.307275</formula>
    </cfRule>
  </conditionalFormatting>
  <conditionalFormatting sqref="A52:IT58">
    <cfRule type="cellIs" dxfId="40" priority="3" stopIfTrue="1" operator="equal">
      <formula>8223.307275</formula>
    </cfRule>
  </conditionalFormatting>
  <conditionalFormatting sqref="A52:IU58">
    <cfRule type="cellIs" dxfId="39" priority="2" stopIfTrue="1" operator="equal">
      <formula>8223.307275</formula>
    </cfRule>
  </conditionalFormatting>
  <conditionalFormatting sqref="A52:IU58">
    <cfRule type="cellIs" dxfId="38" priority="1" stopIfTrue="1" operator="equal">
      <formula>8223.307275</formula>
    </cfRule>
  </conditionalFormatting>
  <pageMargins left="0.16" right="0.16" top="0.42" bottom="0.23" header="0.3" footer="0.15"/>
  <pageSetup paperSize="9" scale="8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83"/>
  <sheetViews>
    <sheetView tabSelected="1" zoomScaleSheetLayoutView="115" workbookViewId="0">
      <selection activeCell="C25" sqref="C25"/>
    </sheetView>
  </sheetViews>
  <sheetFormatPr defaultColWidth="9.140625" defaultRowHeight="15.75" x14ac:dyDescent="0.3"/>
  <cols>
    <col min="1" max="1" width="3.85546875" style="316" customWidth="1"/>
    <col min="2" max="2" width="9.85546875" style="332" customWidth="1"/>
    <col min="3" max="3" width="49.140625" style="333" customWidth="1"/>
    <col min="4" max="4" width="8.42578125" style="316" customWidth="1"/>
    <col min="5" max="5" width="9.7109375" style="316" customWidth="1"/>
    <col min="6" max="6" width="9.140625" style="316"/>
    <col min="7" max="7" width="9.42578125" style="316" customWidth="1"/>
    <col min="8" max="8" width="10.5703125" style="316" customWidth="1"/>
    <col min="9" max="9" width="8.42578125" style="316" customWidth="1"/>
    <col min="10" max="10" width="10.7109375" style="316" customWidth="1"/>
    <col min="11" max="11" width="8.140625" style="316" customWidth="1"/>
    <col min="12" max="12" width="11.7109375" style="316" customWidth="1"/>
    <col min="13" max="13" width="11.42578125" style="316" customWidth="1"/>
    <col min="14" max="16384" width="9.140625" style="316"/>
  </cols>
  <sheetData>
    <row r="1" spans="1:15" s="82" customFormat="1" ht="20.25" customHeight="1" x14ac:dyDescent="0.3">
      <c r="A1" s="211" t="s">
        <v>100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5" s="84" customFormat="1" x14ac:dyDescent="0.25">
      <c r="A2" s="277" t="s">
        <v>110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5" s="84" customFormat="1" x14ac:dyDescent="0.25">
      <c r="B3" s="91" t="s">
        <v>327</v>
      </c>
      <c r="C3" s="91"/>
      <c r="D3" s="278">
        <f>ROUND(M76*0.001,2)</f>
        <v>0</v>
      </c>
      <c r="E3" s="84" t="s">
        <v>29</v>
      </c>
      <c r="I3" s="219"/>
      <c r="J3" s="220"/>
      <c r="K3" s="220"/>
      <c r="L3" s="88"/>
      <c r="M3" s="89"/>
    </row>
    <row r="4" spans="1:15" s="106" customFormat="1" ht="30.75" customHeight="1" x14ac:dyDescent="0.25">
      <c r="A4" s="222" t="s">
        <v>0</v>
      </c>
      <c r="B4" s="223" t="s">
        <v>30</v>
      </c>
      <c r="C4" s="224" t="s">
        <v>31</v>
      </c>
      <c r="D4" s="222" t="s">
        <v>32</v>
      </c>
      <c r="E4" s="224" t="s">
        <v>33</v>
      </c>
      <c r="F4" s="224"/>
      <c r="G4" s="224" t="s">
        <v>34</v>
      </c>
      <c r="H4" s="224"/>
      <c r="I4" s="224" t="s">
        <v>35</v>
      </c>
      <c r="J4" s="224"/>
      <c r="K4" s="224" t="s">
        <v>36</v>
      </c>
      <c r="L4" s="224"/>
      <c r="M4" s="225" t="s">
        <v>37</v>
      </c>
    </row>
    <row r="5" spans="1:15" s="106" customFormat="1" ht="34.5" customHeight="1" x14ac:dyDescent="0.25">
      <c r="A5" s="222"/>
      <c r="B5" s="223"/>
      <c r="C5" s="224"/>
      <c r="D5" s="222"/>
      <c r="E5" s="226" t="s">
        <v>38</v>
      </c>
      <c r="F5" s="226" t="s">
        <v>1</v>
      </c>
      <c r="G5" s="226" t="s">
        <v>39</v>
      </c>
      <c r="H5" s="227" t="s">
        <v>37</v>
      </c>
      <c r="I5" s="228" t="s">
        <v>39</v>
      </c>
      <c r="J5" s="226" t="s">
        <v>37</v>
      </c>
      <c r="K5" s="226" t="s">
        <v>39</v>
      </c>
      <c r="L5" s="172" t="s">
        <v>37</v>
      </c>
      <c r="M5" s="225"/>
      <c r="N5" s="113"/>
    </row>
    <row r="6" spans="1:15" s="106" customFormat="1" x14ac:dyDescent="0.25">
      <c r="A6" s="163">
        <v>1</v>
      </c>
      <c r="B6" s="229">
        <v>2</v>
      </c>
      <c r="C6" s="163">
        <v>3</v>
      </c>
      <c r="D6" s="229">
        <v>4</v>
      </c>
      <c r="E6" s="163">
        <v>5</v>
      </c>
      <c r="F6" s="229">
        <v>6</v>
      </c>
      <c r="G6" s="230">
        <v>7</v>
      </c>
      <c r="H6" s="229">
        <v>8</v>
      </c>
      <c r="I6" s="163">
        <v>9</v>
      </c>
      <c r="J6" s="229">
        <v>10</v>
      </c>
      <c r="K6" s="163">
        <v>11</v>
      </c>
      <c r="L6" s="230">
        <v>12</v>
      </c>
      <c r="M6" s="229" t="s">
        <v>40</v>
      </c>
    </row>
    <row r="7" spans="1:15" s="2" customFormat="1" ht="35.450000000000003" customHeight="1" x14ac:dyDescent="0.25">
      <c r="A7" s="6">
        <v>1</v>
      </c>
      <c r="B7" s="9" t="s">
        <v>240</v>
      </c>
      <c r="C7" s="279" t="s">
        <v>241</v>
      </c>
      <c r="D7" s="233" t="s">
        <v>242</v>
      </c>
      <c r="E7" s="233"/>
      <c r="F7" s="280">
        <v>2.8473999999999999</v>
      </c>
      <c r="G7" s="151"/>
      <c r="H7" s="151"/>
      <c r="I7" s="11"/>
      <c r="J7" s="281"/>
      <c r="K7" s="151"/>
      <c r="L7" s="11"/>
      <c r="M7" s="281"/>
      <c r="N7" s="282"/>
    </row>
    <row r="8" spans="1:15" s="3" customFormat="1" ht="13.5" x14ac:dyDescent="0.2">
      <c r="A8" s="6"/>
      <c r="B8" s="161"/>
      <c r="C8" s="253" t="s">
        <v>50</v>
      </c>
      <c r="D8" s="151" t="s">
        <v>51</v>
      </c>
      <c r="E8" s="11">
        <v>160</v>
      </c>
      <c r="F8" s="11">
        <f>ROUND(E8*F7,2)</f>
        <v>455.58</v>
      </c>
      <c r="G8" s="283"/>
      <c r="H8" s="283"/>
      <c r="I8" s="12"/>
      <c r="J8" s="284"/>
      <c r="K8" s="283"/>
      <c r="L8" s="12"/>
      <c r="M8" s="285"/>
      <c r="O8" s="185"/>
    </row>
    <row r="9" spans="1:15" s="3" customFormat="1" ht="13.5" x14ac:dyDescent="0.25">
      <c r="A9" s="6"/>
      <c r="B9" s="177" t="s">
        <v>150</v>
      </c>
      <c r="C9" s="253" t="s">
        <v>243</v>
      </c>
      <c r="D9" s="151" t="s">
        <v>47</v>
      </c>
      <c r="E9" s="11">
        <v>1.91</v>
      </c>
      <c r="F9" s="11">
        <f>ROUND(E9*F7,2)</f>
        <v>5.44</v>
      </c>
      <c r="G9" s="283"/>
      <c r="H9" s="283"/>
      <c r="I9" s="12"/>
      <c r="J9" s="285"/>
      <c r="K9" s="12"/>
      <c r="L9" s="286"/>
      <c r="M9" s="285"/>
    </row>
    <row r="10" spans="1:15" s="3" customFormat="1" ht="13.5" x14ac:dyDescent="0.25">
      <c r="A10" s="6"/>
      <c r="B10" s="177" t="s">
        <v>244</v>
      </c>
      <c r="C10" s="253" t="s">
        <v>245</v>
      </c>
      <c r="D10" s="151" t="s">
        <v>47</v>
      </c>
      <c r="E10" s="11">
        <v>77.5</v>
      </c>
      <c r="F10" s="11">
        <f>ROUND(E10*F7,2)</f>
        <v>220.67</v>
      </c>
      <c r="G10" s="283"/>
      <c r="H10" s="283"/>
      <c r="I10" s="12"/>
      <c r="J10" s="285"/>
      <c r="K10" s="11"/>
      <c r="L10" s="286"/>
      <c r="M10" s="285"/>
    </row>
    <row r="11" spans="1:15" s="84" customFormat="1" ht="42.6" customHeight="1" x14ac:dyDescent="0.25">
      <c r="A11" s="125">
        <v>2</v>
      </c>
      <c r="B11" s="74" t="s">
        <v>324</v>
      </c>
      <c r="C11" s="249" t="s">
        <v>325</v>
      </c>
      <c r="D11" s="250" t="s">
        <v>311</v>
      </c>
      <c r="E11" s="250"/>
      <c r="F11" s="67">
        <f>F7/10</f>
        <v>0.28473999999999999</v>
      </c>
      <c r="G11" s="251"/>
      <c r="H11" s="251"/>
      <c r="I11" s="251"/>
      <c r="J11" s="251"/>
      <c r="K11" s="251"/>
      <c r="L11" s="251"/>
      <c r="M11" s="153"/>
      <c r="N11" s="106"/>
    </row>
    <row r="12" spans="1:15" s="254" customFormat="1" x14ac:dyDescent="0.25">
      <c r="A12" s="125"/>
      <c r="B12" s="252"/>
      <c r="C12" s="253" t="s">
        <v>50</v>
      </c>
      <c r="D12" s="10" t="s">
        <v>51</v>
      </c>
      <c r="E12" s="7">
        <v>15.5</v>
      </c>
      <c r="F12" s="7">
        <f>ROUND(E12*F11,2)</f>
        <v>4.41</v>
      </c>
      <c r="G12" s="251"/>
      <c r="H12" s="251"/>
      <c r="I12" s="251"/>
      <c r="J12" s="251"/>
      <c r="K12" s="251"/>
      <c r="L12" s="251"/>
      <c r="M12" s="153"/>
      <c r="N12" s="106"/>
    </row>
    <row r="13" spans="1:15" s="254" customFormat="1" x14ac:dyDescent="0.25">
      <c r="A13" s="125"/>
      <c r="B13" s="22" t="s">
        <v>310</v>
      </c>
      <c r="C13" s="253" t="s">
        <v>312</v>
      </c>
      <c r="D13" s="10" t="s">
        <v>51</v>
      </c>
      <c r="E13" s="7">
        <v>34.700000000000003</v>
      </c>
      <c r="F13" s="7">
        <f>ROUND(E13*F11,2)</f>
        <v>9.8800000000000008</v>
      </c>
      <c r="G13" s="251"/>
      <c r="H13" s="251"/>
      <c r="I13" s="251"/>
      <c r="J13" s="251"/>
      <c r="K13" s="251"/>
      <c r="L13" s="251"/>
      <c r="M13" s="153"/>
      <c r="N13" s="106"/>
    </row>
    <row r="14" spans="1:15" s="106" customFormat="1" x14ac:dyDescent="0.25">
      <c r="A14" s="125"/>
      <c r="B14" s="252"/>
      <c r="C14" s="255" t="s">
        <v>45</v>
      </c>
      <c r="D14" s="10" t="s">
        <v>52</v>
      </c>
      <c r="E14" s="7">
        <v>2.09</v>
      </c>
      <c r="F14" s="7">
        <f>ROUND(E14*F11,2)</f>
        <v>0.6</v>
      </c>
      <c r="G14" s="251"/>
      <c r="H14" s="251"/>
      <c r="I14" s="251"/>
      <c r="J14" s="251"/>
      <c r="K14" s="251"/>
      <c r="L14" s="256"/>
      <c r="M14" s="153"/>
    </row>
    <row r="15" spans="1:15" s="82" customFormat="1" x14ac:dyDescent="0.3">
      <c r="A15" s="257"/>
      <c r="B15" s="22" t="s">
        <v>266</v>
      </c>
      <c r="C15" s="258" t="s">
        <v>53</v>
      </c>
      <c r="D15" s="10" t="s">
        <v>313</v>
      </c>
      <c r="E15" s="7">
        <v>0.04</v>
      </c>
      <c r="F15" s="259">
        <f>E15*F11</f>
        <v>1.13896E-2</v>
      </c>
      <c r="G15" s="7"/>
      <c r="H15" s="256"/>
      <c r="I15" s="7"/>
      <c r="J15" s="251"/>
      <c r="K15" s="7"/>
      <c r="L15" s="251"/>
      <c r="M15" s="153"/>
      <c r="N15" s="106"/>
    </row>
    <row r="16" spans="1:15" s="8" customFormat="1" ht="27" x14ac:dyDescent="0.25">
      <c r="A16" s="6">
        <v>2</v>
      </c>
      <c r="B16" s="9" t="s">
        <v>162</v>
      </c>
      <c r="C16" s="287" t="s">
        <v>181</v>
      </c>
      <c r="D16" s="11" t="s">
        <v>43</v>
      </c>
      <c r="E16" s="238"/>
      <c r="F16" s="238">
        <f>F11*1000*2</f>
        <v>569.48</v>
      </c>
      <c r="G16" s="12"/>
      <c r="H16" s="285"/>
      <c r="I16" s="12"/>
      <c r="J16" s="285"/>
      <c r="K16" s="12"/>
      <c r="L16" s="288"/>
      <c r="M16" s="288"/>
      <c r="N16" s="106"/>
    </row>
    <row r="17" spans="1:14" s="2" customFormat="1" ht="43.15" customHeight="1" x14ac:dyDescent="0.25">
      <c r="A17" s="6">
        <v>4</v>
      </c>
      <c r="B17" s="9" t="s">
        <v>73</v>
      </c>
      <c r="C17" s="289" t="s">
        <v>246</v>
      </c>
      <c r="D17" s="233" t="s">
        <v>247</v>
      </c>
      <c r="E17" s="233"/>
      <c r="F17" s="280">
        <v>2.8473999999999999</v>
      </c>
      <c r="G17" s="290"/>
      <c r="H17" s="290"/>
      <c r="I17" s="290"/>
      <c r="J17" s="290"/>
      <c r="K17" s="290"/>
      <c r="L17" s="290"/>
      <c r="M17" s="290"/>
    </row>
    <row r="18" spans="1:14" s="3" customFormat="1" ht="13.5" x14ac:dyDescent="0.25">
      <c r="A18" s="6"/>
      <c r="B18" s="161"/>
      <c r="C18" s="253" t="s">
        <v>49</v>
      </c>
      <c r="D18" s="151" t="s">
        <v>51</v>
      </c>
      <c r="E18" s="151">
        <v>33</v>
      </c>
      <c r="F18" s="11">
        <f>ROUND(F17*E18,2)</f>
        <v>93.96</v>
      </c>
      <c r="G18" s="291"/>
      <c r="H18" s="290"/>
      <c r="I18" s="290"/>
      <c r="J18" s="290"/>
      <c r="K18" s="291"/>
      <c r="L18" s="290"/>
      <c r="M18" s="290"/>
    </row>
    <row r="19" spans="1:14" s="3" customFormat="1" ht="13.5" x14ac:dyDescent="0.25">
      <c r="A19" s="6"/>
      <c r="B19" s="177" t="s">
        <v>150</v>
      </c>
      <c r="C19" s="253" t="s">
        <v>63</v>
      </c>
      <c r="D19" s="151" t="s">
        <v>51</v>
      </c>
      <c r="E19" s="11">
        <v>0.42</v>
      </c>
      <c r="F19" s="11">
        <f>ROUND(E19*F17,2)</f>
        <v>1.2</v>
      </c>
      <c r="G19" s="291"/>
      <c r="H19" s="290"/>
      <c r="I19" s="290"/>
      <c r="J19" s="290"/>
      <c r="K19" s="290"/>
      <c r="L19" s="290"/>
      <c r="M19" s="290"/>
    </row>
    <row r="20" spans="1:14" s="8" customFormat="1" ht="13.5" x14ac:dyDescent="0.25">
      <c r="A20" s="6"/>
      <c r="B20" s="22" t="s">
        <v>143</v>
      </c>
      <c r="C20" s="253" t="s">
        <v>75</v>
      </c>
      <c r="D20" s="151" t="s">
        <v>62</v>
      </c>
      <c r="E20" s="11">
        <v>2.58</v>
      </c>
      <c r="F20" s="11">
        <f>ROUND(E20*F17,2)</f>
        <v>7.35</v>
      </c>
      <c r="G20" s="290"/>
      <c r="H20" s="290"/>
      <c r="I20" s="290"/>
      <c r="J20" s="290"/>
      <c r="K20" s="290"/>
      <c r="L20" s="290"/>
      <c r="M20" s="290"/>
    </row>
    <row r="21" spans="1:14" s="2" customFormat="1" ht="13.5" x14ac:dyDescent="0.25">
      <c r="A21" s="6"/>
      <c r="B21" s="151" t="s">
        <v>153</v>
      </c>
      <c r="C21" s="292" t="s">
        <v>77</v>
      </c>
      <c r="D21" s="293" t="s">
        <v>62</v>
      </c>
      <c r="E21" s="11">
        <v>11.2</v>
      </c>
      <c r="F21" s="11">
        <f>ROUND(E21*F17,2)</f>
        <v>31.89</v>
      </c>
      <c r="G21" s="290"/>
      <c r="H21" s="290"/>
      <c r="I21" s="265"/>
      <c r="J21" s="290"/>
      <c r="K21" s="294"/>
      <c r="L21" s="290"/>
      <c r="M21" s="290"/>
    </row>
    <row r="22" spans="1:14" s="2" customFormat="1" ht="13.5" x14ac:dyDescent="0.25">
      <c r="A22" s="6"/>
      <c r="B22" s="151" t="s">
        <v>154</v>
      </c>
      <c r="C22" s="292" t="s">
        <v>76</v>
      </c>
      <c r="D22" s="293" t="s">
        <v>62</v>
      </c>
      <c r="E22" s="11">
        <v>24.8</v>
      </c>
      <c r="F22" s="11">
        <f>ROUND(E22*F17,2)</f>
        <v>70.62</v>
      </c>
      <c r="G22" s="290"/>
      <c r="H22" s="290"/>
      <c r="I22" s="265"/>
      <c r="J22" s="290"/>
      <c r="K22" s="290"/>
      <c r="L22" s="290"/>
      <c r="M22" s="290"/>
    </row>
    <row r="23" spans="1:14" s="2" customFormat="1" ht="13.5" x14ac:dyDescent="0.25">
      <c r="A23" s="6"/>
      <c r="B23" s="151" t="s">
        <v>152</v>
      </c>
      <c r="C23" s="292" t="s">
        <v>48</v>
      </c>
      <c r="D23" s="293" t="s">
        <v>62</v>
      </c>
      <c r="E23" s="11">
        <v>4.1399999999999997</v>
      </c>
      <c r="F23" s="11">
        <f>ROUND(E23*F17,2)</f>
        <v>11.79</v>
      </c>
      <c r="G23" s="290"/>
      <c r="H23" s="290"/>
      <c r="I23" s="265"/>
      <c r="J23" s="290"/>
      <c r="K23" s="290"/>
      <c r="L23" s="290"/>
      <c r="M23" s="290"/>
    </row>
    <row r="24" spans="1:14" s="2" customFormat="1" ht="13.5" x14ac:dyDescent="0.25">
      <c r="A24" s="6"/>
      <c r="B24" s="151" t="s">
        <v>155</v>
      </c>
      <c r="C24" s="253" t="s">
        <v>64</v>
      </c>
      <c r="D24" s="293" t="s">
        <v>62</v>
      </c>
      <c r="E24" s="11">
        <v>0.53</v>
      </c>
      <c r="F24" s="11">
        <f>ROUND(E24*F17,2)</f>
        <v>1.51</v>
      </c>
      <c r="G24" s="290"/>
      <c r="H24" s="290"/>
      <c r="I24" s="290"/>
      <c r="J24" s="290"/>
      <c r="K24" s="290"/>
      <c r="L24" s="290"/>
      <c r="M24" s="290"/>
    </row>
    <row r="25" spans="1:14" s="2" customFormat="1" x14ac:dyDescent="0.25">
      <c r="A25" s="6"/>
      <c r="B25" s="151" t="s">
        <v>165</v>
      </c>
      <c r="C25" s="253" t="s">
        <v>248</v>
      </c>
      <c r="D25" s="151" t="s">
        <v>145</v>
      </c>
      <c r="E25" s="11">
        <f>189-12.6*9</f>
        <v>75.600000000000009</v>
      </c>
      <c r="F25" s="11">
        <f>ROUND(E25*F17,2)</f>
        <v>215.26</v>
      </c>
      <c r="G25" s="290"/>
      <c r="H25" s="285"/>
      <c r="I25" s="290"/>
      <c r="J25" s="290"/>
      <c r="K25" s="290"/>
      <c r="L25" s="290"/>
      <c r="M25" s="290"/>
    </row>
    <row r="26" spans="1:14" s="2" customFormat="1" x14ac:dyDescent="0.25">
      <c r="A26" s="6"/>
      <c r="B26" s="151"/>
      <c r="C26" s="253" t="s">
        <v>249</v>
      </c>
      <c r="D26" s="151" t="s">
        <v>145</v>
      </c>
      <c r="E26" s="11">
        <v>30</v>
      </c>
      <c r="F26" s="11">
        <f>ROUND(E26*F17,2)</f>
        <v>85.42</v>
      </c>
      <c r="G26" s="290"/>
      <c r="H26" s="290"/>
      <c r="I26" s="290"/>
      <c r="J26" s="290"/>
      <c r="K26" s="290"/>
      <c r="L26" s="290"/>
      <c r="M26" s="290"/>
    </row>
    <row r="27" spans="1:14" s="3" customFormat="1" ht="13.5" x14ac:dyDescent="0.25">
      <c r="A27" s="6">
        <v>5</v>
      </c>
      <c r="B27" s="177" t="s">
        <v>65</v>
      </c>
      <c r="C27" s="295" t="s">
        <v>353</v>
      </c>
      <c r="D27" s="151" t="s">
        <v>43</v>
      </c>
      <c r="E27" s="151"/>
      <c r="F27" s="296">
        <v>1.7090000000000001</v>
      </c>
      <c r="G27" s="291"/>
      <c r="H27" s="290"/>
      <c r="I27" s="290"/>
      <c r="J27" s="290"/>
      <c r="K27" s="291"/>
      <c r="L27" s="290"/>
      <c r="M27" s="290"/>
    </row>
    <row r="28" spans="1:14" s="5" customFormat="1" ht="13.5" x14ac:dyDescent="0.25">
      <c r="A28" s="297"/>
      <c r="B28" s="298" t="s">
        <v>156</v>
      </c>
      <c r="C28" s="292" t="s">
        <v>71</v>
      </c>
      <c r="D28" s="299" t="s">
        <v>62</v>
      </c>
      <c r="E28" s="300">
        <v>0.3</v>
      </c>
      <c r="F28" s="67">
        <f>ROUND(E28*F27,3)</f>
        <v>0.51300000000000001</v>
      </c>
      <c r="G28" s="301"/>
      <c r="H28" s="290"/>
      <c r="I28" s="301"/>
      <c r="J28" s="290"/>
      <c r="K28" s="290"/>
      <c r="L28" s="290"/>
      <c r="M28" s="290"/>
    </row>
    <row r="29" spans="1:14" s="305" customFormat="1" ht="15" x14ac:dyDescent="0.25">
      <c r="A29" s="302"/>
      <c r="B29" s="6" t="s">
        <v>166</v>
      </c>
      <c r="C29" s="258" t="s">
        <v>250</v>
      </c>
      <c r="D29" s="303" t="s">
        <v>43</v>
      </c>
      <c r="E29" s="303">
        <v>1.03</v>
      </c>
      <c r="F29" s="304">
        <f>ROUND(E29*F27,2)</f>
        <v>1.76</v>
      </c>
      <c r="G29" s="294"/>
      <c r="H29" s="290"/>
      <c r="I29" s="265"/>
      <c r="J29" s="290"/>
      <c r="K29" s="265"/>
      <c r="L29" s="290"/>
      <c r="M29" s="290"/>
    </row>
    <row r="30" spans="1:14" s="2" customFormat="1" ht="61.9" customHeight="1" x14ac:dyDescent="0.25">
      <c r="A30" s="6">
        <v>6</v>
      </c>
      <c r="B30" s="9" t="s">
        <v>251</v>
      </c>
      <c r="C30" s="295" t="s">
        <v>306</v>
      </c>
      <c r="D30" s="233" t="s">
        <v>66</v>
      </c>
      <c r="E30" s="233"/>
      <c r="F30" s="280">
        <v>2.8473999999999999</v>
      </c>
      <c r="G30" s="290"/>
      <c r="H30" s="290"/>
      <c r="I30" s="290"/>
      <c r="J30" s="290"/>
      <c r="K30" s="290"/>
      <c r="L30" s="290"/>
      <c r="M30" s="290"/>
    </row>
    <row r="31" spans="1:14" s="3" customFormat="1" ht="17.25" customHeight="1" x14ac:dyDescent="0.25">
      <c r="A31" s="6"/>
      <c r="B31" s="161"/>
      <c r="C31" s="253" t="s">
        <v>49</v>
      </c>
      <c r="D31" s="6" t="s">
        <v>51</v>
      </c>
      <c r="E31" s="306">
        <v>37.5</v>
      </c>
      <c r="F31" s="306">
        <f>ROUND(F30*E31,2)</f>
        <v>106.78</v>
      </c>
      <c r="G31" s="307"/>
      <c r="H31" s="308"/>
      <c r="I31" s="308"/>
      <c r="J31" s="308"/>
      <c r="K31" s="307"/>
      <c r="L31" s="308"/>
      <c r="M31" s="308"/>
      <c r="N31" s="4"/>
    </row>
    <row r="32" spans="1:14" s="3" customFormat="1" ht="15.75" customHeight="1" x14ac:dyDescent="0.25">
      <c r="A32" s="6"/>
      <c r="B32" s="177" t="s">
        <v>157</v>
      </c>
      <c r="C32" s="253" t="s">
        <v>67</v>
      </c>
      <c r="D32" s="151" t="s">
        <v>51</v>
      </c>
      <c r="E32" s="11">
        <v>3.02</v>
      </c>
      <c r="F32" s="11">
        <f>ROUND(E32*F30,2)</f>
        <v>8.6</v>
      </c>
      <c r="G32" s="291"/>
      <c r="H32" s="290"/>
      <c r="I32" s="290"/>
      <c r="J32" s="290"/>
      <c r="K32" s="290"/>
      <c r="L32" s="290"/>
      <c r="M32" s="290"/>
    </row>
    <row r="33" spans="1:14" s="2" customFormat="1" ht="17.25" customHeight="1" x14ac:dyDescent="0.25">
      <c r="A33" s="6"/>
      <c r="B33" s="6" t="s">
        <v>153</v>
      </c>
      <c r="C33" s="292" t="s">
        <v>77</v>
      </c>
      <c r="D33" s="309" t="s">
        <v>62</v>
      </c>
      <c r="E33" s="306">
        <v>3.7</v>
      </c>
      <c r="F33" s="306">
        <f>ROUND(E33*F30,2)</f>
        <v>10.54</v>
      </c>
      <c r="G33" s="308"/>
      <c r="H33" s="308"/>
      <c r="I33" s="307"/>
      <c r="J33" s="308"/>
      <c r="K33" s="308"/>
      <c r="L33" s="308"/>
      <c r="M33" s="308"/>
    </row>
    <row r="34" spans="1:14" s="2" customFormat="1" ht="20.25" customHeight="1" x14ac:dyDescent="0.25">
      <c r="A34" s="6"/>
      <c r="B34" s="151" t="s">
        <v>154</v>
      </c>
      <c r="C34" s="292" t="s">
        <v>76</v>
      </c>
      <c r="D34" s="293" t="s">
        <v>62</v>
      </c>
      <c r="E34" s="11">
        <v>11.1</v>
      </c>
      <c r="F34" s="11">
        <f>ROUND(E34*F30,2)</f>
        <v>31.61</v>
      </c>
      <c r="G34" s="290"/>
      <c r="H34" s="290"/>
      <c r="I34" s="265"/>
      <c r="J34" s="290"/>
      <c r="K34" s="290"/>
      <c r="L34" s="290"/>
      <c r="M34" s="290"/>
    </row>
    <row r="35" spans="1:14" s="2" customFormat="1" ht="15" customHeight="1" x14ac:dyDescent="0.25">
      <c r="A35" s="6"/>
      <c r="B35" s="302"/>
      <c r="C35" s="253" t="s">
        <v>45</v>
      </c>
      <c r="D35" s="151" t="s">
        <v>52</v>
      </c>
      <c r="E35" s="11">
        <v>2.2999999999999998</v>
      </c>
      <c r="F35" s="11">
        <f>ROUND(E35*F30,2)</f>
        <v>6.55</v>
      </c>
      <c r="G35" s="290"/>
      <c r="H35" s="290"/>
      <c r="I35" s="290"/>
      <c r="J35" s="290"/>
      <c r="K35" s="290"/>
      <c r="L35" s="290"/>
      <c r="M35" s="290"/>
    </row>
    <row r="36" spans="1:14" s="2" customFormat="1" ht="17.25" customHeight="1" x14ac:dyDescent="0.25">
      <c r="A36" s="6"/>
      <c r="B36" s="6" t="s">
        <v>167</v>
      </c>
      <c r="C36" s="253" t="s">
        <v>69</v>
      </c>
      <c r="D36" s="151" t="s">
        <v>43</v>
      </c>
      <c r="E36" s="11">
        <v>97.4</v>
      </c>
      <c r="F36" s="11">
        <f>ROUND(E36*F30,2)</f>
        <v>277.33999999999997</v>
      </c>
      <c r="G36" s="290"/>
      <c r="H36" s="285"/>
      <c r="I36" s="290"/>
      <c r="J36" s="290"/>
      <c r="K36" s="290"/>
      <c r="L36" s="290"/>
      <c r="M36" s="290"/>
    </row>
    <row r="37" spans="1:14" s="2" customFormat="1" ht="13.5" x14ac:dyDescent="0.25">
      <c r="A37" s="6"/>
      <c r="B37" s="302"/>
      <c r="C37" s="253" t="s">
        <v>68</v>
      </c>
      <c r="D37" s="151" t="s">
        <v>52</v>
      </c>
      <c r="E37" s="11">
        <v>14.5</v>
      </c>
      <c r="F37" s="11">
        <f>ROUND(E37*F30,2)</f>
        <v>41.29</v>
      </c>
      <c r="G37" s="290"/>
      <c r="H37" s="290"/>
      <c r="I37" s="290"/>
      <c r="J37" s="290"/>
      <c r="K37" s="290"/>
      <c r="L37" s="290"/>
      <c r="M37" s="290"/>
    </row>
    <row r="38" spans="1:14" s="3" customFormat="1" ht="13.5" x14ac:dyDescent="0.25">
      <c r="A38" s="6">
        <v>7</v>
      </c>
      <c r="B38" s="177" t="s">
        <v>65</v>
      </c>
      <c r="C38" s="295" t="s">
        <v>354</v>
      </c>
      <c r="D38" s="151" t="s">
        <v>43</v>
      </c>
      <c r="E38" s="151"/>
      <c r="F38" s="296">
        <f>F41*0.3</f>
        <v>4.2710999999999997</v>
      </c>
      <c r="G38" s="291"/>
      <c r="H38" s="290"/>
      <c r="I38" s="290"/>
      <c r="J38" s="290"/>
      <c r="K38" s="291"/>
      <c r="L38" s="290"/>
      <c r="M38" s="290"/>
    </row>
    <row r="39" spans="1:14" s="5" customFormat="1" ht="13.5" x14ac:dyDescent="0.25">
      <c r="A39" s="297"/>
      <c r="B39" s="298" t="s">
        <v>150</v>
      </c>
      <c r="C39" s="292" t="s">
        <v>71</v>
      </c>
      <c r="D39" s="299" t="s">
        <v>62</v>
      </c>
      <c r="E39" s="300">
        <v>0.3</v>
      </c>
      <c r="F39" s="67">
        <f>ROUND(E39*F38,3)</f>
        <v>1.2809999999999999</v>
      </c>
      <c r="G39" s="301"/>
      <c r="H39" s="290"/>
      <c r="I39" s="301"/>
      <c r="J39" s="290"/>
      <c r="K39" s="290"/>
      <c r="L39" s="290"/>
      <c r="M39" s="290"/>
    </row>
    <row r="40" spans="1:14" s="305" customFormat="1" ht="15" x14ac:dyDescent="0.25">
      <c r="A40" s="302"/>
      <c r="B40" s="6" t="s">
        <v>166</v>
      </c>
      <c r="C40" s="258" t="s">
        <v>250</v>
      </c>
      <c r="D40" s="303" t="s">
        <v>43</v>
      </c>
      <c r="E40" s="303">
        <v>1.03</v>
      </c>
      <c r="F40" s="304">
        <f>ROUND(E40*F38,2)</f>
        <v>4.4000000000000004</v>
      </c>
      <c r="G40" s="294"/>
      <c r="H40" s="285"/>
      <c r="I40" s="265"/>
      <c r="J40" s="290"/>
      <c r="K40" s="265"/>
      <c r="L40" s="290"/>
      <c r="M40" s="290"/>
    </row>
    <row r="41" spans="1:14" s="2" customFormat="1" ht="55.9" customHeight="1" x14ac:dyDescent="0.25">
      <c r="A41" s="6">
        <v>8</v>
      </c>
      <c r="B41" s="9" t="s">
        <v>251</v>
      </c>
      <c r="C41" s="175" t="s">
        <v>308</v>
      </c>
      <c r="D41" s="233" t="s">
        <v>66</v>
      </c>
      <c r="E41" s="233"/>
      <c r="F41" s="310">
        <v>14.237</v>
      </c>
      <c r="G41" s="290"/>
      <c r="H41" s="290"/>
      <c r="I41" s="290"/>
      <c r="J41" s="290"/>
      <c r="K41" s="290"/>
      <c r="L41" s="290"/>
      <c r="M41" s="290"/>
    </row>
    <row r="42" spans="1:14" s="3" customFormat="1" ht="13.5" x14ac:dyDescent="0.25">
      <c r="A42" s="6"/>
      <c r="B42" s="161"/>
      <c r="C42" s="253" t="s">
        <v>49</v>
      </c>
      <c r="D42" s="151" t="s">
        <v>51</v>
      </c>
      <c r="E42" s="11">
        <f>37.5-0.07*4</f>
        <v>37.22</v>
      </c>
      <c r="F42" s="11">
        <f>ROUND(F41*E42,2)</f>
        <v>529.9</v>
      </c>
      <c r="G42" s="291"/>
      <c r="H42" s="290"/>
      <c r="I42" s="290"/>
      <c r="J42" s="290"/>
      <c r="K42" s="291"/>
      <c r="L42" s="290"/>
      <c r="M42" s="290"/>
      <c r="N42" s="4"/>
    </row>
    <row r="43" spans="1:14" s="3" customFormat="1" ht="13.5" x14ac:dyDescent="0.25">
      <c r="A43" s="6"/>
      <c r="B43" s="177" t="s">
        <v>157</v>
      </c>
      <c r="C43" s="253" t="s">
        <v>67</v>
      </c>
      <c r="D43" s="151" t="s">
        <v>51</v>
      </c>
      <c r="E43" s="11">
        <v>3.02</v>
      </c>
      <c r="F43" s="11">
        <f>ROUND(E43*F41,2)</f>
        <v>43</v>
      </c>
      <c r="G43" s="291"/>
      <c r="H43" s="290"/>
      <c r="I43" s="290"/>
      <c r="J43" s="290"/>
      <c r="K43" s="290"/>
      <c r="L43" s="290"/>
      <c r="M43" s="290"/>
    </row>
    <row r="44" spans="1:14" s="2" customFormat="1" ht="13.5" x14ac:dyDescent="0.25">
      <c r="A44" s="6"/>
      <c r="B44" s="151" t="s">
        <v>153</v>
      </c>
      <c r="C44" s="292" t="s">
        <v>77</v>
      </c>
      <c r="D44" s="293" t="s">
        <v>62</v>
      </c>
      <c r="E44" s="11">
        <v>3.7</v>
      </c>
      <c r="F44" s="11">
        <f>ROUND(E44*F41,2)</f>
        <v>52.68</v>
      </c>
      <c r="G44" s="290"/>
      <c r="H44" s="290"/>
      <c r="I44" s="265"/>
      <c r="J44" s="290"/>
      <c r="K44" s="294"/>
      <c r="L44" s="290"/>
      <c r="M44" s="290"/>
    </row>
    <row r="45" spans="1:14" s="2" customFormat="1" ht="13.5" x14ac:dyDescent="0.25">
      <c r="A45" s="6"/>
      <c r="B45" s="151" t="s">
        <v>154</v>
      </c>
      <c r="C45" s="292" t="s">
        <v>76</v>
      </c>
      <c r="D45" s="293" t="s">
        <v>62</v>
      </c>
      <c r="E45" s="11">
        <v>11.1</v>
      </c>
      <c r="F45" s="11">
        <f>ROUND(E45*F41,2)</f>
        <v>158.03</v>
      </c>
      <c r="G45" s="290"/>
      <c r="H45" s="290"/>
      <c r="I45" s="265"/>
      <c r="J45" s="290"/>
      <c r="K45" s="290"/>
      <c r="L45" s="290"/>
      <c r="M45" s="290"/>
    </row>
    <row r="46" spans="1:14" s="2" customFormat="1" ht="13.5" x14ac:dyDescent="0.25">
      <c r="A46" s="6"/>
      <c r="B46" s="302"/>
      <c r="C46" s="253" t="s">
        <v>45</v>
      </c>
      <c r="D46" s="151" t="s">
        <v>52</v>
      </c>
      <c r="E46" s="11">
        <v>2.2999999999999998</v>
      </c>
      <c r="F46" s="11">
        <f>ROUND(E46*F41,2)</f>
        <v>32.75</v>
      </c>
      <c r="G46" s="290"/>
      <c r="H46" s="290"/>
      <c r="I46" s="290"/>
      <c r="J46" s="290"/>
      <c r="K46" s="290"/>
      <c r="L46" s="290"/>
      <c r="M46" s="290"/>
    </row>
    <row r="47" spans="1:14" s="2" customFormat="1" ht="16.5" customHeight="1" x14ac:dyDescent="0.25">
      <c r="A47" s="6"/>
      <c r="B47" s="6" t="s">
        <v>167</v>
      </c>
      <c r="C47" s="253" t="s">
        <v>69</v>
      </c>
      <c r="D47" s="151" t="s">
        <v>43</v>
      </c>
      <c r="E47" s="11">
        <f>97.4-12.1*4</f>
        <v>49.000000000000007</v>
      </c>
      <c r="F47" s="11">
        <f>ROUND(E47*F41,2)</f>
        <v>697.61</v>
      </c>
      <c r="G47" s="290"/>
      <c r="H47" s="285"/>
      <c r="I47" s="290"/>
      <c r="J47" s="290"/>
      <c r="K47" s="290"/>
      <c r="L47" s="290"/>
      <c r="M47" s="290"/>
    </row>
    <row r="48" spans="1:14" s="2" customFormat="1" ht="17.25" customHeight="1" x14ac:dyDescent="0.25">
      <c r="A48" s="6"/>
      <c r="B48" s="302"/>
      <c r="C48" s="253" t="s">
        <v>68</v>
      </c>
      <c r="D48" s="6" t="s">
        <v>52</v>
      </c>
      <c r="E48" s="306">
        <f>14.5-0.2*4</f>
        <v>13.7</v>
      </c>
      <c r="F48" s="306">
        <f>ROUND(E48*F41,2)</f>
        <v>195.05</v>
      </c>
      <c r="G48" s="308"/>
      <c r="H48" s="308"/>
      <c r="I48" s="308"/>
      <c r="J48" s="308"/>
      <c r="K48" s="308"/>
      <c r="L48" s="308"/>
      <c r="M48" s="308"/>
    </row>
    <row r="49" spans="1:17" s="3" customFormat="1" ht="13.5" x14ac:dyDescent="0.25">
      <c r="A49" s="6">
        <v>8</v>
      </c>
      <c r="B49" s="177" t="s">
        <v>65</v>
      </c>
      <c r="C49" s="295" t="s">
        <v>72</v>
      </c>
      <c r="D49" s="151" t="s">
        <v>43</v>
      </c>
      <c r="E49" s="151"/>
      <c r="F49" s="151">
        <v>4.2720000000000002</v>
      </c>
      <c r="G49" s="291"/>
      <c r="H49" s="290"/>
      <c r="I49" s="290"/>
      <c r="J49" s="290"/>
      <c r="K49" s="291"/>
      <c r="L49" s="290"/>
      <c r="M49" s="290"/>
    </row>
    <row r="50" spans="1:17" s="5" customFormat="1" ht="13.5" x14ac:dyDescent="0.25">
      <c r="A50" s="297"/>
      <c r="B50" s="298" t="s">
        <v>150</v>
      </c>
      <c r="C50" s="292" t="s">
        <v>71</v>
      </c>
      <c r="D50" s="299" t="s">
        <v>62</v>
      </c>
      <c r="E50" s="300">
        <v>0.3</v>
      </c>
      <c r="F50" s="67">
        <f>ROUND(E50*F49,3)</f>
        <v>1.282</v>
      </c>
      <c r="G50" s="301"/>
      <c r="H50" s="290"/>
      <c r="I50" s="301"/>
      <c r="J50" s="290"/>
      <c r="K50" s="290"/>
      <c r="L50" s="290"/>
      <c r="M50" s="290"/>
    </row>
    <row r="51" spans="1:17" s="305" customFormat="1" ht="15" x14ac:dyDescent="0.25">
      <c r="A51" s="302"/>
      <c r="B51" s="6" t="s">
        <v>166</v>
      </c>
      <c r="C51" s="258" t="s">
        <v>250</v>
      </c>
      <c r="D51" s="303" t="s">
        <v>43</v>
      </c>
      <c r="E51" s="303">
        <v>1.03</v>
      </c>
      <c r="F51" s="304">
        <f>ROUND(E51*F49,2)</f>
        <v>4.4000000000000004</v>
      </c>
      <c r="G51" s="294"/>
      <c r="H51" s="285"/>
      <c r="I51" s="265"/>
      <c r="J51" s="290"/>
      <c r="K51" s="265"/>
      <c r="L51" s="290"/>
      <c r="M51" s="290"/>
    </row>
    <row r="52" spans="1:17" s="2" customFormat="1" ht="60" customHeight="1" x14ac:dyDescent="0.25">
      <c r="A52" s="6">
        <v>9</v>
      </c>
      <c r="B52" s="9" t="s">
        <v>251</v>
      </c>
      <c r="C52" s="175" t="s">
        <v>260</v>
      </c>
      <c r="D52" s="233" t="s">
        <v>66</v>
      </c>
      <c r="E52" s="233"/>
      <c r="F52" s="310">
        <v>14.237</v>
      </c>
      <c r="G52" s="290"/>
      <c r="H52" s="290"/>
      <c r="I52" s="290"/>
      <c r="J52" s="290"/>
      <c r="K52" s="290"/>
      <c r="L52" s="290"/>
      <c r="M52" s="290"/>
    </row>
    <row r="53" spans="1:17" s="3" customFormat="1" ht="13.5" x14ac:dyDescent="0.25">
      <c r="A53" s="6"/>
      <c r="B53" s="161"/>
      <c r="C53" s="253" t="s">
        <v>49</v>
      </c>
      <c r="D53" s="151" t="s">
        <v>51</v>
      </c>
      <c r="E53" s="11">
        <f>37.5+0.07*2</f>
        <v>37.64</v>
      </c>
      <c r="F53" s="11">
        <f>ROUND(F52*E53,2)</f>
        <v>535.88</v>
      </c>
      <c r="G53" s="291"/>
      <c r="H53" s="290"/>
      <c r="I53" s="290"/>
      <c r="J53" s="290"/>
      <c r="K53" s="291"/>
      <c r="L53" s="290"/>
      <c r="M53" s="290"/>
      <c r="N53" s="4"/>
    </row>
    <row r="54" spans="1:17" s="3" customFormat="1" ht="13.5" x14ac:dyDescent="0.25">
      <c r="A54" s="6"/>
      <c r="B54" s="177" t="s">
        <v>252</v>
      </c>
      <c r="C54" s="253" t="s">
        <v>67</v>
      </c>
      <c r="D54" s="151" t="s">
        <v>51</v>
      </c>
      <c r="E54" s="11">
        <v>3.02</v>
      </c>
      <c r="F54" s="11">
        <f>ROUND(E54*F52,2)</f>
        <v>43</v>
      </c>
      <c r="G54" s="291"/>
      <c r="H54" s="290"/>
      <c r="I54" s="290"/>
      <c r="J54" s="290"/>
      <c r="K54" s="290"/>
      <c r="L54" s="290"/>
      <c r="M54" s="290"/>
    </row>
    <row r="55" spans="1:17" s="2" customFormat="1" ht="13.5" x14ac:dyDescent="0.25">
      <c r="A55" s="6"/>
      <c r="B55" s="151" t="s">
        <v>253</v>
      </c>
      <c r="C55" s="292" t="s">
        <v>77</v>
      </c>
      <c r="D55" s="293" t="s">
        <v>62</v>
      </c>
      <c r="E55" s="11">
        <v>3.7</v>
      </c>
      <c r="F55" s="11">
        <f>ROUND(E55*F52,2)</f>
        <v>52.68</v>
      </c>
      <c r="G55" s="290"/>
      <c r="H55" s="290"/>
      <c r="I55" s="265"/>
      <c r="J55" s="290"/>
      <c r="K55" s="294"/>
      <c r="L55" s="290"/>
      <c r="M55" s="290"/>
    </row>
    <row r="56" spans="1:17" s="2" customFormat="1" ht="13.5" x14ac:dyDescent="0.25">
      <c r="A56" s="6"/>
      <c r="B56" s="151" t="s">
        <v>254</v>
      </c>
      <c r="C56" s="292" t="s">
        <v>76</v>
      </c>
      <c r="D56" s="293" t="s">
        <v>62</v>
      </c>
      <c r="E56" s="11">
        <v>11.1</v>
      </c>
      <c r="F56" s="11">
        <f>ROUND(E56*F52,2)</f>
        <v>158.03</v>
      </c>
      <c r="G56" s="290"/>
      <c r="H56" s="290"/>
      <c r="I56" s="265"/>
      <c r="J56" s="290"/>
      <c r="K56" s="290"/>
      <c r="L56" s="290"/>
      <c r="M56" s="290"/>
    </row>
    <row r="57" spans="1:17" s="2" customFormat="1" ht="13.5" x14ac:dyDescent="0.25">
      <c r="A57" s="6"/>
      <c r="B57" s="302"/>
      <c r="C57" s="253" t="s">
        <v>45</v>
      </c>
      <c r="D57" s="151" t="s">
        <v>52</v>
      </c>
      <c r="E57" s="11">
        <v>2.2999999999999998</v>
      </c>
      <c r="F57" s="11">
        <f>ROUND(E57*F52,2)</f>
        <v>32.75</v>
      </c>
      <c r="G57" s="290"/>
      <c r="H57" s="290"/>
      <c r="I57" s="290"/>
      <c r="J57" s="290"/>
      <c r="K57" s="290"/>
      <c r="L57" s="290"/>
      <c r="M57" s="290"/>
    </row>
    <row r="58" spans="1:17" s="2" customFormat="1" ht="18" customHeight="1" x14ac:dyDescent="0.25">
      <c r="A58" s="6"/>
      <c r="B58" s="6" t="s">
        <v>255</v>
      </c>
      <c r="C58" s="253" t="s">
        <v>69</v>
      </c>
      <c r="D58" s="151" t="s">
        <v>43</v>
      </c>
      <c r="E58" s="11">
        <f>97.4+12.1*2</f>
        <v>121.60000000000001</v>
      </c>
      <c r="F58" s="11">
        <f>ROUND(E58*F52,2)</f>
        <v>1731.22</v>
      </c>
      <c r="G58" s="290"/>
      <c r="H58" s="285"/>
      <c r="I58" s="290"/>
      <c r="J58" s="290"/>
      <c r="K58" s="290"/>
      <c r="L58" s="290"/>
      <c r="M58" s="290"/>
    </row>
    <row r="59" spans="1:17" s="2" customFormat="1" ht="13.5" x14ac:dyDescent="0.25">
      <c r="A59" s="6"/>
      <c r="B59" s="302"/>
      <c r="C59" s="253" t="s">
        <v>68</v>
      </c>
      <c r="D59" s="151" t="s">
        <v>52</v>
      </c>
      <c r="E59" s="11">
        <f>14.5+0.2*2</f>
        <v>14.9</v>
      </c>
      <c r="F59" s="11">
        <f>ROUND(E59*F52,2)</f>
        <v>212.13</v>
      </c>
      <c r="G59" s="290"/>
      <c r="H59" s="290"/>
      <c r="I59" s="290"/>
      <c r="J59" s="290"/>
      <c r="K59" s="290"/>
      <c r="L59" s="290"/>
      <c r="M59" s="290"/>
    </row>
    <row r="60" spans="1:17" ht="40.9" customHeight="1" x14ac:dyDescent="0.25">
      <c r="A60" s="14">
        <v>10</v>
      </c>
      <c r="B60" s="22" t="s">
        <v>326</v>
      </c>
      <c r="C60" s="311" t="s">
        <v>259</v>
      </c>
      <c r="D60" s="10" t="s">
        <v>256</v>
      </c>
      <c r="E60" s="312"/>
      <c r="F60" s="313">
        <v>1.046</v>
      </c>
      <c r="G60" s="314"/>
      <c r="H60" s="314"/>
      <c r="I60" s="315"/>
      <c r="J60" s="314"/>
      <c r="K60" s="315"/>
      <c r="L60" s="314"/>
      <c r="M60" s="314"/>
    </row>
    <row r="61" spans="1:17" s="3" customFormat="1" ht="13.5" x14ac:dyDescent="0.25">
      <c r="A61" s="6"/>
      <c r="B61" s="161"/>
      <c r="C61" s="253" t="s">
        <v>49</v>
      </c>
      <c r="D61" s="151" t="s">
        <v>51</v>
      </c>
      <c r="E61" s="11">
        <v>21.6</v>
      </c>
      <c r="F61" s="151">
        <f>ROUND(F60*E61,2)</f>
        <v>22.59</v>
      </c>
      <c r="G61" s="291"/>
      <c r="H61" s="290"/>
      <c r="I61" s="290"/>
      <c r="J61" s="290"/>
      <c r="K61" s="290"/>
      <c r="L61" s="290"/>
      <c r="M61" s="290"/>
      <c r="Q61" s="4"/>
    </row>
    <row r="62" spans="1:17" s="5" customFormat="1" ht="13.5" x14ac:dyDescent="0.25">
      <c r="A62" s="297"/>
      <c r="B62" s="177" t="s">
        <v>150</v>
      </c>
      <c r="C62" s="292" t="s">
        <v>78</v>
      </c>
      <c r="D62" s="151" t="s">
        <v>62</v>
      </c>
      <c r="E62" s="317">
        <v>1.24</v>
      </c>
      <c r="F62" s="11">
        <f>ROUND(E62*F60,2)</f>
        <v>1.3</v>
      </c>
      <c r="G62" s="301"/>
      <c r="H62" s="290"/>
      <c r="I62" s="301"/>
      <c r="J62" s="290"/>
      <c r="K62" s="290"/>
      <c r="L62" s="290"/>
      <c r="M62" s="290"/>
    </row>
    <row r="63" spans="1:17" s="305" customFormat="1" ht="18" customHeight="1" x14ac:dyDescent="0.25">
      <c r="A63" s="302"/>
      <c r="B63" s="9" t="s">
        <v>143</v>
      </c>
      <c r="C63" s="13" t="s">
        <v>57</v>
      </c>
      <c r="D63" s="151" t="s">
        <v>62</v>
      </c>
      <c r="E63" s="151">
        <v>2.58</v>
      </c>
      <c r="F63" s="11">
        <f>ROUND(E63*F60,2)</f>
        <v>2.7</v>
      </c>
      <c r="G63" s="265"/>
      <c r="H63" s="290"/>
      <c r="I63" s="294"/>
      <c r="J63" s="290"/>
      <c r="K63" s="290"/>
      <c r="L63" s="290"/>
      <c r="M63" s="290"/>
    </row>
    <row r="64" spans="1:17" s="305" customFormat="1" ht="18" customHeight="1" x14ac:dyDescent="0.25">
      <c r="A64" s="302"/>
      <c r="B64" s="6" t="s">
        <v>151</v>
      </c>
      <c r="C64" s="318" t="s">
        <v>257</v>
      </c>
      <c r="D64" s="151" t="s">
        <v>62</v>
      </c>
      <c r="E64" s="151">
        <v>0.41</v>
      </c>
      <c r="F64" s="11">
        <f>ROUND(E64*F60,2)</f>
        <v>0.43</v>
      </c>
      <c r="G64" s="265"/>
      <c r="H64" s="290"/>
      <c r="I64" s="294"/>
      <c r="J64" s="290"/>
      <c r="K64" s="290"/>
      <c r="L64" s="290"/>
      <c r="M64" s="290"/>
    </row>
    <row r="65" spans="1:13" s="2" customFormat="1" ht="13.5" x14ac:dyDescent="0.25">
      <c r="A65" s="6"/>
      <c r="B65" s="151" t="s">
        <v>253</v>
      </c>
      <c r="C65" s="292" t="s">
        <v>77</v>
      </c>
      <c r="D65" s="293" t="s">
        <v>62</v>
      </c>
      <c r="E65" s="11">
        <v>7.6</v>
      </c>
      <c r="F65" s="11">
        <f>ROUND(E65*F60,2)</f>
        <v>7.95</v>
      </c>
      <c r="G65" s="290"/>
      <c r="H65" s="290"/>
      <c r="I65" s="265"/>
      <c r="J65" s="290"/>
      <c r="K65" s="294"/>
      <c r="L65" s="290"/>
      <c r="M65" s="290"/>
    </row>
    <row r="66" spans="1:13" s="2" customFormat="1" ht="13.5" x14ac:dyDescent="0.25">
      <c r="A66" s="6"/>
      <c r="B66" s="151" t="s">
        <v>254</v>
      </c>
      <c r="C66" s="292" t="s">
        <v>76</v>
      </c>
      <c r="D66" s="293" t="s">
        <v>62</v>
      </c>
      <c r="E66" s="11">
        <v>15.1</v>
      </c>
      <c r="F66" s="11">
        <f>ROUND(E66*F60,2)</f>
        <v>15.79</v>
      </c>
      <c r="G66" s="290"/>
      <c r="H66" s="290"/>
      <c r="I66" s="265"/>
      <c r="J66" s="290"/>
      <c r="K66" s="290"/>
      <c r="L66" s="290"/>
      <c r="M66" s="290"/>
    </row>
    <row r="67" spans="1:13" s="2" customFormat="1" ht="13.5" x14ac:dyDescent="0.25">
      <c r="A67" s="6"/>
      <c r="B67" s="151" t="s">
        <v>152</v>
      </c>
      <c r="C67" s="292" t="s">
        <v>48</v>
      </c>
      <c r="D67" s="293" t="s">
        <v>62</v>
      </c>
      <c r="E67" s="11">
        <v>0.97</v>
      </c>
      <c r="F67" s="11">
        <f>ROUND(E67*F60,2)</f>
        <v>1.01</v>
      </c>
      <c r="G67" s="290"/>
      <c r="H67" s="290"/>
      <c r="I67" s="294"/>
      <c r="J67" s="290"/>
      <c r="K67" s="290"/>
      <c r="L67" s="290"/>
      <c r="M67" s="290"/>
    </row>
    <row r="68" spans="1:13" s="2" customFormat="1" x14ac:dyDescent="0.25">
      <c r="A68" s="6"/>
      <c r="B68" s="151"/>
      <c r="C68" s="253" t="s">
        <v>249</v>
      </c>
      <c r="D68" s="151" t="s">
        <v>145</v>
      </c>
      <c r="E68" s="11">
        <v>7</v>
      </c>
      <c r="F68" s="11">
        <f>ROUND(E68*F60,2)</f>
        <v>7.32</v>
      </c>
      <c r="G68" s="290"/>
      <c r="H68" s="290"/>
      <c r="I68" s="290"/>
      <c r="J68" s="290"/>
      <c r="K68" s="290"/>
      <c r="L68" s="290"/>
      <c r="M68" s="290"/>
    </row>
    <row r="69" spans="1:13" s="2" customFormat="1" x14ac:dyDescent="0.25">
      <c r="A69" s="6"/>
      <c r="B69" s="151" t="s">
        <v>165</v>
      </c>
      <c r="C69" s="253" t="s">
        <v>258</v>
      </c>
      <c r="D69" s="293" t="s">
        <v>145</v>
      </c>
      <c r="E69" s="11">
        <v>126</v>
      </c>
      <c r="F69" s="11">
        <f>ROUND(E69*F60,2)</f>
        <v>131.80000000000001</v>
      </c>
      <c r="G69" s="290"/>
      <c r="H69" s="285"/>
      <c r="I69" s="294"/>
      <c r="J69" s="290"/>
      <c r="K69" s="294"/>
      <c r="L69" s="290"/>
      <c r="M69" s="290"/>
    </row>
    <row r="70" spans="1:13" ht="16.5" customHeight="1" x14ac:dyDescent="0.3">
      <c r="A70" s="319"/>
      <c r="B70" s="320"/>
      <c r="C70" s="295" t="s">
        <v>37</v>
      </c>
      <c r="D70" s="195"/>
      <c r="E70" s="321"/>
      <c r="F70" s="321"/>
      <c r="G70" s="322"/>
      <c r="H70" s="323"/>
      <c r="I70" s="324"/>
      <c r="J70" s="325"/>
      <c r="K70" s="324"/>
      <c r="L70" s="325"/>
      <c r="M70" s="325"/>
    </row>
    <row r="71" spans="1:13" s="79" customFormat="1" ht="24.6" customHeight="1" x14ac:dyDescent="0.25">
      <c r="A71" s="269"/>
      <c r="B71" s="326"/>
      <c r="C71" s="13" t="s">
        <v>307</v>
      </c>
      <c r="D71" s="327">
        <v>0.05</v>
      </c>
      <c r="E71" s="328"/>
      <c r="F71" s="328"/>
      <c r="G71" s="324"/>
      <c r="H71" s="324"/>
      <c r="I71" s="324"/>
      <c r="J71" s="324"/>
      <c r="K71" s="324"/>
      <c r="L71" s="324"/>
      <c r="M71" s="329"/>
    </row>
    <row r="72" spans="1:13" s="79" customFormat="1" ht="24.6" customHeight="1" x14ac:dyDescent="0.25">
      <c r="A72" s="269"/>
      <c r="B72" s="326"/>
      <c r="C72" s="13" t="s">
        <v>59</v>
      </c>
      <c r="D72" s="302"/>
      <c r="E72" s="328"/>
      <c r="F72" s="328"/>
      <c r="G72" s="324"/>
      <c r="H72" s="324"/>
      <c r="I72" s="324"/>
      <c r="J72" s="324"/>
      <c r="K72" s="324"/>
      <c r="L72" s="324"/>
      <c r="M72" s="329"/>
    </row>
    <row r="73" spans="1:13" s="79" customFormat="1" ht="24.6" customHeight="1" x14ac:dyDescent="0.25">
      <c r="A73" s="269"/>
      <c r="B73" s="326"/>
      <c r="C73" s="13" t="s">
        <v>58</v>
      </c>
      <c r="D73" s="327">
        <v>0.1</v>
      </c>
      <c r="E73" s="328"/>
      <c r="F73" s="328"/>
      <c r="G73" s="324"/>
      <c r="H73" s="324"/>
      <c r="I73" s="324"/>
      <c r="J73" s="324"/>
      <c r="K73" s="324"/>
      <c r="L73" s="324"/>
      <c r="M73" s="329"/>
    </row>
    <row r="74" spans="1:13" s="79" customFormat="1" ht="24.6" customHeight="1" x14ac:dyDescent="0.25">
      <c r="A74" s="269"/>
      <c r="B74" s="326"/>
      <c r="C74" s="13" t="s">
        <v>59</v>
      </c>
      <c r="D74" s="302"/>
      <c r="E74" s="328"/>
      <c r="F74" s="328"/>
      <c r="G74" s="324"/>
      <c r="H74" s="324"/>
      <c r="I74" s="324"/>
      <c r="J74" s="324"/>
      <c r="K74" s="324"/>
      <c r="L74" s="324"/>
      <c r="M74" s="329"/>
    </row>
    <row r="75" spans="1:13" s="79" customFormat="1" ht="24.6" customHeight="1" x14ac:dyDescent="0.25">
      <c r="A75" s="269"/>
      <c r="B75" s="326"/>
      <c r="C75" s="13" t="s">
        <v>60</v>
      </c>
      <c r="D75" s="327">
        <v>0.08</v>
      </c>
      <c r="E75" s="328"/>
      <c r="F75" s="328"/>
      <c r="G75" s="324"/>
      <c r="H75" s="324"/>
      <c r="I75" s="324"/>
      <c r="J75" s="324"/>
      <c r="K75" s="324"/>
      <c r="L75" s="324"/>
      <c r="M75" s="329"/>
    </row>
    <row r="76" spans="1:13" s="79" customFormat="1" ht="24.6" customHeight="1" x14ac:dyDescent="0.25">
      <c r="A76" s="269"/>
      <c r="B76" s="326"/>
      <c r="C76" s="330" t="s">
        <v>61</v>
      </c>
      <c r="D76" s="302"/>
      <c r="E76" s="328"/>
      <c r="F76" s="328"/>
      <c r="G76" s="324"/>
      <c r="H76" s="324"/>
      <c r="I76" s="324"/>
      <c r="J76" s="324"/>
      <c r="K76" s="324"/>
      <c r="L76" s="324"/>
      <c r="M76" s="331"/>
    </row>
    <row r="78" spans="1:13" ht="15" x14ac:dyDescent="0.25">
      <c r="C78" s="210"/>
      <c r="D78" s="210"/>
      <c r="E78" s="210"/>
      <c r="F78" s="210"/>
      <c r="G78" s="210"/>
      <c r="H78" s="210"/>
      <c r="I78" s="210"/>
      <c r="J78" s="210"/>
      <c r="K78" s="210"/>
    </row>
    <row r="79" spans="1:13" x14ac:dyDescent="0.3">
      <c r="C79" s="211"/>
      <c r="D79" s="211"/>
      <c r="E79" s="211"/>
      <c r="F79" s="211"/>
      <c r="G79" s="211"/>
      <c r="H79" s="212"/>
      <c r="I79" s="79"/>
      <c r="J79" s="79"/>
      <c r="K79" s="79"/>
    </row>
    <row r="80" spans="1:13" x14ac:dyDescent="0.25">
      <c r="C80" s="213"/>
      <c r="D80" s="213"/>
      <c r="E80" s="213"/>
      <c r="F80" s="213"/>
      <c r="G80" s="213"/>
      <c r="H80" s="213"/>
      <c r="I80" s="79"/>
      <c r="J80" s="79"/>
      <c r="K80" s="79"/>
    </row>
    <row r="81" spans="3:11" x14ac:dyDescent="0.25">
      <c r="C81" s="211"/>
      <c r="D81" s="211"/>
      <c r="E81" s="211"/>
      <c r="F81" s="211"/>
      <c r="G81" s="211"/>
      <c r="H81" s="211"/>
      <c r="I81" s="211"/>
      <c r="J81" s="211"/>
      <c r="K81" s="211"/>
    </row>
    <row r="82" spans="3:11" x14ac:dyDescent="0.3">
      <c r="C82" s="214"/>
      <c r="D82" s="214"/>
      <c r="E82" s="214"/>
      <c r="F82" s="214"/>
      <c r="G82" s="214"/>
      <c r="H82" s="215"/>
      <c r="I82" s="79"/>
      <c r="J82" s="79"/>
      <c r="K82" s="79"/>
    </row>
    <row r="83" spans="3:11" x14ac:dyDescent="0.3">
      <c r="C83" s="214"/>
      <c r="D83" s="214"/>
      <c r="E83" s="214"/>
      <c r="F83" s="214"/>
      <c r="G83" s="214"/>
      <c r="H83" s="215"/>
      <c r="I83" s="79"/>
      <c r="J83" s="79"/>
      <c r="K83" s="79"/>
    </row>
  </sheetData>
  <mergeCells count="18">
    <mergeCell ref="A1:M1"/>
    <mergeCell ref="A2:L2"/>
    <mergeCell ref="B3:C3"/>
    <mergeCell ref="M4:M5"/>
    <mergeCell ref="C79:G79"/>
    <mergeCell ref="A4:A5"/>
    <mergeCell ref="B4:B5"/>
    <mergeCell ref="C4:C5"/>
    <mergeCell ref="D4:D5"/>
    <mergeCell ref="E4:F4"/>
    <mergeCell ref="C80:H80"/>
    <mergeCell ref="C83:G83"/>
    <mergeCell ref="G4:H4"/>
    <mergeCell ref="C78:K78"/>
    <mergeCell ref="C81:K81"/>
    <mergeCell ref="C82:G82"/>
    <mergeCell ref="I4:J4"/>
    <mergeCell ref="K4:L4"/>
  </mergeCells>
  <conditionalFormatting sqref="A60:IP62 D17:IP59 IQ17:IU63 A38:IU40 A7:IU10 D16:M16 O16:IU16 A67:IU67 A63 D63:IP63 A69:IU69 A16:C59">
    <cfRule type="cellIs" dxfId="37" priority="22" stopIfTrue="1" operator="equal">
      <formula>8223.307275</formula>
    </cfRule>
  </conditionalFormatting>
  <conditionalFormatting sqref="A11:M15 O14:IU14 O11:IT13 O15:IT15">
    <cfRule type="cellIs" dxfId="36" priority="6" stopIfTrue="1" operator="equal">
      <formula>8223.307275</formula>
    </cfRule>
  </conditionalFormatting>
  <conditionalFormatting sqref="A64:IU64">
    <cfRule type="cellIs" dxfId="35" priority="5" stopIfTrue="1" operator="equal">
      <formula>8223.307275</formula>
    </cfRule>
  </conditionalFormatting>
  <conditionalFormatting sqref="B63:C63">
    <cfRule type="cellIs" dxfId="34" priority="3" stopIfTrue="1" operator="equal">
      <formula>8223.307275</formula>
    </cfRule>
  </conditionalFormatting>
  <conditionalFormatting sqref="A65:IU66">
    <cfRule type="cellIs" dxfId="33" priority="2" stopIfTrue="1" operator="equal">
      <formula>8223.307275</formula>
    </cfRule>
  </conditionalFormatting>
  <conditionalFormatting sqref="B63:C63">
    <cfRule type="cellIs" dxfId="32" priority="4" stopIfTrue="1" operator="equal">
      <formula>8223.307275</formula>
    </cfRule>
  </conditionalFormatting>
  <conditionalFormatting sqref="A68:IU68">
    <cfRule type="cellIs" dxfId="31" priority="1" stopIfTrue="1" operator="equal">
      <formula>8223.307275</formula>
    </cfRule>
  </conditionalFormatting>
  <printOptions horizontalCentered="1"/>
  <pageMargins left="0.16" right="0.18" top="0.45" bottom="0.2" header="0.36" footer="0"/>
  <pageSetup paperSize="9" scale="90" orientation="landscape" r:id="rId1"/>
  <headerFooter>
    <oddHeader xml:space="preserve">&amp;Rდანართი №1 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3"/>
  <sheetViews>
    <sheetView zoomScaleSheetLayoutView="110" workbookViewId="0">
      <selection activeCell="E12" sqref="E12"/>
    </sheetView>
  </sheetViews>
  <sheetFormatPr defaultColWidth="9.140625" defaultRowHeight="15" x14ac:dyDescent="0.25"/>
  <cols>
    <col min="1" max="1" width="4.85546875" style="79" customWidth="1"/>
    <col min="2" max="2" width="9.140625" style="79" customWidth="1"/>
    <col min="3" max="3" width="58.28515625" style="79" customWidth="1"/>
    <col min="4" max="4" width="8.140625" style="351" customWidth="1"/>
    <col min="5" max="5" width="8.7109375" style="351" customWidth="1"/>
    <col min="6" max="6" width="9.28515625" style="351" customWidth="1"/>
    <col min="7" max="7" width="8.140625" style="79" customWidth="1"/>
    <col min="8" max="9" width="8.28515625" style="79" customWidth="1"/>
    <col min="10" max="10" width="8.5703125" style="79" customWidth="1"/>
    <col min="11" max="11" width="7.7109375" style="79" customWidth="1"/>
    <col min="12" max="12" width="8.42578125" style="79" customWidth="1"/>
    <col min="13" max="13" width="12.140625" style="79" customWidth="1"/>
    <col min="14" max="14" width="6.5703125" style="79" customWidth="1"/>
    <col min="15" max="16384" width="9.140625" style="79"/>
  </cols>
  <sheetData>
    <row r="1" spans="1:15" s="82" customFormat="1" ht="15.75" x14ac:dyDescent="0.3">
      <c r="A1" s="334" t="s">
        <v>103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5" s="84" customFormat="1" ht="15.75" x14ac:dyDescent="0.25">
      <c r="A2" s="335" t="s">
        <v>269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5" s="84" customFormat="1" ht="9.75" customHeight="1" x14ac:dyDescent="0.25">
      <c r="A3" s="85"/>
      <c r="B3" s="85"/>
      <c r="C3" s="85"/>
      <c r="D3" s="85"/>
      <c r="E3" s="85"/>
      <c r="F3" s="85"/>
      <c r="G3" s="86"/>
      <c r="H3" s="87"/>
      <c r="I3" s="87"/>
      <c r="J3" s="87"/>
      <c r="K3" s="87"/>
      <c r="L3" s="88"/>
      <c r="M3" s="89"/>
    </row>
    <row r="4" spans="1:15" s="84" customFormat="1" ht="15.75" x14ac:dyDescent="0.3">
      <c r="C4" s="82" t="s">
        <v>327</v>
      </c>
      <c r="D4" s="218">
        <f>ROUND(M25*0.001,2)</f>
        <v>0</v>
      </c>
      <c r="E4" s="84" t="s">
        <v>29</v>
      </c>
      <c r="I4" s="219"/>
      <c r="J4" s="220"/>
      <c r="K4" s="220"/>
      <c r="L4" s="88"/>
      <c r="M4" s="89"/>
    </row>
    <row r="5" spans="1:15" s="84" customFormat="1" ht="7.5" customHeight="1" x14ac:dyDescent="0.3">
      <c r="A5" s="221"/>
      <c r="B5" s="221"/>
      <c r="C5" s="82"/>
      <c r="D5" s="106"/>
      <c r="E5" s="106"/>
      <c r="F5" s="88"/>
      <c r="G5" s="113"/>
      <c r="H5" s="87"/>
      <c r="I5" s="87"/>
      <c r="J5" s="87"/>
      <c r="K5" s="87"/>
      <c r="L5" s="88"/>
      <c r="M5" s="89"/>
    </row>
    <row r="6" spans="1:15" s="106" customFormat="1" ht="35.25" customHeight="1" x14ac:dyDescent="0.25">
      <c r="A6" s="102" t="s">
        <v>0</v>
      </c>
      <c r="B6" s="336"/>
      <c r="C6" s="337" t="s">
        <v>31</v>
      </c>
      <c r="D6" s="102" t="s">
        <v>32</v>
      </c>
      <c r="E6" s="337" t="s">
        <v>33</v>
      </c>
      <c r="F6" s="337"/>
      <c r="G6" s="337" t="s">
        <v>34</v>
      </c>
      <c r="H6" s="337"/>
      <c r="I6" s="337" t="s">
        <v>35</v>
      </c>
      <c r="J6" s="337"/>
      <c r="K6" s="337" t="s">
        <v>36</v>
      </c>
      <c r="L6" s="337"/>
      <c r="M6" s="338" t="s">
        <v>37</v>
      </c>
    </row>
    <row r="7" spans="1:15" s="106" customFormat="1" ht="31.5" x14ac:dyDescent="0.25">
      <c r="A7" s="102"/>
      <c r="B7" s="336"/>
      <c r="C7" s="337"/>
      <c r="D7" s="102"/>
      <c r="E7" s="109" t="s">
        <v>38</v>
      </c>
      <c r="F7" s="109" t="s">
        <v>1</v>
      </c>
      <c r="G7" s="109" t="s">
        <v>39</v>
      </c>
      <c r="H7" s="110" t="s">
        <v>37</v>
      </c>
      <c r="I7" s="111" t="s">
        <v>39</v>
      </c>
      <c r="J7" s="109" t="s">
        <v>37</v>
      </c>
      <c r="K7" s="109" t="s">
        <v>39</v>
      </c>
      <c r="L7" s="112" t="s">
        <v>37</v>
      </c>
      <c r="M7" s="338"/>
      <c r="N7" s="113"/>
    </row>
    <row r="8" spans="1:15" s="106" customFormat="1" ht="15.75" x14ac:dyDescent="0.3">
      <c r="A8" s="116">
        <v>1</v>
      </c>
      <c r="B8" s="115">
        <v>2</v>
      </c>
      <c r="C8" s="339">
        <v>3</v>
      </c>
      <c r="D8" s="115">
        <v>4</v>
      </c>
      <c r="E8" s="116">
        <v>5</v>
      </c>
      <c r="F8" s="115">
        <v>6</v>
      </c>
      <c r="G8" s="117">
        <v>7</v>
      </c>
      <c r="H8" s="115">
        <v>8</v>
      </c>
      <c r="I8" s="116">
        <v>9</v>
      </c>
      <c r="J8" s="115">
        <v>10</v>
      </c>
      <c r="K8" s="116">
        <v>11</v>
      </c>
      <c r="L8" s="117">
        <v>12</v>
      </c>
      <c r="M8" s="115" t="s">
        <v>40</v>
      </c>
    </row>
    <row r="9" spans="1:15" s="84" customFormat="1" ht="30" customHeight="1" x14ac:dyDescent="0.3">
      <c r="A9" s="125">
        <v>1</v>
      </c>
      <c r="B9" s="74" t="s">
        <v>262</v>
      </c>
      <c r="C9" s="15" t="s">
        <v>263</v>
      </c>
      <c r="D9" s="23" t="s">
        <v>44</v>
      </c>
      <c r="E9" s="16"/>
      <c r="F9" s="143">
        <v>4</v>
      </c>
      <c r="G9" s="109"/>
      <c r="H9" s="137"/>
      <c r="I9" s="112"/>
      <c r="J9" s="122"/>
      <c r="K9" s="109"/>
      <c r="L9" s="122"/>
      <c r="M9" s="122"/>
      <c r="O9" s="132"/>
    </row>
    <row r="10" spans="1:15" s="84" customFormat="1" ht="16.5" customHeight="1" x14ac:dyDescent="0.3">
      <c r="A10" s="125"/>
      <c r="B10" s="133"/>
      <c r="C10" s="243" t="s">
        <v>41</v>
      </c>
      <c r="D10" s="23" t="s">
        <v>42</v>
      </c>
      <c r="E10" s="1">
        <v>2.06</v>
      </c>
      <c r="F10" s="112">
        <f>F9*E10</f>
        <v>8.24</v>
      </c>
      <c r="G10" s="109"/>
      <c r="H10" s="137"/>
      <c r="I10" s="1"/>
      <c r="J10" s="122"/>
      <c r="K10" s="109"/>
      <c r="L10" s="122"/>
      <c r="M10" s="122"/>
    </row>
    <row r="11" spans="1:15" s="84" customFormat="1" ht="16.5" customHeight="1" x14ac:dyDescent="0.3">
      <c r="A11" s="125"/>
      <c r="B11" s="133" t="s">
        <v>136</v>
      </c>
      <c r="C11" s="243" t="s">
        <v>141</v>
      </c>
      <c r="D11" s="23" t="s">
        <v>137</v>
      </c>
      <c r="E11" s="1"/>
      <c r="F11" s="23">
        <v>2.2000000000000002</v>
      </c>
      <c r="G11" s="109"/>
      <c r="H11" s="137"/>
      <c r="I11" s="1"/>
      <c r="J11" s="122"/>
      <c r="K11" s="109"/>
      <c r="L11" s="122"/>
      <c r="M11" s="122"/>
    </row>
    <row r="12" spans="1:15" s="84" customFormat="1" ht="19.5" customHeight="1" x14ac:dyDescent="0.3">
      <c r="A12" s="125"/>
      <c r="B12" s="133"/>
      <c r="C12" s="253" t="s">
        <v>49</v>
      </c>
      <c r="D12" s="140" t="s">
        <v>51</v>
      </c>
      <c r="E12" s="1">
        <v>0.87</v>
      </c>
      <c r="F12" s="112">
        <f>F11*E12</f>
        <v>1.9140000000000001</v>
      </c>
      <c r="G12" s="109"/>
      <c r="H12" s="137"/>
      <c r="I12" s="1"/>
      <c r="J12" s="122"/>
      <c r="K12" s="109"/>
      <c r="L12" s="122"/>
      <c r="M12" s="122"/>
    </row>
    <row r="13" spans="1:15" s="84" customFormat="1" ht="30.75" customHeight="1" x14ac:dyDescent="0.3">
      <c r="A13" s="125">
        <v>2</v>
      </c>
      <c r="B13" s="133" t="s">
        <v>264</v>
      </c>
      <c r="C13" s="287" t="s">
        <v>265</v>
      </c>
      <c r="D13" s="1" t="s">
        <v>43</v>
      </c>
      <c r="E13" s="23" t="s">
        <v>267</v>
      </c>
      <c r="F13" s="38">
        <v>7.2</v>
      </c>
      <c r="G13" s="116"/>
      <c r="H13" s="137"/>
      <c r="I13" s="1"/>
      <c r="J13" s="122"/>
      <c r="K13" s="116"/>
      <c r="L13" s="122"/>
      <c r="M13" s="122"/>
    </row>
    <row r="14" spans="1:15" s="84" customFormat="1" ht="18.75" customHeight="1" x14ac:dyDescent="0.3">
      <c r="A14" s="125">
        <v>3</v>
      </c>
      <c r="B14" s="133" t="s">
        <v>54</v>
      </c>
      <c r="C14" s="295" t="s">
        <v>55</v>
      </c>
      <c r="D14" s="140" t="s">
        <v>56</v>
      </c>
      <c r="E14" s="140"/>
      <c r="F14" s="17">
        <v>4.0000000000000001E-3</v>
      </c>
      <c r="G14" s="116"/>
      <c r="H14" s="137"/>
      <c r="I14" s="1"/>
      <c r="J14" s="122"/>
      <c r="K14" s="116"/>
      <c r="L14" s="122"/>
      <c r="M14" s="122"/>
    </row>
    <row r="15" spans="1:15" s="84" customFormat="1" ht="17.25" customHeight="1" x14ac:dyDescent="0.3">
      <c r="A15" s="125"/>
      <c r="B15" s="133"/>
      <c r="C15" s="253" t="s">
        <v>49</v>
      </c>
      <c r="D15" s="140" t="s">
        <v>51</v>
      </c>
      <c r="E15" s="140">
        <v>3.23</v>
      </c>
      <c r="F15" s="17">
        <f>F14*E15</f>
        <v>1.2920000000000001E-2</v>
      </c>
      <c r="G15" s="116"/>
      <c r="H15" s="137"/>
      <c r="I15" s="1"/>
      <c r="J15" s="122"/>
      <c r="K15" s="116"/>
      <c r="L15" s="122"/>
      <c r="M15" s="122"/>
    </row>
    <row r="16" spans="1:15" s="84" customFormat="1" ht="20.100000000000001" customHeight="1" x14ac:dyDescent="0.3">
      <c r="A16" s="125"/>
      <c r="B16" s="133" t="s">
        <v>143</v>
      </c>
      <c r="C16" s="253" t="s">
        <v>57</v>
      </c>
      <c r="D16" s="140" t="s">
        <v>47</v>
      </c>
      <c r="E16" s="140">
        <v>3.62</v>
      </c>
      <c r="F16" s="17">
        <f>F14*E16</f>
        <v>1.4480000000000002E-2</v>
      </c>
      <c r="G16" s="116"/>
      <c r="H16" s="137"/>
      <c r="I16" s="1"/>
      <c r="J16" s="122"/>
      <c r="K16" s="144"/>
      <c r="L16" s="122"/>
      <c r="M16" s="122"/>
    </row>
    <row r="17" spans="1:13" s="84" customFormat="1" ht="18" customHeight="1" x14ac:dyDescent="0.3">
      <c r="A17" s="125"/>
      <c r="B17" s="133"/>
      <c r="C17" s="253" t="s">
        <v>45</v>
      </c>
      <c r="D17" s="140" t="s">
        <v>46</v>
      </c>
      <c r="E17" s="140">
        <v>0.18</v>
      </c>
      <c r="F17" s="17">
        <f>F14*E17</f>
        <v>7.1999999999999994E-4</v>
      </c>
      <c r="G17" s="116"/>
      <c r="H17" s="137"/>
      <c r="I17" s="1"/>
      <c r="J17" s="122"/>
      <c r="K17" s="116"/>
      <c r="L17" s="122"/>
      <c r="M17" s="122"/>
    </row>
    <row r="18" spans="1:13" s="84" customFormat="1" ht="20.100000000000001" customHeight="1" x14ac:dyDescent="0.3">
      <c r="A18" s="125"/>
      <c r="B18" s="246" t="s">
        <v>266</v>
      </c>
      <c r="C18" s="253" t="s">
        <v>53</v>
      </c>
      <c r="D18" s="140" t="s">
        <v>44</v>
      </c>
      <c r="E18" s="140">
        <v>0.04</v>
      </c>
      <c r="F18" s="340">
        <f>F14*E18</f>
        <v>1.6000000000000001E-4</v>
      </c>
      <c r="G18" s="1"/>
      <c r="H18" s="137"/>
      <c r="I18" s="148"/>
      <c r="J18" s="122"/>
      <c r="K18" s="148"/>
      <c r="L18" s="122"/>
      <c r="M18" s="341"/>
    </row>
    <row r="19" spans="1:13" ht="18.75" customHeight="1" x14ac:dyDescent="0.25">
      <c r="A19" s="342"/>
      <c r="B19" s="343"/>
      <c r="C19" s="295" t="s">
        <v>37</v>
      </c>
      <c r="D19" s="11"/>
      <c r="E19" s="11"/>
      <c r="F19" s="11"/>
      <c r="G19" s="11"/>
      <c r="H19" s="344"/>
      <c r="I19" s="11"/>
      <c r="J19" s="344"/>
      <c r="K19" s="11"/>
      <c r="L19" s="344"/>
      <c r="M19" s="345"/>
    </row>
    <row r="20" spans="1:13" ht="17.25" customHeight="1" x14ac:dyDescent="0.3">
      <c r="A20" s="346"/>
      <c r="B20" s="202"/>
      <c r="C20" s="13" t="s">
        <v>121</v>
      </c>
      <c r="D20" s="327">
        <v>0.05</v>
      </c>
      <c r="E20" s="347"/>
      <c r="F20" s="347"/>
      <c r="G20" s="348"/>
      <c r="H20" s="348"/>
      <c r="I20" s="348"/>
      <c r="J20" s="348"/>
      <c r="K20" s="348"/>
      <c r="L20" s="348"/>
      <c r="M20" s="345"/>
    </row>
    <row r="21" spans="1:13" ht="18" customHeight="1" x14ac:dyDescent="0.3">
      <c r="A21" s="346"/>
      <c r="B21" s="202"/>
      <c r="C21" s="267" t="s">
        <v>59</v>
      </c>
      <c r="D21" s="299"/>
      <c r="E21" s="326"/>
      <c r="F21" s="326"/>
      <c r="G21" s="270"/>
      <c r="H21" s="270"/>
      <c r="I21" s="270"/>
      <c r="J21" s="270"/>
      <c r="K21" s="270"/>
      <c r="L21" s="270"/>
      <c r="M21" s="345"/>
    </row>
    <row r="22" spans="1:13" ht="17.25" customHeight="1" x14ac:dyDescent="0.3">
      <c r="A22" s="346"/>
      <c r="B22" s="202"/>
      <c r="C22" s="267" t="s">
        <v>58</v>
      </c>
      <c r="D22" s="268">
        <v>0.1</v>
      </c>
      <c r="E22" s="326"/>
      <c r="F22" s="326"/>
      <c r="G22" s="270"/>
      <c r="H22" s="270"/>
      <c r="I22" s="270"/>
      <c r="J22" s="270"/>
      <c r="K22" s="270"/>
      <c r="L22" s="270"/>
      <c r="M22" s="345"/>
    </row>
    <row r="23" spans="1:13" ht="16.5" customHeight="1" x14ac:dyDescent="0.3">
      <c r="A23" s="346"/>
      <c r="B23" s="202"/>
      <c r="C23" s="267" t="s">
        <v>59</v>
      </c>
      <c r="D23" s="299"/>
      <c r="E23" s="326"/>
      <c r="F23" s="326"/>
      <c r="G23" s="270"/>
      <c r="H23" s="270"/>
      <c r="I23" s="270"/>
      <c r="J23" s="270"/>
      <c r="K23" s="270"/>
      <c r="L23" s="270"/>
      <c r="M23" s="345"/>
    </row>
    <row r="24" spans="1:13" ht="16.5" customHeight="1" x14ac:dyDescent="0.3">
      <c r="A24" s="346"/>
      <c r="B24" s="202"/>
      <c r="C24" s="267" t="s">
        <v>60</v>
      </c>
      <c r="D24" s="268">
        <v>0.08</v>
      </c>
      <c r="E24" s="326"/>
      <c r="F24" s="326"/>
      <c r="G24" s="270"/>
      <c r="H24" s="270"/>
      <c r="I24" s="270"/>
      <c r="J24" s="270"/>
      <c r="K24" s="270"/>
      <c r="L24" s="270"/>
      <c r="M24" s="345"/>
    </row>
    <row r="25" spans="1:13" ht="23.25" customHeight="1" x14ac:dyDescent="0.3">
      <c r="A25" s="202"/>
      <c r="B25" s="202"/>
      <c r="C25" s="296" t="s">
        <v>61</v>
      </c>
      <c r="D25" s="299"/>
      <c r="E25" s="326"/>
      <c r="F25" s="326"/>
      <c r="G25" s="270"/>
      <c r="H25" s="270"/>
      <c r="I25" s="270"/>
      <c r="J25" s="270"/>
      <c r="K25" s="270"/>
      <c r="L25" s="270"/>
      <c r="M25" s="345"/>
    </row>
    <row r="28" spans="1:13" ht="15.75" x14ac:dyDescent="0.25">
      <c r="C28" s="349"/>
      <c r="D28" s="350"/>
      <c r="E28" s="350"/>
    </row>
    <row r="29" spans="1:13" ht="16.149999999999999" customHeight="1" x14ac:dyDescent="0.25"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3" ht="15.75" x14ac:dyDescent="0.3">
      <c r="C30" s="211"/>
      <c r="D30" s="211"/>
      <c r="E30" s="211"/>
      <c r="F30" s="211"/>
      <c r="G30" s="211"/>
      <c r="H30" s="212"/>
    </row>
    <row r="31" spans="1:13" ht="15.75" x14ac:dyDescent="0.25">
      <c r="C31" s="213"/>
      <c r="D31" s="213"/>
      <c r="E31" s="213"/>
      <c r="F31" s="213"/>
      <c r="G31" s="213"/>
      <c r="H31" s="213"/>
    </row>
    <row r="32" spans="1:13" ht="16.149999999999999" customHeight="1" x14ac:dyDescent="0.25">
      <c r="C32" s="211"/>
      <c r="D32" s="211"/>
      <c r="E32" s="211"/>
      <c r="F32" s="211"/>
      <c r="G32" s="211"/>
      <c r="H32" s="211"/>
      <c r="I32" s="211"/>
      <c r="J32" s="211"/>
      <c r="K32" s="211"/>
    </row>
    <row r="33" spans="3:8" ht="15.75" x14ac:dyDescent="0.3">
      <c r="C33" s="214"/>
      <c r="D33" s="214"/>
      <c r="E33" s="214"/>
      <c r="F33" s="214"/>
      <c r="G33" s="214"/>
      <c r="H33" s="215"/>
    </row>
  </sheetData>
  <mergeCells count="20">
    <mergeCell ref="M6:M7"/>
    <mergeCell ref="D28:E28"/>
    <mergeCell ref="A1:M1"/>
    <mergeCell ref="A2:L2"/>
    <mergeCell ref="A3:F3"/>
    <mergeCell ref="H3:K3"/>
    <mergeCell ref="H5:K5"/>
    <mergeCell ref="A6:A7"/>
    <mergeCell ref="B6:B7"/>
    <mergeCell ref="C6:C7"/>
    <mergeCell ref="D6:D7"/>
    <mergeCell ref="E6:F6"/>
    <mergeCell ref="C33:G33"/>
    <mergeCell ref="G6:H6"/>
    <mergeCell ref="C29:K29"/>
    <mergeCell ref="C30:G30"/>
    <mergeCell ref="C31:H31"/>
    <mergeCell ref="C32:K32"/>
    <mergeCell ref="I6:J6"/>
    <mergeCell ref="K6:L6"/>
  </mergeCells>
  <conditionalFormatting sqref="D19 F19:I19 K19 A9:IU17 A18:F18 H18:IU18">
    <cfRule type="cellIs" dxfId="30" priority="21" stopIfTrue="1" operator="equal">
      <formula>8223.307275</formula>
    </cfRule>
  </conditionalFormatting>
  <conditionalFormatting sqref="J19">
    <cfRule type="cellIs" dxfId="29" priority="14" stopIfTrue="1" operator="equal">
      <formula>8223.307275</formula>
    </cfRule>
  </conditionalFormatting>
  <conditionalFormatting sqref="L19">
    <cfRule type="cellIs" dxfId="28" priority="13" stopIfTrue="1" operator="equal">
      <formula>8223.307275</formula>
    </cfRule>
  </conditionalFormatting>
  <conditionalFormatting sqref="M19">
    <cfRule type="cellIs" dxfId="27" priority="12" stopIfTrue="1" operator="equal">
      <formula>8223.307275</formula>
    </cfRule>
  </conditionalFormatting>
  <conditionalFormatting sqref="J19">
    <cfRule type="cellIs" dxfId="26" priority="8" stopIfTrue="1" operator="equal">
      <formula>8223.307275</formula>
    </cfRule>
  </conditionalFormatting>
  <conditionalFormatting sqref="L19">
    <cfRule type="cellIs" dxfId="25" priority="7" stopIfTrue="1" operator="equal">
      <formula>8223.307275</formula>
    </cfRule>
  </conditionalFormatting>
  <conditionalFormatting sqref="L19">
    <cfRule type="cellIs" dxfId="24" priority="6" stopIfTrue="1" operator="equal">
      <formula>8223.307275</formula>
    </cfRule>
  </conditionalFormatting>
  <conditionalFormatting sqref="M19">
    <cfRule type="cellIs" dxfId="23" priority="5" stopIfTrue="1" operator="equal">
      <formula>8223.307275</formula>
    </cfRule>
  </conditionalFormatting>
  <conditionalFormatting sqref="M19">
    <cfRule type="cellIs" dxfId="22" priority="4" stopIfTrue="1" operator="equal">
      <formula>8223.307275</formula>
    </cfRule>
  </conditionalFormatting>
  <conditionalFormatting sqref="M19">
    <cfRule type="cellIs" dxfId="21" priority="3" stopIfTrue="1" operator="equal">
      <formula>8223.307275</formula>
    </cfRule>
  </conditionalFormatting>
  <conditionalFormatting sqref="G18">
    <cfRule type="cellIs" dxfId="20" priority="1" stopIfTrue="1" operator="equal">
      <formula>8223.307275</formula>
    </cfRule>
  </conditionalFormatting>
  <conditionalFormatting sqref="G18">
    <cfRule type="cellIs" dxfId="19" priority="2" stopIfTrue="1" operator="equal">
      <formula>8223.307275</formula>
    </cfRule>
  </conditionalFormatting>
  <pageMargins left="0.18" right="0.16" top="0.43" bottom="0.24" header="0.3" footer="0.15"/>
  <pageSetup paperSize="9" scale="90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6"/>
  <sheetViews>
    <sheetView zoomScaleSheetLayoutView="110" workbookViewId="0">
      <selection activeCell="C13" sqref="C13"/>
    </sheetView>
  </sheetViews>
  <sheetFormatPr defaultColWidth="9.140625" defaultRowHeight="15" x14ac:dyDescent="0.25"/>
  <cols>
    <col min="1" max="1" width="4.28515625" style="351" customWidth="1"/>
    <col min="2" max="2" width="9.42578125" style="351" customWidth="1"/>
    <col min="3" max="3" width="55.140625" style="351" customWidth="1"/>
    <col min="4" max="4" width="8.5703125" style="351" customWidth="1"/>
    <col min="5" max="5" width="9.7109375" style="351" customWidth="1"/>
    <col min="6" max="6" width="9.140625" style="351"/>
    <col min="7" max="7" width="8.140625" style="351" bestFit="1" customWidth="1"/>
    <col min="8" max="8" width="10.28515625" style="351" customWidth="1"/>
    <col min="9" max="9" width="7.7109375" style="351" customWidth="1"/>
    <col min="10" max="10" width="9.5703125" style="351" customWidth="1"/>
    <col min="11" max="11" width="9" style="351" customWidth="1"/>
    <col min="12" max="12" width="8.28515625" style="351" customWidth="1"/>
    <col min="13" max="13" width="11.42578125" style="351" customWidth="1"/>
    <col min="14" max="14" width="6.7109375" style="351" customWidth="1"/>
    <col min="15" max="16384" width="9.140625" style="351"/>
  </cols>
  <sheetData>
    <row r="1" spans="1:28" s="84" customFormat="1" ht="15.75" x14ac:dyDescent="0.25">
      <c r="A1" s="211" t="s">
        <v>83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8" s="84" customFormat="1" ht="20.25" customHeight="1" x14ac:dyDescent="0.25">
      <c r="A2" s="335" t="s">
        <v>270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28" s="84" customFormat="1" ht="10.5" customHeight="1" x14ac:dyDescent="0.25">
      <c r="A3" s="85"/>
      <c r="B3" s="85"/>
      <c r="C3" s="85"/>
      <c r="D3" s="85"/>
      <c r="E3" s="85"/>
      <c r="F3" s="85"/>
      <c r="G3" s="86"/>
      <c r="H3" s="87"/>
      <c r="I3" s="87"/>
      <c r="J3" s="87"/>
      <c r="K3" s="87"/>
      <c r="L3" s="88"/>
      <c r="M3" s="89"/>
    </row>
    <row r="4" spans="1:28" s="84" customFormat="1" ht="15.75" x14ac:dyDescent="0.3">
      <c r="C4" s="82" t="s">
        <v>327</v>
      </c>
      <c r="D4" s="218">
        <f>ROUND(M36*0.001,2)</f>
        <v>0</v>
      </c>
      <c r="E4" s="84" t="s">
        <v>29</v>
      </c>
      <c r="I4" s="219"/>
      <c r="J4" s="220"/>
      <c r="K4" s="220"/>
      <c r="L4" s="88"/>
      <c r="M4" s="89"/>
    </row>
    <row r="5" spans="1:28" s="84" customFormat="1" ht="15.75" x14ac:dyDescent="0.25">
      <c r="A5" s="221"/>
      <c r="B5" s="221"/>
      <c r="F5" s="88"/>
      <c r="G5" s="89"/>
      <c r="H5" s="87"/>
      <c r="I5" s="87"/>
      <c r="J5" s="87"/>
      <c r="K5" s="87"/>
      <c r="L5" s="88"/>
      <c r="M5" s="89"/>
    </row>
    <row r="6" spans="1:28" s="84" customFormat="1" ht="28.5" customHeight="1" x14ac:dyDescent="0.25">
      <c r="A6" s="222" t="s">
        <v>0</v>
      </c>
      <c r="B6" s="223" t="s">
        <v>30</v>
      </c>
      <c r="C6" s="224" t="s">
        <v>31</v>
      </c>
      <c r="D6" s="222" t="s">
        <v>32</v>
      </c>
      <c r="E6" s="224" t="s">
        <v>33</v>
      </c>
      <c r="F6" s="224"/>
      <c r="G6" s="224" t="s">
        <v>34</v>
      </c>
      <c r="H6" s="224"/>
      <c r="I6" s="224" t="s">
        <v>35</v>
      </c>
      <c r="J6" s="224"/>
      <c r="K6" s="224" t="s">
        <v>36</v>
      </c>
      <c r="L6" s="224"/>
      <c r="M6" s="225" t="s">
        <v>37</v>
      </c>
    </row>
    <row r="7" spans="1:28" s="84" customFormat="1" ht="39" customHeight="1" x14ac:dyDescent="0.25">
      <c r="A7" s="222"/>
      <c r="B7" s="223"/>
      <c r="C7" s="224"/>
      <c r="D7" s="222"/>
      <c r="E7" s="226" t="s">
        <v>38</v>
      </c>
      <c r="F7" s="226" t="s">
        <v>1</v>
      </c>
      <c r="G7" s="226" t="s">
        <v>39</v>
      </c>
      <c r="H7" s="227" t="s">
        <v>37</v>
      </c>
      <c r="I7" s="228" t="s">
        <v>39</v>
      </c>
      <c r="J7" s="226" t="s">
        <v>37</v>
      </c>
      <c r="K7" s="226" t="s">
        <v>39</v>
      </c>
      <c r="L7" s="172" t="s">
        <v>37</v>
      </c>
      <c r="M7" s="225"/>
      <c r="O7" s="89"/>
    </row>
    <row r="8" spans="1:28" s="84" customFormat="1" ht="14.25" customHeight="1" x14ac:dyDescent="0.25">
      <c r="A8" s="163">
        <v>1</v>
      </c>
      <c r="B8" s="229">
        <v>2</v>
      </c>
      <c r="C8" s="163">
        <v>3</v>
      </c>
      <c r="D8" s="229">
        <v>4</v>
      </c>
      <c r="E8" s="163">
        <v>5</v>
      </c>
      <c r="F8" s="229">
        <v>6</v>
      </c>
      <c r="G8" s="230">
        <v>7</v>
      </c>
      <c r="H8" s="229">
        <v>8</v>
      </c>
      <c r="I8" s="163">
        <v>9</v>
      </c>
      <c r="J8" s="229">
        <v>10</v>
      </c>
      <c r="K8" s="163">
        <v>11</v>
      </c>
      <c r="L8" s="230">
        <v>12</v>
      </c>
      <c r="M8" s="229" t="s">
        <v>40</v>
      </c>
    </row>
    <row r="9" spans="1:28" s="84" customFormat="1" ht="22.5" customHeight="1" x14ac:dyDescent="0.25">
      <c r="A9" s="191">
        <v>2</v>
      </c>
      <c r="B9" s="352" t="s">
        <v>73</v>
      </c>
      <c r="C9" s="353" t="s">
        <v>271</v>
      </c>
      <c r="D9" s="156" t="s">
        <v>131</v>
      </c>
      <c r="E9" s="354"/>
      <c r="F9" s="355">
        <v>0.1825</v>
      </c>
      <c r="G9" s="356"/>
      <c r="H9" s="356"/>
      <c r="I9" s="356"/>
      <c r="J9" s="356"/>
      <c r="K9" s="356"/>
      <c r="L9" s="356"/>
      <c r="M9" s="356"/>
      <c r="N9" s="357"/>
    </row>
    <row r="10" spans="1:28" s="254" customFormat="1" ht="15.75" x14ac:dyDescent="0.25">
      <c r="A10" s="191"/>
      <c r="B10" s="358"/>
      <c r="C10" s="162" t="s">
        <v>49</v>
      </c>
      <c r="D10" s="163" t="s">
        <v>51</v>
      </c>
      <c r="E10" s="359">
        <v>33</v>
      </c>
      <c r="F10" s="359">
        <f>ROUND(F9*E10,2)</f>
        <v>6.02</v>
      </c>
      <c r="G10" s="356"/>
      <c r="H10" s="356"/>
      <c r="I10" s="356"/>
      <c r="J10" s="356"/>
      <c r="K10" s="356"/>
      <c r="L10" s="356"/>
      <c r="M10" s="356"/>
      <c r="N10" s="357"/>
    </row>
    <row r="11" spans="1:28" s="254" customFormat="1" ht="15.75" x14ac:dyDescent="0.25">
      <c r="A11" s="191"/>
      <c r="B11" s="229" t="s">
        <v>150</v>
      </c>
      <c r="C11" s="162" t="s">
        <v>63</v>
      </c>
      <c r="D11" s="163" t="s">
        <v>51</v>
      </c>
      <c r="E11" s="359">
        <v>0.42</v>
      </c>
      <c r="F11" s="359">
        <f>ROUND(E11*F9,2)</f>
        <v>0.08</v>
      </c>
      <c r="G11" s="356"/>
      <c r="H11" s="356"/>
      <c r="I11" s="356"/>
      <c r="J11" s="356"/>
      <c r="K11" s="356"/>
      <c r="L11" s="356"/>
      <c r="M11" s="356"/>
      <c r="N11" s="357"/>
    </row>
    <row r="12" spans="1:28" s="106" customFormat="1" ht="15.75" x14ac:dyDescent="0.25">
      <c r="A12" s="191"/>
      <c r="B12" s="115" t="s">
        <v>143</v>
      </c>
      <c r="C12" s="162" t="s">
        <v>75</v>
      </c>
      <c r="D12" s="163" t="s">
        <v>62</v>
      </c>
      <c r="E12" s="359">
        <v>2.58</v>
      </c>
      <c r="F12" s="359">
        <f>ROUND(E12*F9,2)</f>
        <v>0.47</v>
      </c>
      <c r="G12" s="356"/>
      <c r="H12" s="356"/>
      <c r="I12" s="356"/>
      <c r="J12" s="356"/>
      <c r="K12" s="356"/>
      <c r="L12" s="356"/>
      <c r="M12" s="356"/>
      <c r="N12" s="357"/>
    </row>
    <row r="13" spans="1:28" s="84" customFormat="1" ht="15.75" x14ac:dyDescent="0.3">
      <c r="A13" s="191"/>
      <c r="B13" s="163" t="s">
        <v>153</v>
      </c>
      <c r="C13" s="360" t="s">
        <v>77</v>
      </c>
      <c r="D13" s="361" t="s">
        <v>62</v>
      </c>
      <c r="E13" s="359">
        <v>11.2</v>
      </c>
      <c r="F13" s="359">
        <f>ROUND(E13*F9,2)</f>
        <v>2.04</v>
      </c>
      <c r="G13" s="356"/>
      <c r="H13" s="356"/>
      <c r="I13" s="362"/>
      <c r="J13" s="356"/>
      <c r="K13" s="356"/>
      <c r="L13" s="356"/>
      <c r="M13" s="356"/>
      <c r="N13" s="357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s="84" customFormat="1" ht="15.75" x14ac:dyDescent="0.3">
      <c r="A14" s="191"/>
      <c r="B14" s="163" t="s">
        <v>154</v>
      </c>
      <c r="C14" s="360" t="s">
        <v>76</v>
      </c>
      <c r="D14" s="361" t="s">
        <v>62</v>
      </c>
      <c r="E14" s="359">
        <v>24.8</v>
      </c>
      <c r="F14" s="359">
        <f>ROUND(E14*F9,2)</f>
        <v>4.53</v>
      </c>
      <c r="G14" s="356"/>
      <c r="H14" s="356"/>
      <c r="I14" s="362"/>
      <c r="J14" s="356"/>
      <c r="K14" s="356"/>
      <c r="L14" s="356"/>
      <c r="M14" s="356"/>
      <c r="N14" s="357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84" customFormat="1" ht="15.75" x14ac:dyDescent="0.3">
      <c r="A15" s="191"/>
      <c r="B15" s="163" t="s">
        <v>152</v>
      </c>
      <c r="C15" s="360" t="s">
        <v>48</v>
      </c>
      <c r="D15" s="361" t="s">
        <v>62</v>
      </c>
      <c r="E15" s="359">
        <v>4.1399999999999997</v>
      </c>
      <c r="F15" s="359">
        <f>ROUND(E15*F9,2)</f>
        <v>0.76</v>
      </c>
      <c r="G15" s="356"/>
      <c r="H15" s="356"/>
      <c r="I15" s="362"/>
      <c r="J15" s="356"/>
      <c r="K15" s="356"/>
      <c r="L15" s="356"/>
      <c r="M15" s="356"/>
      <c r="N15" s="357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</row>
    <row r="16" spans="1:28" s="84" customFormat="1" ht="15.75" x14ac:dyDescent="0.25">
      <c r="A16" s="191"/>
      <c r="B16" s="163" t="s">
        <v>155</v>
      </c>
      <c r="C16" s="162" t="s">
        <v>64</v>
      </c>
      <c r="D16" s="361" t="s">
        <v>62</v>
      </c>
      <c r="E16" s="359">
        <v>0.53</v>
      </c>
      <c r="F16" s="359">
        <f>ROUND(E16*F9,2)</f>
        <v>0.1</v>
      </c>
      <c r="G16" s="356"/>
      <c r="H16" s="356"/>
      <c r="I16" s="356"/>
      <c r="J16" s="356"/>
      <c r="K16" s="356"/>
      <c r="L16" s="356"/>
      <c r="M16" s="356"/>
      <c r="N16" s="357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s="84" customFormat="1" ht="21.75" customHeight="1" x14ac:dyDescent="0.25">
      <c r="A17" s="191"/>
      <c r="B17" s="191" t="s">
        <v>165</v>
      </c>
      <c r="C17" s="162" t="s">
        <v>129</v>
      </c>
      <c r="D17" s="191" t="s">
        <v>132</v>
      </c>
      <c r="E17" s="363">
        <f>1260*0.12</f>
        <v>151.19999999999999</v>
      </c>
      <c r="F17" s="364">
        <f>ROUND(E17*F9,2)</f>
        <v>27.59</v>
      </c>
      <c r="G17" s="365"/>
      <c r="H17" s="365"/>
      <c r="I17" s="365"/>
      <c r="J17" s="365"/>
      <c r="K17" s="365"/>
      <c r="L17" s="365"/>
      <c r="M17" s="365"/>
      <c r="N17" s="357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s="84" customFormat="1" ht="18" x14ac:dyDescent="0.25">
      <c r="A18" s="191"/>
      <c r="B18" s="366" t="s">
        <v>182</v>
      </c>
      <c r="C18" s="367" t="s">
        <v>183</v>
      </c>
      <c r="D18" s="163" t="s">
        <v>132</v>
      </c>
      <c r="E18" s="359">
        <v>30</v>
      </c>
      <c r="F18" s="359">
        <f>F9*E18</f>
        <v>5.4749999999999996</v>
      </c>
      <c r="G18" s="356"/>
      <c r="H18" s="356"/>
      <c r="I18" s="356"/>
      <c r="J18" s="356"/>
      <c r="K18" s="356"/>
      <c r="L18" s="356"/>
      <c r="M18" s="356"/>
      <c r="N18" s="357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s="254" customFormat="1" ht="15.75" x14ac:dyDescent="0.25">
      <c r="A19" s="191">
        <v>3</v>
      </c>
      <c r="B19" s="229" t="s">
        <v>65</v>
      </c>
      <c r="C19" s="368" t="s">
        <v>72</v>
      </c>
      <c r="D19" s="163" t="s">
        <v>43</v>
      </c>
      <c r="E19" s="359"/>
      <c r="F19" s="69">
        <v>0.16400000000000001</v>
      </c>
      <c r="G19" s="356"/>
      <c r="H19" s="356"/>
      <c r="I19" s="356"/>
      <c r="J19" s="356"/>
      <c r="K19" s="356"/>
      <c r="L19" s="356"/>
      <c r="M19" s="356"/>
      <c r="N19" s="357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s="374" customFormat="1" ht="15.75" x14ac:dyDescent="0.25">
      <c r="A20" s="369"/>
      <c r="B20" s="370" t="s">
        <v>156</v>
      </c>
      <c r="C20" s="360" t="s">
        <v>71</v>
      </c>
      <c r="D20" s="371" t="s">
        <v>62</v>
      </c>
      <c r="E20" s="372">
        <v>0.3</v>
      </c>
      <c r="F20" s="359">
        <f>ROUND(E20*F19,3)</f>
        <v>4.9000000000000002E-2</v>
      </c>
      <c r="G20" s="373"/>
      <c r="H20" s="356"/>
      <c r="I20" s="373"/>
      <c r="J20" s="356"/>
      <c r="K20" s="356"/>
      <c r="L20" s="356"/>
      <c r="M20" s="356"/>
      <c r="N20" s="357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s="316" customFormat="1" ht="15.75" x14ac:dyDescent="0.3">
      <c r="A21" s="375"/>
      <c r="B21" s="163" t="s">
        <v>166</v>
      </c>
      <c r="C21" s="375" t="s">
        <v>128</v>
      </c>
      <c r="D21" s="376" t="s">
        <v>43</v>
      </c>
      <c r="E21" s="377">
        <v>1.03</v>
      </c>
      <c r="F21" s="377">
        <f>ROUND(E21*F19,2)</f>
        <v>0.17</v>
      </c>
      <c r="G21" s="362"/>
      <c r="H21" s="356"/>
      <c r="I21" s="362"/>
      <c r="J21" s="356"/>
      <c r="K21" s="356"/>
      <c r="L21" s="356"/>
      <c r="M21" s="356"/>
      <c r="N21" s="357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s="84" customFormat="1" ht="48.75" customHeight="1" x14ac:dyDescent="0.25">
      <c r="A22" s="191">
        <v>4</v>
      </c>
      <c r="B22" s="352" t="s">
        <v>120</v>
      </c>
      <c r="C22" s="368" t="s">
        <v>142</v>
      </c>
      <c r="D22" s="156" t="s">
        <v>66</v>
      </c>
      <c r="E22" s="354"/>
      <c r="F22" s="355">
        <v>0.36249999999999999</v>
      </c>
      <c r="G22" s="356"/>
      <c r="H22" s="356"/>
      <c r="I22" s="356"/>
      <c r="J22" s="356"/>
      <c r="K22" s="356"/>
      <c r="L22" s="356"/>
      <c r="M22" s="356"/>
      <c r="N22" s="357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s="254" customFormat="1" ht="21" customHeight="1" x14ac:dyDescent="0.25">
      <c r="A23" s="191"/>
      <c r="B23" s="358"/>
      <c r="C23" s="162" t="s">
        <v>49</v>
      </c>
      <c r="D23" s="163" t="s">
        <v>51</v>
      </c>
      <c r="E23" s="359">
        <v>37.64</v>
      </c>
      <c r="F23" s="359">
        <f>ROUND(F22*E23,2)</f>
        <v>13.64</v>
      </c>
      <c r="G23" s="356"/>
      <c r="H23" s="356"/>
      <c r="I23" s="356"/>
      <c r="J23" s="356"/>
      <c r="K23" s="356"/>
      <c r="L23" s="356"/>
      <c r="M23" s="356"/>
      <c r="N23" s="357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s="254" customFormat="1" ht="30.75" customHeight="1" x14ac:dyDescent="0.25">
      <c r="A24" s="191"/>
      <c r="B24" s="378" t="s">
        <v>157</v>
      </c>
      <c r="C24" s="162" t="s">
        <v>67</v>
      </c>
      <c r="D24" s="191" t="s">
        <v>51</v>
      </c>
      <c r="E24" s="364">
        <v>3.02</v>
      </c>
      <c r="F24" s="364">
        <f>ROUND(E24*F22,2)</f>
        <v>1.0900000000000001</v>
      </c>
      <c r="G24" s="365"/>
      <c r="H24" s="365"/>
      <c r="I24" s="365"/>
      <c r="J24" s="365"/>
      <c r="K24" s="365"/>
      <c r="L24" s="365"/>
      <c r="M24" s="365"/>
      <c r="N24" s="357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s="84" customFormat="1" ht="22.5" customHeight="1" x14ac:dyDescent="0.25">
      <c r="A25" s="191"/>
      <c r="B25" s="191" t="s">
        <v>153</v>
      </c>
      <c r="C25" s="360" t="s">
        <v>77</v>
      </c>
      <c r="D25" s="379" t="s">
        <v>62</v>
      </c>
      <c r="E25" s="364">
        <v>3.7</v>
      </c>
      <c r="F25" s="364">
        <f>ROUND(E25*F22,2)</f>
        <v>1.34</v>
      </c>
      <c r="G25" s="365"/>
      <c r="H25" s="365"/>
      <c r="I25" s="365"/>
      <c r="J25" s="365"/>
      <c r="K25" s="365"/>
      <c r="L25" s="365"/>
      <c r="M25" s="365"/>
      <c r="N25" s="357"/>
    </row>
    <row r="26" spans="1:28" s="84" customFormat="1" ht="20.25" customHeight="1" x14ac:dyDescent="0.3">
      <c r="A26" s="191"/>
      <c r="B26" s="163" t="s">
        <v>154</v>
      </c>
      <c r="C26" s="360" t="s">
        <v>76</v>
      </c>
      <c r="D26" s="361" t="s">
        <v>62</v>
      </c>
      <c r="E26" s="359">
        <v>11.1</v>
      </c>
      <c r="F26" s="359">
        <f>ROUND(E26*F22,2)</f>
        <v>4.0199999999999996</v>
      </c>
      <c r="G26" s="356"/>
      <c r="H26" s="356"/>
      <c r="I26" s="362"/>
      <c r="J26" s="356"/>
      <c r="K26" s="356"/>
      <c r="L26" s="356"/>
      <c r="M26" s="356"/>
      <c r="N26" s="357"/>
    </row>
    <row r="27" spans="1:28" s="84" customFormat="1" ht="18.75" customHeight="1" x14ac:dyDescent="0.25">
      <c r="A27" s="191"/>
      <c r="B27" s="371"/>
      <c r="C27" s="162" t="s">
        <v>45</v>
      </c>
      <c r="D27" s="163" t="s">
        <v>52</v>
      </c>
      <c r="E27" s="359">
        <v>2.2999999999999998</v>
      </c>
      <c r="F27" s="359">
        <f>ROUND(E27*F22,2)</f>
        <v>0.83</v>
      </c>
      <c r="G27" s="356"/>
      <c r="H27" s="356"/>
      <c r="I27" s="356"/>
      <c r="J27" s="356"/>
      <c r="K27" s="356"/>
      <c r="L27" s="356"/>
      <c r="M27" s="356"/>
      <c r="N27" s="357"/>
    </row>
    <row r="28" spans="1:28" s="84" customFormat="1" ht="19.5" customHeight="1" x14ac:dyDescent="0.25">
      <c r="A28" s="191"/>
      <c r="B28" s="163" t="s">
        <v>167</v>
      </c>
      <c r="C28" s="162" t="s">
        <v>69</v>
      </c>
      <c r="D28" s="163" t="s">
        <v>43</v>
      </c>
      <c r="E28" s="359">
        <v>121.6</v>
      </c>
      <c r="F28" s="359">
        <f>ROUND(E28*F22,2)</f>
        <v>44.08</v>
      </c>
      <c r="G28" s="356"/>
      <c r="H28" s="356"/>
      <c r="I28" s="356"/>
      <c r="J28" s="356"/>
      <c r="K28" s="356"/>
      <c r="L28" s="356"/>
      <c r="M28" s="356"/>
      <c r="N28" s="357"/>
    </row>
    <row r="29" spans="1:28" s="84" customFormat="1" ht="19.5" customHeight="1" x14ac:dyDescent="0.25">
      <c r="A29" s="191"/>
      <c r="B29" s="371"/>
      <c r="C29" s="162" t="s">
        <v>68</v>
      </c>
      <c r="D29" s="163" t="s">
        <v>52</v>
      </c>
      <c r="E29" s="359">
        <v>14.9</v>
      </c>
      <c r="F29" s="359">
        <f>ROUND(E29*F22,2)</f>
        <v>5.4</v>
      </c>
      <c r="G29" s="356"/>
      <c r="H29" s="356"/>
      <c r="I29" s="356"/>
      <c r="J29" s="356"/>
      <c r="K29" s="356"/>
      <c r="L29" s="356"/>
      <c r="M29" s="356"/>
      <c r="N29" s="357"/>
    </row>
    <row r="30" spans="1:28" ht="21" customHeight="1" x14ac:dyDescent="0.3">
      <c r="A30" s="319"/>
      <c r="B30" s="319"/>
      <c r="C30" s="146" t="s">
        <v>37</v>
      </c>
      <c r="D30" s="371"/>
      <c r="E30" s="371"/>
      <c r="F30" s="371"/>
      <c r="G30" s="380"/>
      <c r="H30" s="206"/>
      <c r="I30" s="380"/>
      <c r="J30" s="206"/>
      <c r="K30" s="380"/>
      <c r="L30" s="206"/>
      <c r="M30" s="381"/>
      <c r="N30" s="357"/>
    </row>
    <row r="31" spans="1:28" s="79" customFormat="1" ht="31.5" x14ac:dyDescent="0.3">
      <c r="A31" s="319"/>
      <c r="B31" s="319"/>
      <c r="C31" s="162" t="s">
        <v>121</v>
      </c>
      <c r="D31" s="204">
        <v>0.05</v>
      </c>
      <c r="E31" s="320"/>
      <c r="F31" s="320"/>
      <c r="G31" s="205"/>
      <c r="H31" s="205"/>
      <c r="I31" s="205"/>
      <c r="J31" s="205"/>
      <c r="K31" s="205"/>
      <c r="L31" s="205"/>
      <c r="M31" s="381"/>
      <c r="N31" s="90"/>
    </row>
    <row r="32" spans="1:28" s="79" customFormat="1" ht="20.25" customHeight="1" x14ac:dyDescent="0.3">
      <c r="A32" s="319"/>
      <c r="B32" s="319"/>
      <c r="C32" s="162" t="s">
        <v>59</v>
      </c>
      <c r="D32" s="371"/>
      <c r="E32" s="320"/>
      <c r="F32" s="320"/>
      <c r="G32" s="205"/>
      <c r="H32" s="205"/>
      <c r="I32" s="205"/>
      <c r="J32" s="205"/>
      <c r="K32" s="205"/>
      <c r="L32" s="205"/>
      <c r="M32" s="381"/>
      <c r="N32" s="90"/>
    </row>
    <row r="33" spans="1:14" s="79" customFormat="1" ht="20.25" customHeight="1" x14ac:dyDescent="0.3">
      <c r="A33" s="319"/>
      <c r="B33" s="319"/>
      <c r="C33" s="162" t="s">
        <v>58</v>
      </c>
      <c r="D33" s="204">
        <v>0.1</v>
      </c>
      <c r="E33" s="320"/>
      <c r="F33" s="320"/>
      <c r="G33" s="205"/>
      <c r="H33" s="205"/>
      <c r="I33" s="205"/>
      <c r="J33" s="205"/>
      <c r="K33" s="205"/>
      <c r="L33" s="205"/>
      <c r="M33" s="381"/>
      <c r="N33" s="90"/>
    </row>
    <row r="34" spans="1:14" s="79" customFormat="1" ht="19.5" customHeight="1" x14ac:dyDescent="0.3">
      <c r="A34" s="202"/>
      <c r="B34" s="202"/>
      <c r="C34" s="162" t="s">
        <v>59</v>
      </c>
      <c r="D34" s="371"/>
      <c r="E34" s="320"/>
      <c r="F34" s="320"/>
      <c r="G34" s="205"/>
      <c r="H34" s="205"/>
      <c r="I34" s="205"/>
      <c r="J34" s="205"/>
      <c r="K34" s="205"/>
      <c r="L34" s="205"/>
      <c r="M34" s="381"/>
      <c r="N34" s="90"/>
    </row>
    <row r="35" spans="1:14" s="79" customFormat="1" ht="19.5" customHeight="1" x14ac:dyDescent="0.3">
      <c r="A35" s="202"/>
      <c r="B35" s="202"/>
      <c r="C35" s="162" t="s">
        <v>60</v>
      </c>
      <c r="D35" s="204">
        <v>0.08</v>
      </c>
      <c r="E35" s="320"/>
      <c r="F35" s="320"/>
      <c r="G35" s="205"/>
      <c r="H35" s="205"/>
      <c r="I35" s="205"/>
      <c r="J35" s="205"/>
      <c r="K35" s="205"/>
      <c r="L35" s="205"/>
      <c r="M35" s="381"/>
      <c r="N35" s="90"/>
    </row>
    <row r="36" spans="1:14" s="79" customFormat="1" ht="27" customHeight="1" x14ac:dyDescent="0.3">
      <c r="A36" s="202"/>
      <c r="B36" s="202"/>
      <c r="C36" s="382" t="s">
        <v>61</v>
      </c>
      <c r="D36" s="371"/>
      <c r="E36" s="320"/>
      <c r="F36" s="320"/>
      <c r="G36" s="205"/>
      <c r="H36" s="205"/>
      <c r="I36" s="205"/>
      <c r="J36" s="205"/>
      <c r="K36" s="205"/>
      <c r="L36" s="205"/>
      <c r="M36" s="383"/>
    </row>
    <row r="39" spans="1:14" ht="15.75" x14ac:dyDescent="0.25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</row>
    <row r="40" spans="1:14" x14ac:dyDescent="0.25">
      <c r="C40" s="210"/>
      <c r="D40" s="210"/>
      <c r="E40" s="210"/>
      <c r="F40" s="210"/>
      <c r="G40" s="210"/>
      <c r="H40" s="210"/>
      <c r="I40" s="210"/>
      <c r="J40" s="210"/>
      <c r="K40" s="210"/>
    </row>
    <row r="41" spans="1:14" ht="15.75" x14ac:dyDescent="0.3">
      <c r="C41" s="211"/>
      <c r="D41" s="211"/>
      <c r="E41" s="211"/>
      <c r="F41" s="211"/>
      <c r="G41" s="211"/>
      <c r="H41" s="212"/>
      <c r="I41" s="79"/>
      <c r="J41" s="79"/>
      <c r="K41" s="79"/>
    </row>
    <row r="42" spans="1:14" ht="15.75" x14ac:dyDescent="0.25">
      <c r="C42" s="213"/>
      <c r="D42" s="213"/>
      <c r="E42" s="213"/>
      <c r="F42" s="213"/>
      <c r="G42" s="213"/>
      <c r="H42" s="213"/>
      <c r="I42" s="79"/>
      <c r="J42" s="79"/>
      <c r="K42" s="79"/>
    </row>
    <row r="43" spans="1:14" ht="15.75" x14ac:dyDescent="0.25">
      <c r="C43" s="211"/>
      <c r="D43" s="211"/>
      <c r="E43" s="211"/>
      <c r="F43" s="211"/>
      <c r="G43" s="211"/>
      <c r="H43" s="211"/>
      <c r="I43" s="211"/>
      <c r="J43" s="211"/>
      <c r="K43" s="211"/>
    </row>
    <row r="44" spans="1:14" ht="15.75" x14ac:dyDescent="0.3">
      <c r="C44" s="214"/>
      <c r="D44" s="214"/>
      <c r="E44" s="214"/>
      <c r="F44" s="214"/>
      <c r="G44" s="214"/>
      <c r="H44" s="215"/>
      <c r="I44" s="79"/>
      <c r="J44" s="79"/>
      <c r="K44" s="79"/>
    </row>
    <row r="45" spans="1:14" x14ac:dyDescent="0.25">
      <c r="C45" s="79"/>
      <c r="G45" s="79"/>
      <c r="H45" s="79"/>
      <c r="I45" s="79"/>
      <c r="J45" s="79"/>
      <c r="K45" s="79"/>
    </row>
    <row r="46" spans="1:14" x14ac:dyDescent="0.25">
      <c r="C46" s="79"/>
      <c r="G46" s="79"/>
      <c r="H46" s="79"/>
      <c r="I46" s="79"/>
      <c r="J46" s="79"/>
      <c r="K46" s="79"/>
    </row>
  </sheetData>
  <mergeCells count="21">
    <mergeCell ref="A1:M1"/>
    <mergeCell ref="A2:L2"/>
    <mergeCell ref="A3:F3"/>
    <mergeCell ref="H3:K3"/>
    <mergeCell ref="H5:K5"/>
    <mergeCell ref="G6:H6"/>
    <mergeCell ref="I6:J6"/>
    <mergeCell ref="K6:L6"/>
    <mergeCell ref="M6:M7"/>
    <mergeCell ref="A6:A7"/>
    <mergeCell ref="B6:B7"/>
    <mergeCell ref="C6:C7"/>
    <mergeCell ref="D6:D7"/>
    <mergeCell ref="E6:F6"/>
    <mergeCell ref="C44:G44"/>
    <mergeCell ref="A39:F39"/>
    <mergeCell ref="G39:M39"/>
    <mergeCell ref="C40:K40"/>
    <mergeCell ref="C41:G41"/>
    <mergeCell ref="C42:H42"/>
    <mergeCell ref="C43:K43"/>
  </mergeCells>
  <conditionalFormatting sqref="N30:N35 A9:IU17 A19:IU29 A18 D18:IU18">
    <cfRule type="cellIs" dxfId="18" priority="22" stopIfTrue="1" operator="equal">
      <formula>8223.307275</formula>
    </cfRule>
  </conditionalFormatting>
  <conditionalFormatting sqref="B18">
    <cfRule type="cellIs" dxfId="17" priority="1" operator="equal">
      <formula>0</formula>
    </cfRule>
  </conditionalFormatting>
  <conditionalFormatting sqref="C18">
    <cfRule type="cellIs" dxfId="16" priority="2" operator="equal">
      <formula>0</formula>
    </cfRule>
  </conditionalFormatting>
  <pageMargins left="0.16" right="0.15" top="0.42" bottom="0.2" header="0.3" footer="0.16"/>
  <pageSetup paperSize="9" scale="90" orientation="landscape" horizontalDpi="4294967292" verticalDpi="4294967295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4"/>
  <sheetViews>
    <sheetView topLeftCell="A7" zoomScaleSheetLayoutView="100" workbookViewId="0">
      <selection activeCell="C26" sqref="C26"/>
    </sheetView>
  </sheetViews>
  <sheetFormatPr defaultColWidth="9.140625" defaultRowHeight="15" x14ac:dyDescent="0.25"/>
  <cols>
    <col min="1" max="1" width="4.28515625" style="79" customWidth="1"/>
    <col min="2" max="2" width="10.5703125" style="79" customWidth="1"/>
    <col min="3" max="3" width="58.28515625" style="79" customWidth="1"/>
    <col min="4" max="4" width="8.85546875" style="79" customWidth="1"/>
    <col min="5" max="5" width="8.28515625" style="79" customWidth="1"/>
    <col min="6" max="6" width="9.85546875" style="79" customWidth="1"/>
    <col min="7" max="7" width="9.5703125" style="79" customWidth="1"/>
    <col min="8" max="8" width="7.85546875" style="79" customWidth="1"/>
    <col min="9" max="9" width="7.7109375" style="79" customWidth="1"/>
    <col min="10" max="10" width="7.85546875" style="79" customWidth="1"/>
    <col min="11" max="11" width="9.5703125" style="79" customWidth="1"/>
    <col min="12" max="12" width="9.28515625" style="79" customWidth="1"/>
    <col min="13" max="13" width="10.7109375" style="79" customWidth="1"/>
    <col min="14" max="14" width="5.5703125" style="79" customWidth="1"/>
    <col min="15" max="16384" width="9.140625" style="79"/>
  </cols>
  <sheetData>
    <row r="1" spans="1:28" s="82" customFormat="1" ht="15.75" x14ac:dyDescent="0.3">
      <c r="A1" s="211" t="s">
        <v>171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28" s="84" customFormat="1" ht="24.75" customHeight="1" x14ac:dyDescent="0.25">
      <c r="A2" s="335" t="s">
        <v>272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28" s="84" customFormat="1" ht="10.5" customHeight="1" x14ac:dyDescent="0.25">
      <c r="A3" s="85"/>
      <c r="B3" s="85"/>
      <c r="C3" s="85"/>
      <c r="D3" s="85"/>
      <c r="E3" s="85"/>
      <c r="F3" s="85"/>
      <c r="G3" s="86"/>
      <c r="H3" s="87"/>
      <c r="I3" s="87"/>
      <c r="J3" s="87"/>
      <c r="K3" s="87"/>
      <c r="L3" s="88"/>
      <c r="M3" s="89"/>
    </row>
    <row r="4" spans="1:28" s="84" customFormat="1" ht="15.75" x14ac:dyDescent="0.3">
      <c r="C4" s="82" t="s">
        <v>327</v>
      </c>
      <c r="D4" s="218">
        <f>ROUND(M36*0.001,2)</f>
        <v>0</v>
      </c>
      <c r="E4" s="84" t="s">
        <v>29</v>
      </c>
      <c r="I4" s="219"/>
      <c r="J4" s="220"/>
      <c r="K4" s="220"/>
      <c r="L4" s="88"/>
      <c r="M4" s="89"/>
    </row>
    <row r="5" spans="1:28" s="84" customFormat="1" ht="15.75" x14ac:dyDescent="0.3">
      <c r="A5" s="221"/>
      <c r="B5" s="221"/>
      <c r="C5" s="82"/>
      <c r="D5" s="106"/>
      <c r="E5" s="106"/>
      <c r="F5" s="88"/>
      <c r="G5" s="113"/>
      <c r="H5" s="87"/>
      <c r="I5" s="87"/>
      <c r="J5" s="87"/>
      <c r="K5" s="87"/>
      <c r="L5" s="88"/>
      <c r="M5" s="89"/>
    </row>
    <row r="6" spans="1:28" s="106" customFormat="1" ht="28.5" customHeight="1" x14ac:dyDescent="0.25">
      <c r="A6" s="222" t="s">
        <v>0</v>
      </c>
      <c r="B6" s="223" t="s">
        <v>30</v>
      </c>
      <c r="C6" s="224" t="s">
        <v>31</v>
      </c>
      <c r="D6" s="222" t="s">
        <v>32</v>
      </c>
      <c r="E6" s="224" t="s">
        <v>33</v>
      </c>
      <c r="F6" s="224"/>
      <c r="G6" s="224" t="s">
        <v>34</v>
      </c>
      <c r="H6" s="224"/>
      <c r="I6" s="224" t="s">
        <v>35</v>
      </c>
      <c r="J6" s="224"/>
      <c r="K6" s="224" t="s">
        <v>36</v>
      </c>
      <c r="L6" s="224"/>
      <c r="M6" s="225" t="s">
        <v>37</v>
      </c>
    </row>
    <row r="7" spans="1:28" s="106" customFormat="1" ht="39" customHeight="1" x14ac:dyDescent="0.25">
      <c r="A7" s="222"/>
      <c r="B7" s="223"/>
      <c r="C7" s="224"/>
      <c r="D7" s="222"/>
      <c r="E7" s="226" t="s">
        <v>38</v>
      </c>
      <c r="F7" s="226" t="s">
        <v>1</v>
      </c>
      <c r="G7" s="226" t="s">
        <v>39</v>
      </c>
      <c r="H7" s="227" t="s">
        <v>37</v>
      </c>
      <c r="I7" s="228" t="s">
        <v>39</v>
      </c>
      <c r="J7" s="226" t="s">
        <v>37</v>
      </c>
      <c r="K7" s="226" t="s">
        <v>39</v>
      </c>
      <c r="L7" s="172" t="s">
        <v>37</v>
      </c>
      <c r="M7" s="225"/>
      <c r="O7" s="113"/>
    </row>
    <row r="8" spans="1:28" s="106" customFormat="1" ht="14.25" customHeight="1" x14ac:dyDescent="0.3">
      <c r="A8" s="163">
        <v>1</v>
      </c>
      <c r="B8" s="229">
        <v>2</v>
      </c>
      <c r="C8" s="376">
        <v>3</v>
      </c>
      <c r="D8" s="229">
        <v>4</v>
      </c>
      <c r="E8" s="163">
        <v>5</v>
      </c>
      <c r="F8" s="229">
        <v>6</v>
      </c>
      <c r="G8" s="230">
        <v>7</v>
      </c>
      <c r="H8" s="229">
        <v>8</v>
      </c>
      <c r="I8" s="163">
        <v>9</v>
      </c>
      <c r="J8" s="229">
        <v>10</v>
      </c>
      <c r="K8" s="163">
        <v>11</v>
      </c>
      <c r="L8" s="230">
        <v>12</v>
      </c>
      <c r="M8" s="229" t="s">
        <v>40</v>
      </c>
    </row>
    <row r="9" spans="1:28" s="90" customFormat="1" ht="19.5" customHeight="1" x14ac:dyDescent="0.25">
      <c r="A9" s="125">
        <v>1</v>
      </c>
      <c r="B9" s="74" t="s">
        <v>73</v>
      </c>
      <c r="C9" s="289" t="s">
        <v>273</v>
      </c>
      <c r="D9" s="250" t="s">
        <v>275</v>
      </c>
      <c r="E9" s="250"/>
      <c r="F9" s="384">
        <v>2.1989999999999998</v>
      </c>
      <c r="G9" s="251"/>
      <c r="H9" s="385"/>
      <c r="I9" s="251"/>
      <c r="J9" s="291"/>
      <c r="K9" s="251"/>
      <c r="L9" s="291"/>
      <c r="M9" s="291"/>
    </row>
    <row r="10" spans="1:28" s="254" customFormat="1" ht="15.75" x14ac:dyDescent="0.25">
      <c r="A10" s="191"/>
      <c r="B10" s="386"/>
      <c r="C10" s="13" t="s">
        <v>49</v>
      </c>
      <c r="D10" s="151" t="s">
        <v>51</v>
      </c>
      <c r="E10" s="12">
        <v>33</v>
      </c>
      <c r="F10" s="12">
        <f>ROUND(F9*E10,2)</f>
        <v>72.569999999999993</v>
      </c>
      <c r="G10" s="285"/>
      <c r="H10" s="285"/>
      <c r="I10" s="285"/>
      <c r="J10" s="285"/>
      <c r="K10" s="285"/>
      <c r="L10" s="285"/>
      <c r="M10" s="288"/>
      <c r="N10" s="90"/>
    </row>
    <row r="11" spans="1:28" s="254" customFormat="1" ht="15.75" x14ac:dyDescent="0.25">
      <c r="A11" s="191"/>
      <c r="B11" s="152" t="s">
        <v>150</v>
      </c>
      <c r="C11" s="13" t="s">
        <v>63</v>
      </c>
      <c r="D11" s="151" t="s">
        <v>51</v>
      </c>
      <c r="E11" s="12">
        <v>0.42</v>
      </c>
      <c r="F11" s="12">
        <f>ROUND(E11*F9,2)</f>
        <v>0.92</v>
      </c>
      <c r="G11" s="285"/>
      <c r="H11" s="285"/>
      <c r="I11" s="285"/>
      <c r="J11" s="285"/>
      <c r="K11" s="285"/>
      <c r="L11" s="285"/>
      <c r="M11" s="288"/>
      <c r="N11" s="90"/>
    </row>
    <row r="12" spans="1:28" s="106" customFormat="1" ht="15.75" x14ac:dyDescent="0.25">
      <c r="A12" s="191"/>
      <c r="B12" s="30" t="s">
        <v>143</v>
      </c>
      <c r="C12" s="13" t="s">
        <v>75</v>
      </c>
      <c r="D12" s="151" t="s">
        <v>62</v>
      </c>
      <c r="E12" s="12">
        <v>2.58</v>
      </c>
      <c r="F12" s="12">
        <f>ROUND(E12*F9,2)</f>
        <v>5.67</v>
      </c>
      <c r="G12" s="285"/>
      <c r="H12" s="285"/>
      <c r="I12" s="285"/>
      <c r="J12" s="285"/>
      <c r="K12" s="285"/>
      <c r="L12" s="285"/>
      <c r="M12" s="288"/>
      <c r="N12" s="90"/>
    </row>
    <row r="13" spans="1:28" s="84" customFormat="1" ht="15.75" x14ac:dyDescent="0.25">
      <c r="A13" s="191"/>
      <c r="B13" s="151" t="s">
        <v>153</v>
      </c>
      <c r="C13" s="387" t="s">
        <v>77</v>
      </c>
      <c r="D13" s="293" t="s">
        <v>62</v>
      </c>
      <c r="E13" s="12">
        <v>11.2</v>
      </c>
      <c r="F13" s="12">
        <f>ROUND(E13*F9,2)</f>
        <v>24.63</v>
      </c>
      <c r="G13" s="285"/>
      <c r="H13" s="285"/>
      <c r="I13" s="388"/>
      <c r="J13" s="285"/>
      <c r="K13" s="285"/>
      <c r="L13" s="285"/>
      <c r="M13" s="288"/>
      <c r="N13" s="90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s="84" customFormat="1" ht="15.75" x14ac:dyDescent="0.25">
      <c r="A14" s="191"/>
      <c r="B14" s="151" t="s">
        <v>154</v>
      </c>
      <c r="C14" s="387" t="s">
        <v>76</v>
      </c>
      <c r="D14" s="293" t="s">
        <v>62</v>
      </c>
      <c r="E14" s="12">
        <v>24.8</v>
      </c>
      <c r="F14" s="12">
        <f>ROUND(E14*F9,2)</f>
        <v>54.54</v>
      </c>
      <c r="G14" s="285"/>
      <c r="H14" s="285"/>
      <c r="I14" s="388"/>
      <c r="J14" s="285"/>
      <c r="K14" s="285"/>
      <c r="L14" s="285"/>
      <c r="M14" s="288"/>
      <c r="N14" s="90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84" customFormat="1" ht="15.75" x14ac:dyDescent="0.25">
      <c r="A15" s="191"/>
      <c r="B15" s="151" t="s">
        <v>152</v>
      </c>
      <c r="C15" s="387" t="s">
        <v>48</v>
      </c>
      <c r="D15" s="293" t="s">
        <v>62</v>
      </c>
      <c r="E15" s="12">
        <v>4.1399999999999997</v>
      </c>
      <c r="F15" s="12">
        <f>ROUND(E15*F9,2)</f>
        <v>9.1</v>
      </c>
      <c r="G15" s="285"/>
      <c r="H15" s="285"/>
      <c r="I15" s="388"/>
      <c r="J15" s="285"/>
      <c r="K15" s="285"/>
      <c r="L15" s="285"/>
      <c r="M15" s="288"/>
      <c r="N15" s="90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</row>
    <row r="16" spans="1:28" s="84" customFormat="1" ht="15.75" x14ac:dyDescent="0.25">
      <c r="A16" s="191"/>
      <c r="B16" s="151" t="s">
        <v>155</v>
      </c>
      <c r="C16" s="13" t="s">
        <v>64</v>
      </c>
      <c r="D16" s="293" t="s">
        <v>62</v>
      </c>
      <c r="E16" s="12">
        <v>0.53</v>
      </c>
      <c r="F16" s="12">
        <f>ROUND(E16*F9,2)</f>
        <v>1.17</v>
      </c>
      <c r="G16" s="285"/>
      <c r="H16" s="285"/>
      <c r="I16" s="285"/>
      <c r="J16" s="285"/>
      <c r="K16" s="285"/>
      <c r="L16" s="285"/>
      <c r="M16" s="288"/>
      <c r="N16" s="90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s="84" customFormat="1" ht="15.75" customHeight="1" x14ac:dyDescent="0.25">
      <c r="A17" s="191"/>
      <c r="B17" s="6" t="s">
        <v>165</v>
      </c>
      <c r="C17" s="13" t="s">
        <v>274</v>
      </c>
      <c r="D17" s="6" t="s">
        <v>145</v>
      </c>
      <c r="E17" s="389">
        <v>126</v>
      </c>
      <c r="F17" s="390">
        <f>ROUND(E17*F9,2)</f>
        <v>277.07</v>
      </c>
      <c r="G17" s="26"/>
      <c r="H17" s="26"/>
      <c r="I17" s="26"/>
      <c r="J17" s="26"/>
      <c r="K17" s="26"/>
      <c r="L17" s="26"/>
      <c r="M17" s="391"/>
      <c r="N17" s="90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s="84" customFormat="1" ht="15.75" x14ac:dyDescent="0.25">
      <c r="A18" s="191"/>
      <c r="B18" s="392" t="s">
        <v>182</v>
      </c>
      <c r="C18" s="393" t="s">
        <v>183</v>
      </c>
      <c r="D18" s="151" t="s">
        <v>145</v>
      </c>
      <c r="E18" s="12">
        <v>30</v>
      </c>
      <c r="F18" s="12">
        <f>F9*E18</f>
        <v>65.97</v>
      </c>
      <c r="G18" s="285"/>
      <c r="H18" s="285"/>
      <c r="I18" s="285"/>
      <c r="J18" s="285"/>
      <c r="K18" s="285"/>
      <c r="L18" s="285"/>
      <c r="M18" s="288"/>
      <c r="N18" s="90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s="3" customFormat="1" ht="13.5" x14ac:dyDescent="0.25">
      <c r="A19" s="6">
        <v>2</v>
      </c>
      <c r="B19" s="177" t="s">
        <v>65</v>
      </c>
      <c r="C19" s="295" t="s">
        <v>72</v>
      </c>
      <c r="D19" s="151" t="s">
        <v>43</v>
      </c>
      <c r="E19" s="151"/>
      <c r="F19" s="296">
        <v>1.319</v>
      </c>
      <c r="G19" s="291"/>
      <c r="H19" s="290"/>
      <c r="I19" s="290"/>
      <c r="J19" s="290"/>
      <c r="K19" s="291"/>
      <c r="L19" s="290"/>
      <c r="M19" s="290"/>
    </row>
    <row r="20" spans="1:28" s="5" customFormat="1" ht="13.5" x14ac:dyDescent="0.25">
      <c r="A20" s="297"/>
      <c r="B20" s="298" t="s">
        <v>150</v>
      </c>
      <c r="C20" s="292" t="s">
        <v>71</v>
      </c>
      <c r="D20" s="299" t="s">
        <v>62</v>
      </c>
      <c r="E20" s="300">
        <v>0.3</v>
      </c>
      <c r="F20" s="67">
        <f>ROUND(E20*F19,3)</f>
        <v>0.39600000000000002</v>
      </c>
      <c r="G20" s="301"/>
      <c r="H20" s="290"/>
      <c r="I20" s="301"/>
      <c r="J20" s="290"/>
      <c r="K20" s="290"/>
      <c r="L20" s="290"/>
      <c r="M20" s="290"/>
    </row>
    <row r="21" spans="1:28" s="305" customFormat="1" x14ac:dyDescent="0.25">
      <c r="A21" s="302"/>
      <c r="B21" s="6" t="s">
        <v>166</v>
      </c>
      <c r="C21" s="258" t="s">
        <v>250</v>
      </c>
      <c r="D21" s="303" t="s">
        <v>43</v>
      </c>
      <c r="E21" s="303">
        <v>1.03</v>
      </c>
      <c r="F21" s="304">
        <f>ROUND(E21*F19,2)</f>
        <v>1.36</v>
      </c>
      <c r="G21" s="294"/>
      <c r="H21" s="285"/>
      <c r="I21" s="265"/>
      <c r="J21" s="290"/>
      <c r="K21" s="265"/>
      <c r="L21" s="290"/>
      <c r="M21" s="290"/>
    </row>
    <row r="22" spans="1:28" s="2" customFormat="1" ht="42.75" customHeight="1" x14ac:dyDescent="0.25">
      <c r="A22" s="6">
        <v>3</v>
      </c>
      <c r="B22" s="9" t="s">
        <v>251</v>
      </c>
      <c r="C22" s="295" t="s">
        <v>276</v>
      </c>
      <c r="D22" s="233" t="s">
        <v>66</v>
      </c>
      <c r="E22" s="233"/>
      <c r="F22" s="384">
        <v>2.1989999999999998</v>
      </c>
      <c r="G22" s="290"/>
      <c r="H22" s="290"/>
      <c r="I22" s="290"/>
      <c r="J22" s="290"/>
      <c r="K22" s="290"/>
      <c r="L22" s="290"/>
      <c r="M22" s="290"/>
    </row>
    <row r="23" spans="1:28" s="3" customFormat="1" ht="17.25" customHeight="1" x14ac:dyDescent="0.25">
      <c r="A23" s="6"/>
      <c r="B23" s="161"/>
      <c r="C23" s="253" t="s">
        <v>49</v>
      </c>
      <c r="D23" s="6" t="s">
        <v>51</v>
      </c>
      <c r="E23" s="306">
        <v>37.5</v>
      </c>
      <c r="F23" s="306">
        <f>ROUND(F22*E23,2)</f>
        <v>82.46</v>
      </c>
      <c r="G23" s="307"/>
      <c r="H23" s="308"/>
      <c r="I23" s="308"/>
      <c r="J23" s="308"/>
      <c r="K23" s="307"/>
      <c r="L23" s="308"/>
      <c r="M23" s="308"/>
      <c r="N23" s="4"/>
    </row>
    <row r="24" spans="1:28" s="3" customFormat="1" ht="15.75" customHeight="1" x14ac:dyDescent="0.25">
      <c r="A24" s="6"/>
      <c r="B24" s="177" t="s">
        <v>157</v>
      </c>
      <c r="C24" s="253" t="s">
        <v>67</v>
      </c>
      <c r="D24" s="151" t="s">
        <v>51</v>
      </c>
      <c r="E24" s="11">
        <v>3.02</v>
      </c>
      <c r="F24" s="11">
        <f>ROUND(E24*F22,2)</f>
        <v>6.64</v>
      </c>
      <c r="G24" s="291"/>
      <c r="H24" s="290"/>
      <c r="I24" s="290"/>
      <c r="J24" s="290"/>
      <c r="K24" s="290"/>
      <c r="L24" s="290"/>
      <c r="M24" s="290"/>
    </row>
    <row r="25" spans="1:28" s="2" customFormat="1" ht="13.5" x14ac:dyDescent="0.25">
      <c r="A25" s="6"/>
      <c r="B25" s="151" t="s">
        <v>153</v>
      </c>
      <c r="C25" s="292" t="s">
        <v>77</v>
      </c>
      <c r="D25" s="293" t="s">
        <v>62</v>
      </c>
      <c r="E25" s="11">
        <v>3.7</v>
      </c>
      <c r="F25" s="11">
        <f>ROUND(E25*F22,2)</f>
        <v>8.14</v>
      </c>
      <c r="G25" s="290"/>
      <c r="H25" s="290"/>
      <c r="I25" s="265"/>
      <c r="J25" s="290"/>
      <c r="K25" s="294"/>
      <c r="L25" s="290"/>
      <c r="M25" s="290"/>
    </row>
    <row r="26" spans="1:28" s="2" customFormat="1" ht="13.5" x14ac:dyDescent="0.25">
      <c r="A26" s="6"/>
      <c r="B26" s="151" t="s">
        <v>154</v>
      </c>
      <c r="C26" s="292" t="s">
        <v>76</v>
      </c>
      <c r="D26" s="293" t="s">
        <v>62</v>
      </c>
      <c r="E26" s="11">
        <v>11.1</v>
      </c>
      <c r="F26" s="11">
        <f>ROUND(E26*F22,2)</f>
        <v>24.41</v>
      </c>
      <c r="G26" s="290"/>
      <c r="H26" s="290"/>
      <c r="I26" s="265"/>
      <c r="J26" s="290"/>
      <c r="K26" s="290"/>
      <c r="L26" s="290"/>
      <c r="M26" s="290"/>
    </row>
    <row r="27" spans="1:28" s="2" customFormat="1" ht="13.5" x14ac:dyDescent="0.25">
      <c r="A27" s="6"/>
      <c r="B27" s="302"/>
      <c r="C27" s="253" t="s">
        <v>45</v>
      </c>
      <c r="D27" s="151" t="s">
        <v>52</v>
      </c>
      <c r="E27" s="11">
        <v>2.2999999999999998</v>
      </c>
      <c r="F27" s="11">
        <f>ROUND(E27*F22,2)</f>
        <v>5.0599999999999996</v>
      </c>
      <c r="G27" s="290"/>
      <c r="H27" s="290"/>
      <c r="I27" s="290"/>
      <c r="J27" s="290"/>
      <c r="K27" s="290"/>
      <c r="L27" s="290"/>
      <c r="M27" s="290"/>
    </row>
    <row r="28" spans="1:28" s="2" customFormat="1" ht="18.75" customHeight="1" x14ac:dyDescent="0.25">
      <c r="A28" s="6"/>
      <c r="B28" s="6" t="s">
        <v>167</v>
      </c>
      <c r="C28" s="253" t="s">
        <v>69</v>
      </c>
      <c r="D28" s="151" t="s">
        <v>43</v>
      </c>
      <c r="E28" s="11">
        <v>97.4</v>
      </c>
      <c r="F28" s="11">
        <f>ROUND(E28*F22,2)</f>
        <v>214.18</v>
      </c>
      <c r="G28" s="290"/>
      <c r="H28" s="285"/>
      <c r="I28" s="290"/>
      <c r="J28" s="290"/>
      <c r="K28" s="290"/>
      <c r="L28" s="290"/>
      <c r="M28" s="290"/>
    </row>
    <row r="29" spans="1:28" s="2" customFormat="1" ht="13.5" x14ac:dyDescent="0.25">
      <c r="A29" s="6"/>
      <c r="B29" s="302"/>
      <c r="C29" s="253" t="s">
        <v>68</v>
      </c>
      <c r="D29" s="151" t="s">
        <v>52</v>
      </c>
      <c r="E29" s="11">
        <v>14.5</v>
      </c>
      <c r="F29" s="11">
        <f>ROUND(E29*F22,2)</f>
        <v>31.89</v>
      </c>
      <c r="G29" s="290"/>
      <c r="H29" s="290"/>
      <c r="I29" s="290"/>
      <c r="J29" s="290"/>
      <c r="K29" s="290"/>
      <c r="L29" s="290"/>
      <c r="M29" s="290"/>
    </row>
    <row r="30" spans="1:28" ht="15.75" x14ac:dyDescent="0.25">
      <c r="A30" s="375"/>
      <c r="B30" s="375"/>
      <c r="C30" s="146" t="s">
        <v>37</v>
      </c>
      <c r="D30" s="264"/>
      <c r="E30" s="264"/>
      <c r="F30" s="264"/>
      <c r="G30" s="394"/>
      <c r="H30" s="395"/>
      <c r="I30" s="394"/>
      <c r="J30" s="395"/>
      <c r="K30" s="396"/>
      <c r="L30" s="395"/>
      <c r="M30" s="395"/>
      <c r="N30" s="90"/>
    </row>
    <row r="31" spans="1:28" ht="20.25" customHeight="1" x14ac:dyDescent="0.3">
      <c r="A31" s="202"/>
      <c r="B31" s="202"/>
      <c r="C31" s="162" t="s">
        <v>121</v>
      </c>
      <c r="D31" s="268">
        <v>0.05</v>
      </c>
      <c r="E31" s="326"/>
      <c r="F31" s="326"/>
      <c r="G31" s="270"/>
      <c r="H31" s="270"/>
      <c r="I31" s="270"/>
      <c r="J31" s="270"/>
      <c r="K31" s="270"/>
      <c r="L31" s="270"/>
      <c r="M31" s="266"/>
      <c r="N31" s="90"/>
    </row>
    <row r="32" spans="1:28" ht="15.75" x14ac:dyDescent="0.3">
      <c r="A32" s="202"/>
      <c r="B32" s="202"/>
      <c r="C32" s="203" t="s">
        <v>59</v>
      </c>
      <c r="D32" s="299"/>
      <c r="E32" s="326"/>
      <c r="F32" s="326"/>
      <c r="G32" s="270"/>
      <c r="H32" s="270"/>
      <c r="I32" s="270"/>
      <c r="J32" s="270"/>
      <c r="K32" s="270"/>
      <c r="L32" s="270"/>
      <c r="M32" s="266"/>
      <c r="N32" s="357"/>
    </row>
    <row r="33" spans="1:14" ht="15.75" x14ac:dyDescent="0.3">
      <c r="A33" s="202"/>
      <c r="B33" s="202"/>
      <c r="C33" s="203" t="s">
        <v>58</v>
      </c>
      <c r="D33" s="268">
        <v>0.1</v>
      </c>
      <c r="E33" s="326"/>
      <c r="F33" s="326"/>
      <c r="G33" s="270"/>
      <c r="H33" s="270"/>
      <c r="I33" s="270"/>
      <c r="J33" s="270"/>
      <c r="K33" s="270"/>
      <c r="L33" s="270"/>
      <c r="M33" s="266"/>
      <c r="N33" s="357"/>
    </row>
    <row r="34" spans="1:14" ht="15.75" x14ac:dyDescent="0.3">
      <c r="A34" s="202"/>
      <c r="B34" s="202"/>
      <c r="C34" s="203" t="s">
        <v>59</v>
      </c>
      <c r="D34" s="299"/>
      <c r="E34" s="326"/>
      <c r="F34" s="326"/>
      <c r="G34" s="270"/>
      <c r="H34" s="270"/>
      <c r="I34" s="270"/>
      <c r="J34" s="270"/>
      <c r="K34" s="270"/>
      <c r="L34" s="270"/>
      <c r="M34" s="266"/>
      <c r="N34" s="357"/>
    </row>
    <row r="35" spans="1:14" ht="15.75" x14ac:dyDescent="0.3">
      <c r="A35" s="202"/>
      <c r="B35" s="202"/>
      <c r="C35" s="203" t="s">
        <v>60</v>
      </c>
      <c r="D35" s="268">
        <v>0.08</v>
      </c>
      <c r="E35" s="326"/>
      <c r="F35" s="326"/>
      <c r="G35" s="270"/>
      <c r="H35" s="270"/>
      <c r="I35" s="270"/>
      <c r="J35" s="270"/>
      <c r="K35" s="270"/>
      <c r="L35" s="270"/>
      <c r="M35" s="266"/>
    </row>
    <row r="36" spans="1:14" ht="25.5" customHeight="1" x14ac:dyDescent="0.3">
      <c r="A36" s="202"/>
      <c r="B36" s="202"/>
      <c r="C36" s="382" t="s">
        <v>61</v>
      </c>
      <c r="D36" s="371"/>
      <c r="E36" s="326"/>
      <c r="F36" s="326"/>
      <c r="G36" s="270"/>
      <c r="H36" s="270"/>
      <c r="I36" s="270"/>
      <c r="J36" s="270"/>
      <c r="K36" s="270"/>
      <c r="L36" s="270"/>
      <c r="M36" s="266"/>
    </row>
    <row r="39" spans="1:14" ht="15.75" x14ac:dyDescent="0.25">
      <c r="A39" s="350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</row>
    <row r="40" spans="1:14" x14ac:dyDescent="0.25">
      <c r="C40" s="210"/>
      <c r="D40" s="210"/>
      <c r="E40" s="210"/>
      <c r="F40" s="210"/>
      <c r="G40" s="210"/>
      <c r="H40" s="210"/>
      <c r="I40" s="210"/>
      <c r="J40" s="210"/>
      <c r="K40" s="210"/>
      <c r="L40" s="351"/>
      <c r="M40" s="351"/>
    </row>
    <row r="41" spans="1:14" ht="15.75" x14ac:dyDescent="0.3">
      <c r="C41" s="211"/>
      <c r="D41" s="211"/>
      <c r="E41" s="211"/>
      <c r="F41" s="211"/>
      <c r="G41" s="211"/>
      <c r="H41" s="212"/>
      <c r="L41" s="351"/>
      <c r="M41" s="351"/>
    </row>
    <row r="42" spans="1:14" ht="15.75" x14ac:dyDescent="0.25">
      <c r="C42" s="213"/>
      <c r="D42" s="213"/>
      <c r="E42" s="213"/>
      <c r="F42" s="213"/>
      <c r="G42" s="213"/>
      <c r="H42" s="213"/>
      <c r="L42" s="351"/>
      <c r="M42" s="351"/>
    </row>
    <row r="43" spans="1:14" ht="16.149999999999999" customHeight="1" x14ac:dyDescent="0.25">
      <c r="C43" s="211"/>
      <c r="D43" s="211"/>
      <c r="E43" s="211"/>
      <c r="F43" s="211"/>
      <c r="G43" s="211"/>
      <c r="H43" s="211"/>
      <c r="I43" s="211"/>
      <c r="J43" s="211"/>
      <c r="K43" s="211"/>
      <c r="L43" s="351"/>
      <c r="M43" s="351"/>
    </row>
    <row r="44" spans="1:14" ht="15.75" x14ac:dyDescent="0.3">
      <c r="C44" s="214"/>
      <c r="D44" s="214"/>
      <c r="E44" s="214"/>
      <c r="F44" s="214"/>
      <c r="G44" s="214"/>
      <c r="H44" s="215"/>
      <c r="L44" s="351"/>
      <c r="M44" s="351"/>
    </row>
  </sheetData>
  <mergeCells count="21">
    <mergeCell ref="M6:M7"/>
    <mergeCell ref="A39:F39"/>
    <mergeCell ref="G39:M39"/>
    <mergeCell ref="A6:A7"/>
    <mergeCell ref="B6:B7"/>
    <mergeCell ref="C6:C7"/>
    <mergeCell ref="D6:D7"/>
    <mergeCell ref="E6:F6"/>
    <mergeCell ref="A1:M1"/>
    <mergeCell ref="A2:L2"/>
    <mergeCell ref="A3:F3"/>
    <mergeCell ref="H3:K3"/>
    <mergeCell ref="H5:K5"/>
    <mergeCell ref="C44:G44"/>
    <mergeCell ref="G6:H6"/>
    <mergeCell ref="C40:K40"/>
    <mergeCell ref="C41:G41"/>
    <mergeCell ref="C42:H42"/>
    <mergeCell ref="C43:K43"/>
    <mergeCell ref="I6:J6"/>
    <mergeCell ref="K6:L6"/>
  </mergeCells>
  <conditionalFormatting sqref="N30:N34 A9:IU17 A18:A29 D18:IU29">
    <cfRule type="cellIs" dxfId="15" priority="14" stopIfTrue="1" operator="equal">
      <formula>8223.307275</formula>
    </cfRule>
  </conditionalFormatting>
  <conditionalFormatting sqref="B18:B29">
    <cfRule type="cellIs" dxfId="14" priority="3" operator="equal">
      <formula>0</formula>
    </cfRule>
  </conditionalFormatting>
  <conditionalFormatting sqref="C18:C29">
    <cfRule type="cellIs" dxfId="13" priority="4" operator="equal">
      <formula>0</formula>
    </cfRule>
  </conditionalFormatting>
  <conditionalFormatting sqref="A19:IU29">
    <cfRule type="cellIs" dxfId="12" priority="2" stopIfTrue="1" operator="equal">
      <formula>8223.307275</formula>
    </cfRule>
  </conditionalFormatting>
  <conditionalFormatting sqref="A22:IU29">
    <cfRule type="cellIs" dxfId="11" priority="1" stopIfTrue="1" operator="equal">
      <formula>8223.307275</formula>
    </cfRule>
  </conditionalFormatting>
  <pageMargins left="0.16" right="0.16" top="0.5" bottom="0.5" header="0.3" footer="0.3"/>
  <pageSetup paperSize="9" scale="9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7"/>
  <sheetViews>
    <sheetView zoomScaleSheetLayoutView="110" workbookViewId="0">
      <selection activeCell="C17" sqref="C17"/>
    </sheetView>
  </sheetViews>
  <sheetFormatPr defaultColWidth="9.140625" defaultRowHeight="15" x14ac:dyDescent="0.25"/>
  <cols>
    <col min="1" max="1" width="4.28515625" style="79" customWidth="1"/>
    <col min="2" max="2" width="9.42578125" style="351" customWidth="1"/>
    <col min="3" max="3" width="55.5703125" style="79" customWidth="1"/>
    <col min="4" max="5" width="9.28515625" style="79" customWidth="1"/>
    <col min="6" max="6" width="8.7109375" style="79" customWidth="1"/>
    <col min="7" max="7" width="8" style="79" customWidth="1"/>
    <col min="8" max="8" width="9.42578125" style="79" customWidth="1"/>
    <col min="9" max="9" width="9.140625" style="79" customWidth="1"/>
    <col min="10" max="10" width="10.85546875" style="79" customWidth="1"/>
    <col min="11" max="11" width="9.7109375" style="79" customWidth="1"/>
    <col min="12" max="12" width="9" style="79" customWidth="1"/>
    <col min="13" max="13" width="10.5703125" style="79" customWidth="1"/>
    <col min="14" max="14" width="5.7109375" style="79" customWidth="1"/>
    <col min="15" max="16384" width="9.140625" style="79"/>
  </cols>
  <sheetData>
    <row r="1" spans="1:15" s="82" customFormat="1" ht="20.45" customHeight="1" x14ac:dyDescent="0.3">
      <c r="A1" s="211" t="s">
        <v>119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5" s="84" customFormat="1" ht="15.75" x14ac:dyDescent="0.25">
      <c r="A2" s="335" t="s">
        <v>277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5" s="84" customFormat="1" ht="15.75" x14ac:dyDescent="0.25">
      <c r="A3" s="85"/>
      <c r="B3" s="85"/>
      <c r="C3" s="85"/>
      <c r="D3" s="85"/>
      <c r="E3" s="85"/>
      <c r="F3" s="85"/>
      <c r="G3" s="86"/>
      <c r="H3" s="87"/>
      <c r="I3" s="87"/>
      <c r="J3" s="87"/>
      <c r="K3" s="87"/>
      <c r="L3" s="88"/>
      <c r="M3" s="89"/>
    </row>
    <row r="4" spans="1:15" s="84" customFormat="1" ht="15.75" x14ac:dyDescent="0.3">
      <c r="C4" s="82" t="s">
        <v>327</v>
      </c>
      <c r="D4" s="218">
        <f>ROUND(M59*0.001,2)</f>
        <v>0</v>
      </c>
      <c r="E4" s="84" t="s">
        <v>29</v>
      </c>
      <c r="I4" s="219"/>
      <c r="J4" s="220"/>
      <c r="K4" s="220"/>
      <c r="L4" s="88"/>
      <c r="M4" s="89"/>
    </row>
    <row r="5" spans="1:15" s="84" customFormat="1" ht="15.75" x14ac:dyDescent="0.3">
      <c r="A5" s="221"/>
      <c r="B5" s="221"/>
      <c r="C5" s="82"/>
      <c r="D5" s="106"/>
      <c r="E5" s="106"/>
      <c r="F5" s="88"/>
      <c r="G5" s="113"/>
      <c r="H5" s="87"/>
      <c r="I5" s="87"/>
      <c r="J5" s="87"/>
      <c r="K5" s="87"/>
      <c r="L5" s="88"/>
      <c r="M5" s="89"/>
    </row>
    <row r="6" spans="1:15" s="106" customFormat="1" ht="32.25" customHeight="1" x14ac:dyDescent="0.25">
      <c r="A6" s="222" t="s">
        <v>0</v>
      </c>
      <c r="B6" s="223" t="s">
        <v>30</v>
      </c>
      <c r="C6" s="224" t="s">
        <v>31</v>
      </c>
      <c r="D6" s="222" t="s">
        <v>32</v>
      </c>
      <c r="E6" s="224" t="s">
        <v>33</v>
      </c>
      <c r="F6" s="224"/>
      <c r="G6" s="224" t="s">
        <v>34</v>
      </c>
      <c r="H6" s="224"/>
      <c r="I6" s="224" t="s">
        <v>35</v>
      </c>
      <c r="J6" s="224"/>
      <c r="K6" s="224" t="s">
        <v>36</v>
      </c>
      <c r="L6" s="224"/>
      <c r="M6" s="225" t="s">
        <v>37</v>
      </c>
    </row>
    <row r="7" spans="1:15" s="106" customFormat="1" ht="35.25" customHeight="1" x14ac:dyDescent="0.25">
      <c r="A7" s="222"/>
      <c r="B7" s="223"/>
      <c r="C7" s="224"/>
      <c r="D7" s="222"/>
      <c r="E7" s="226" t="s">
        <v>38</v>
      </c>
      <c r="F7" s="226" t="s">
        <v>1</v>
      </c>
      <c r="G7" s="226" t="s">
        <v>39</v>
      </c>
      <c r="H7" s="227" t="s">
        <v>37</v>
      </c>
      <c r="I7" s="228" t="s">
        <v>39</v>
      </c>
      <c r="J7" s="226" t="s">
        <v>37</v>
      </c>
      <c r="K7" s="226" t="s">
        <v>39</v>
      </c>
      <c r="L7" s="172" t="s">
        <v>37</v>
      </c>
      <c r="M7" s="225"/>
      <c r="O7" s="113"/>
    </row>
    <row r="8" spans="1:15" s="106" customFormat="1" ht="15.75" x14ac:dyDescent="0.3">
      <c r="A8" s="163">
        <v>1</v>
      </c>
      <c r="B8" s="229">
        <v>2</v>
      </c>
      <c r="C8" s="376">
        <v>3</v>
      </c>
      <c r="D8" s="229">
        <v>4</v>
      </c>
      <c r="E8" s="163">
        <v>5</v>
      </c>
      <c r="F8" s="229">
        <v>6</v>
      </c>
      <c r="G8" s="230">
        <v>7</v>
      </c>
      <c r="H8" s="229">
        <v>8</v>
      </c>
      <c r="I8" s="163">
        <v>9</v>
      </c>
      <c r="J8" s="229">
        <v>10</v>
      </c>
      <c r="K8" s="163">
        <v>11</v>
      </c>
      <c r="L8" s="230">
        <v>12</v>
      </c>
      <c r="M8" s="229" t="s">
        <v>40</v>
      </c>
    </row>
    <row r="9" spans="1:15" s="398" customFormat="1" ht="32.25" customHeight="1" x14ac:dyDescent="0.3">
      <c r="A9" s="125">
        <v>1</v>
      </c>
      <c r="B9" s="133" t="s">
        <v>87</v>
      </c>
      <c r="C9" s="127" t="s">
        <v>88</v>
      </c>
      <c r="D9" s="1" t="s">
        <v>133</v>
      </c>
      <c r="E9" s="23"/>
      <c r="F9" s="143">
        <v>1.35</v>
      </c>
      <c r="G9" s="1"/>
      <c r="H9" s="198"/>
      <c r="I9" s="1"/>
      <c r="J9" s="397"/>
      <c r="K9" s="1"/>
      <c r="L9" s="397"/>
      <c r="M9" s="397"/>
      <c r="N9" s="106"/>
    </row>
    <row r="10" spans="1:15" s="398" customFormat="1" ht="15.75" x14ac:dyDescent="0.3">
      <c r="A10" s="125"/>
      <c r="B10" s="133"/>
      <c r="C10" s="19" t="s">
        <v>49</v>
      </c>
      <c r="D10" s="1" t="s">
        <v>42</v>
      </c>
      <c r="E10" s="23">
        <v>206</v>
      </c>
      <c r="F10" s="1">
        <f>ROUND(F9*E10,2)</f>
        <v>278.10000000000002</v>
      </c>
      <c r="G10" s="1"/>
      <c r="H10" s="198"/>
      <c r="I10" s="1"/>
      <c r="J10" s="397"/>
      <c r="K10" s="1"/>
      <c r="L10" s="397"/>
      <c r="M10" s="397"/>
      <c r="N10" s="106"/>
    </row>
    <row r="11" spans="1:15" s="401" customFormat="1" ht="33" customHeight="1" x14ac:dyDescent="0.3">
      <c r="A11" s="125">
        <v>2</v>
      </c>
      <c r="B11" s="133" t="s">
        <v>89</v>
      </c>
      <c r="C11" s="127" t="s">
        <v>159</v>
      </c>
      <c r="D11" s="1" t="s">
        <v>134</v>
      </c>
      <c r="E11" s="1"/>
      <c r="F11" s="399">
        <v>2.25</v>
      </c>
      <c r="G11" s="1"/>
      <c r="H11" s="198"/>
      <c r="I11" s="1"/>
      <c r="J11" s="397"/>
      <c r="K11" s="1"/>
      <c r="L11" s="397"/>
      <c r="M11" s="397"/>
      <c r="N11" s="106"/>
      <c r="O11" s="400"/>
    </row>
    <row r="12" spans="1:15" s="401" customFormat="1" ht="15.75" x14ac:dyDescent="0.3">
      <c r="A12" s="125"/>
      <c r="B12" s="133"/>
      <c r="C12" s="19" t="s">
        <v>49</v>
      </c>
      <c r="D12" s="1" t="s">
        <v>42</v>
      </c>
      <c r="E12" s="1">
        <v>17.8</v>
      </c>
      <c r="F12" s="1">
        <f>ROUND(F11*E12,2)</f>
        <v>40.049999999999997</v>
      </c>
      <c r="G12" s="1"/>
      <c r="H12" s="198"/>
      <c r="I12" s="1"/>
      <c r="J12" s="397"/>
      <c r="K12" s="1"/>
      <c r="L12" s="397"/>
      <c r="M12" s="397"/>
      <c r="N12" s="106"/>
    </row>
    <row r="13" spans="1:15" s="401" customFormat="1" ht="18" customHeight="1" x14ac:dyDescent="0.3">
      <c r="A13" s="125"/>
      <c r="B13" s="191" t="s">
        <v>168</v>
      </c>
      <c r="C13" s="402" t="s">
        <v>127</v>
      </c>
      <c r="D13" s="23" t="s">
        <v>130</v>
      </c>
      <c r="E13" s="1">
        <v>11</v>
      </c>
      <c r="F13" s="1">
        <f>F11*E13</f>
        <v>24.75</v>
      </c>
      <c r="G13" s="1"/>
      <c r="H13" s="198"/>
      <c r="I13" s="1"/>
      <c r="J13" s="397"/>
      <c r="K13" s="1"/>
      <c r="L13" s="397"/>
      <c r="M13" s="397"/>
      <c r="N13" s="106"/>
      <c r="O13" s="400"/>
    </row>
    <row r="14" spans="1:15" s="398" customFormat="1" ht="20.25" customHeight="1" x14ac:dyDescent="0.3">
      <c r="A14" s="125">
        <v>3</v>
      </c>
      <c r="B14" s="133" t="s">
        <v>169</v>
      </c>
      <c r="C14" s="127" t="s">
        <v>170</v>
      </c>
      <c r="D14" s="1" t="s">
        <v>90</v>
      </c>
      <c r="E14" s="23"/>
      <c r="F14" s="38">
        <v>0.09</v>
      </c>
      <c r="G14" s="1"/>
      <c r="H14" s="198"/>
      <c r="I14" s="1"/>
      <c r="J14" s="397"/>
      <c r="K14" s="1"/>
      <c r="L14" s="397"/>
      <c r="M14" s="397"/>
      <c r="N14" s="106"/>
    </row>
    <row r="15" spans="1:15" s="398" customFormat="1" ht="15.75" x14ac:dyDescent="0.3">
      <c r="A15" s="125"/>
      <c r="B15" s="133"/>
      <c r="C15" s="19" t="s">
        <v>49</v>
      </c>
      <c r="D15" s="1" t="s">
        <v>42</v>
      </c>
      <c r="E15" s="23">
        <v>930</v>
      </c>
      <c r="F15" s="1">
        <f>ROUND(F14*E15,2)</f>
        <v>83.7</v>
      </c>
      <c r="G15" s="1"/>
      <c r="H15" s="198"/>
      <c r="I15" s="1"/>
      <c r="J15" s="397"/>
      <c r="K15" s="1"/>
      <c r="L15" s="397"/>
      <c r="M15" s="397"/>
      <c r="N15" s="106"/>
    </row>
    <row r="16" spans="1:15" s="403" customFormat="1" ht="15.75" x14ac:dyDescent="0.3">
      <c r="A16" s="125"/>
      <c r="B16" s="246"/>
      <c r="C16" s="19" t="s">
        <v>45</v>
      </c>
      <c r="D16" s="23" t="s">
        <v>46</v>
      </c>
      <c r="E16" s="1">
        <v>561</v>
      </c>
      <c r="F16" s="1">
        <f>ROUND(F14*E16,2)</f>
        <v>50.49</v>
      </c>
      <c r="G16" s="1"/>
      <c r="H16" s="198"/>
      <c r="I16" s="1"/>
      <c r="J16" s="397"/>
      <c r="K16" s="1"/>
      <c r="L16" s="397"/>
      <c r="M16" s="397"/>
      <c r="N16" s="106"/>
    </row>
    <row r="17" spans="1:17" s="403" customFormat="1" ht="15.75" x14ac:dyDescent="0.3">
      <c r="A17" s="125"/>
      <c r="B17" s="246" t="s">
        <v>328</v>
      </c>
      <c r="C17" s="19" t="s">
        <v>160</v>
      </c>
      <c r="D17" s="21" t="s">
        <v>91</v>
      </c>
      <c r="E17" s="404">
        <v>1003</v>
      </c>
      <c r="F17" s="20">
        <f>ROUND(F14*E17,2)</f>
        <v>90.27</v>
      </c>
      <c r="G17" s="20"/>
      <c r="H17" s="322"/>
      <c r="I17" s="20"/>
      <c r="J17" s="397"/>
      <c r="K17" s="20"/>
      <c r="L17" s="397"/>
      <c r="M17" s="397"/>
      <c r="N17" s="106"/>
    </row>
    <row r="18" spans="1:17" s="403" customFormat="1" ht="15.75" x14ac:dyDescent="0.3">
      <c r="A18" s="125"/>
      <c r="B18" s="246"/>
      <c r="C18" s="19" t="s">
        <v>68</v>
      </c>
      <c r="D18" s="23" t="s">
        <v>46</v>
      </c>
      <c r="E18" s="1">
        <v>499</v>
      </c>
      <c r="F18" s="1">
        <f>ROUND(F14*E18,2)</f>
        <v>44.91</v>
      </c>
      <c r="G18" s="1"/>
      <c r="H18" s="198"/>
      <c r="I18" s="1"/>
      <c r="J18" s="397"/>
      <c r="K18" s="1"/>
      <c r="L18" s="397"/>
      <c r="M18" s="397"/>
      <c r="N18" s="106"/>
    </row>
    <row r="19" spans="1:17" s="41" customFormat="1" ht="39.6" customHeight="1" x14ac:dyDescent="0.25">
      <c r="A19" s="63">
        <v>4</v>
      </c>
      <c r="B19" s="405" t="s">
        <v>341</v>
      </c>
      <c r="C19" s="406" t="s">
        <v>144</v>
      </c>
      <c r="D19" s="44" t="s">
        <v>329</v>
      </c>
      <c r="E19" s="45"/>
      <c r="F19" s="70">
        <v>25.5</v>
      </c>
      <c r="G19" s="46"/>
      <c r="H19" s="47"/>
      <c r="I19" s="47"/>
      <c r="J19" s="47"/>
      <c r="K19" s="47"/>
      <c r="L19" s="47"/>
      <c r="M19" s="47"/>
      <c r="N19" s="39"/>
      <c r="O19" s="40"/>
      <c r="P19" s="40"/>
      <c r="Q19" s="40"/>
    </row>
    <row r="20" spans="1:17" s="41" customFormat="1" ht="20.100000000000001" customHeight="1" x14ac:dyDescent="0.25">
      <c r="A20" s="63"/>
      <c r="B20" s="48"/>
      <c r="C20" s="49" t="s">
        <v>330</v>
      </c>
      <c r="D20" s="45" t="s">
        <v>51</v>
      </c>
      <c r="E20" s="50">
        <f>518/100</f>
        <v>5.18</v>
      </c>
      <c r="F20" s="51">
        <f>F19*E20</f>
        <v>132.09</v>
      </c>
      <c r="G20" s="52"/>
      <c r="H20" s="53"/>
      <c r="I20" s="52"/>
      <c r="J20" s="54"/>
      <c r="K20" s="54"/>
      <c r="L20" s="53"/>
      <c r="M20" s="53"/>
    </row>
    <row r="21" spans="1:17" s="41" customFormat="1" ht="20.100000000000001" customHeight="1" x14ac:dyDescent="0.25">
      <c r="A21" s="63"/>
      <c r="B21" s="64"/>
      <c r="C21" s="407" t="s">
        <v>185</v>
      </c>
      <c r="D21" s="45" t="s">
        <v>331</v>
      </c>
      <c r="E21" s="50">
        <f>101.5/100</f>
        <v>1.0149999999999999</v>
      </c>
      <c r="F21" s="55">
        <f>F19*E21</f>
        <v>25.882499999999997</v>
      </c>
      <c r="G21" s="56"/>
      <c r="H21" s="56"/>
      <c r="I21" s="57"/>
      <c r="J21" s="54"/>
      <c r="K21" s="53"/>
      <c r="L21" s="53"/>
      <c r="M21" s="53"/>
    </row>
    <row r="22" spans="1:17" s="43" customFormat="1" ht="20.100000000000001" customHeight="1" x14ac:dyDescent="0.25">
      <c r="A22" s="63"/>
      <c r="B22" s="58"/>
      <c r="C22" s="49" t="s">
        <v>332</v>
      </c>
      <c r="D22" s="45" t="s">
        <v>331</v>
      </c>
      <c r="E22" s="50">
        <f>2.66/100</f>
        <v>2.6600000000000002E-2</v>
      </c>
      <c r="F22" s="55">
        <f>E22*F19</f>
        <v>0.67830000000000001</v>
      </c>
      <c r="G22" s="56"/>
      <c r="H22" s="56"/>
      <c r="I22" s="59"/>
      <c r="J22" s="54"/>
      <c r="K22" s="47"/>
      <c r="L22" s="47"/>
      <c r="M22" s="53"/>
      <c r="N22" s="42"/>
      <c r="O22" s="42"/>
    </row>
    <row r="23" spans="1:17" s="41" customFormat="1" ht="20.100000000000001" customHeight="1" x14ac:dyDescent="0.25">
      <c r="A23" s="63"/>
      <c r="B23" s="58"/>
      <c r="C23" s="49" t="s">
        <v>333</v>
      </c>
      <c r="D23" s="45" t="s">
        <v>62</v>
      </c>
      <c r="E23" s="60">
        <f>9.6/100</f>
        <v>9.6000000000000002E-2</v>
      </c>
      <c r="F23" s="53">
        <f>F19*E23</f>
        <v>2.448</v>
      </c>
      <c r="G23" s="56"/>
      <c r="H23" s="54"/>
      <c r="I23" s="61"/>
      <c r="J23" s="54"/>
      <c r="K23" s="54"/>
      <c r="L23" s="53"/>
      <c r="M23" s="53"/>
    </row>
    <row r="24" spans="1:17" s="41" customFormat="1" ht="20.100000000000001" customHeight="1" x14ac:dyDescent="0.25">
      <c r="A24" s="63"/>
      <c r="B24" s="58"/>
      <c r="C24" s="49" t="s">
        <v>334</v>
      </c>
      <c r="D24" s="45" t="s">
        <v>331</v>
      </c>
      <c r="E24" s="60">
        <f>0.07/100</f>
        <v>7.000000000000001E-4</v>
      </c>
      <c r="F24" s="55">
        <f>F19*E24</f>
        <v>1.7850000000000001E-2</v>
      </c>
      <c r="G24" s="56"/>
      <c r="H24" s="56"/>
      <c r="I24" s="62"/>
      <c r="J24" s="54"/>
      <c r="K24" s="54"/>
      <c r="L24" s="53"/>
      <c r="M24" s="53"/>
    </row>
    <row r="25" spans="1:17" s="41" customFormat="1" ht="20.100000000000001" customHeight="1" x14ac:dyDescent="0.25">
      <c r="A25" s="63"/>
      <c r="B25" s="58"/>
      <c r="C25" s="49" t="s">
        <v>335</v>
      </c>
      <c r="D25" s="45" t="s">
        <v>331</v>
      </c>
      <c r="E25" s="60">
        <f>0.08/100</f>
        <v>8.0000000000000004E-4</v>
      </c>
      <c r="F25" s="55">
        <f>F19*E25</f>
        <v>2.0400000000000001E-2</v>
      </c>
      <c r="G25" s="56"/>
      <c r="H25" s="56"/>
      <c r="I25" s="62"/>
      <c r="J25" s="54"/>
      <c r="K25" s="54"/>
      <c r="L25" s="53"/>
      <c r="M25" s="53"/>
    </row>
    <row r="26" spans="1:17" s="41" customFormat="1" ht="20.100000000000001" customHeight="1" x14ac:dyDescent="0.25">
      <c r="A26" s="63"/>
      <c r="B26" s="58"/>
      <c r="C26" s="49" t="s">
        <v>336</v>
      </c>
      <c r="D26" s="45" t="s">
        <v>331</v>
      </c>
      <c r="E26" s="60">
        <f>0.08/100</f>
        <v>8.0000000000000004E-4</v>
      </c>
      <c r="F26" s="55">
        <f>F19*E26</f>
        <v>2.0400000000000001E-2</v>
      </c>
      <c r="G26" s="56"/>
      <c r="H26" s="56"/>
      <c r="I26" s="62"/>
      <c r="J26" s="54"/>
      <c r="K26" s="54"/>
      <c r="L26" s="53"/>
      <c r="M26" s="53"/>
    </row>
    <row r="27" spans="1:17" s="41" customFormat="1" ht="20.100000000000001" customHeight="1" x14ac:dyDescent="0.25">
      <c r="A27" s="63"/>
      <c r="B27" s="58"/>
      <c r="C27" s="49" t="s">
        <v>337</v>
      </c>
      <c r="D27" s="45" t="s">
        <v>331</v>
      </c>
      <c r="E27" s="60">
        <f>1.74/100</f>
        <v>1.7399999999999999E-2</v>
      </c>
      <c r="F27" s="55">
        <f>F19*E27</f>
        <v>0.44369999999999998</v>
      </c>
      <c r="G27" s="56"/>
      <c r="H27" s="56"/>
      <c r="I27" s="62"/>
      <c r="J27" s="54"/>
      <c r="K27" s="54"/>
      <c r="L27" s="53"/>
      <c r="M27" s="53"/>
    </row>
    <row r="28" spans="1:17" s="41" customFormat="1" ht="20.100000000000001" customHeight="1" x14ac:dyDescent="0.25">
      <c r="A28" s="63"/>
      <c r="B28" s="58"/>
      <c r="C28" s="49" t="s">
        <v>338</v>
      </c>
      <c r="D28" s="45" t="s">
        <v>70</v>
      </c>
      <c r="E28" s="60">
        <f>49/100</f>
        <v>0.49</v>
      </c>
      <c r="F28" s="55">
        <f>F19*E28</f>
        <v>12.494999999999999</v>
      </c>
      <c r="G28" s="56"/>
      <c r="H28" s="56"/>
      <c r="I28" s="62"/>
      <c r="J28" s="54"/>
      <c r="K28" s="54"/>
      <c r="L28" s="53"/>
      <c r="M28" s="53"/>
    </row>
    <row r="29" spans="1:17" s="41" customFormat="1" ht="20.100000000000001" customHeight="1" x14ac:dyDescent="0.25">
      <c r="A29" s="63"/>
      <c r="B29" s="58"/>
      <c r="C29" s="49" t="s">
        <v>339</v>
      </c>
      <c r="D29" s="45" t="s">
        <v>340</v>
      </c>
      <c r="E29" s="60">
        <f>82/100</f>
        <v>0.82</v>
      </c>
      <c r="F29" s="55">
        <f>F19*E29</f>
        <v>20.91</v>
      </c>
      <c r="G29" s="56"/>
      <c r="H29" s="56"/>
      <c r="I29" s="62"/>
      <c r="J29" s="54"/>
      <c r="K29" s="54"/>
      <c r="L29" s="53"/>
      <c r="M29" s="53"/>
    </row>
    <row r="30" spans="1:17" s="43" customFormat="1" ht="20.100000000000001" customHeight="1" x14ac:dyDescent="0.25">
      <c r="A30" s="63"/>
      <c r="B30" s="48"/>
      <c r="C30" s="49" t="s">
        <v>68</v>
      </c>
      <c r="D30" s="45" t="s">
        <v>46</v>
      </c>
      <c r="E30" s="50">
        <f>61.2/100</f>
        <v>0.61199999999999999</v>
      </c>
      <c r="F30" s="55">
        <f>F19*E30</f>
        <v>15.606</v>
      </c>
      <c r="G30" s="56"/>
      <c r="H30" s="56"/>
      <c r="I30" s="59"/>
      <c r="J30" s="54"/>
      <c r="K30" s="54"/>
      <c r="L30" s="47"/>
      <c r="M30" s="53"/>
      <c r="N30" s="42"/>
      <c r="O30" s="42"/>
    </row>
    <row r="31" spans="1:17" s="41" customFormat="1" ht="20.100000000000001" customHeight="1" x14ac:dyDescent="0.25">
      <c r="A31" s="63"/>
      <c r="B31" s="63"/>
      <c r="C31" s="49" t="s">
        <v>45</v>
      </c>
      <c r="D31" s="45" t="s">
        <v>46</v>
      </c>
      <c r="E31" s="60">
        <f>23.1/100</f>
        <v>0.23100000000000001</v>
      </c>
      <c r="F31" s="55">
        <f>F19*E31</f>
        <v>5.8905000000000003</v>
      </c>
      <c r="G31" s="52"/>
      <c r="H31" s="53"/>
      <c r="I31" s="54"/>
      <c r="J31" s="54"/>
      <c r="K31" s="54"/>
      <c r="L31" s="53"/>
      <c r="M31" s="53"/>
    </row>
    <row r="32" spans="1:17" ht="27" x14ac:dyDescent="0.3">
      <c r="A32" s="125">
        <v>5</v>
      </c>
      <c r="B32" s="74" t="s">
        <v>122</v>
      </c>
      <c r="C32" s="127" t="s">
        <v>111</v>
      </c>
      <c r="D32" s="1" t="s">
        <v>135</v>
      </c>
      <c r="E32" s="196"/>
      <c r="F32" s="408">
        <v>0.9</v>
      </c>
      <c r="G32" s="1"/>
      <c r="H32" s="198"/>
      <c r="I32" s="1"/>
      <c r="J32" s="397"/>
      <c r="K32" s="1"/>
      <c r="L32" s="397"/>
      <c r="M32" s="397"/>
      <c r="N32" s="106"/>
    </row>
    <row r="33" spans="1:15" ht="15.75" x14ac:dyDescent="0.3">
      <c r="A33" s="191"/>
      <c r="B33" s="378"/>
      <c r="C33" s="409" t="s">
        <v>49</v>
      </c>
      <c r="D33" s="158" t="s">
        <v>42</v>
      </c>
      <c r="E33" s="158">
        <v>13.9</v>
      </c>
      <c r="F33" s="158">
        <f>ROUND(F32*E33,2)</f>
        <v>12.51</v>
      </c>
      <c r="G33" s="158"/>
      <c r="H33" s="198"/>
      <c r="I33" s="410"/>
      <c r="J33" s="397"/>
      <c r="K33" s="158"/>
      <c r="L33" s="397"/>
      <c r="M33" s="397"/>
      <c r="N33" s="106"/>
    </row>
    <row r="34" spans="1:15" ht="15.75" x14ac:dyDescent="0.3">
      <c r="A34" s="191"/>
      <c r="B34" s="378"/>
      <c r="C34" s="409" t="s">
        <v>45</v>
      </c>
      <c r="D34" s="180" t="s">
        <v>46</v>
      </c>
      <c r="E34" s="180">
        <v>0.7</v>
      </c>
      <c r="F34" s="180">
        <f>ROUND(F32*E34,2)</f>
        <v>0.63</v>
      </c>
      <c r="G34" s="180"/>
      <c r="H34" s="198"/>
      <c r="I34" s="180"/>
      <c r="J34" s="397"/>
      <c r="K34" s="180"/>
      <c r="L34" s="397"/>
      <c r="M34" s="397"/>
      <c r="N34" s="106"/>
    </row>
    <row r="35" spans="1:15" ht="18.75" customHeight="1" x14ac:dyDescent="0.25">
      <c r="A35" s="191"/>
      <c r="B35" s="378" t="s">
        <v>126</v>
      </c>
      <c r="C35" s="409" t="s">
        <v>112</v>
      </c>
      <c r="D35" s="180" t="s">
        <v>70</v>
      </c>
      <c r="E35" s="180">
        <v>59</v>
      </c>
      <c r="F35" s="180">
        <f>ROUND(F32*E35,2)</f>
        <v>53.1</v>
      </c>
      <c r="G35" s="411"/>
      <c r="H35" s="412"/>
      <c r="I35" s="180"/>
      <c r="J35" s="412"/>
      <c r="K35" s="180"/>
      <c r="L35" s="412"/>
      <c r="M35" s="412"/>
      <c r="N35" s="106"/>
    </row>
    <row r="36" spans="1:15" ht="18" customHeight="1" x14ac:dyDescent="0.3">
      <c r="A36" s="191"/>
      <c r="B36" s="378" t="s">
        <v>113</v>
      </c>
      <c r="C36" s="409" t="s">
        <v>114</v>
      </c>
      <c r="D36" s="158" t="s">
        <v>70</v>
      </c>
      <c r="E36" s="158">
        <v>10</v>
      </c>
      <c r="F36" s="158">
        <f>ROUND(F32*E36,2)</f>
        <v>9</v>
      </c>
      <c r="G36" s="172"/>
      <c r="H36" s="198"/>
      <c r="I36" s="158"/>
      <c r="J36" s="397"/>
      <c r="K36" s="158"/>
      <c r="L36" s="397"/>
      <c r="M36" s="397"/>
      <c r="N36" s="106"/>
    </row>
    <row r="37" spans="1:15" ht="15.75" x14ac:dyDescent="0.3">
      <c r="A37" s="191"/>
      <c r="B37" s="378" t="s">
        <v>124</v>
      </c>
      <c r="C37" s="409" t="s">
        <v>115</v>
      </c>
      <c r="D37" s="158" t="s">
        <v>70</v>
      </c>
      <c r="E37" s="158">
        <v>12</v>
      </c>
      <c r="F37" s="158">
        <f>ROUND(F32*E37,2)</f>
        <v>10.8</v>
      </c>
      <c r="G37" s="172"/>
      <c r="H37" s="198"/>
      <c r="I37" s="158"/>
      <c r="J37" s="397"/>
      <c r="K37" s="158"/>
      <c r="L37" s="397"/>
      <c r="M37" s="397"/>
      <c r="N37" s="106"/>
    </row>
    <row r="38" spans="1:15" ht="15.75" x14ac:dyDescent="0.3">
      <c r="A38" s="191"/>
      <c r="B38" s="378" t="s">
        <v>125</v>
      </c>
      <c r="C38" s="409" t="s">
        <v>116</v>
      </c>
      <c r="D38" s="158" t="s">
        <v>70</v>
      </c>
      <c r="E38" s="158">
        <v>15</v>
      </c>
      <c r="F38" s="158">
        <f>ROUND(F32*E38,2)</f>
        <v>13.5</v>
      </c>
      <c r="G38" s="172"/>
      <c r="H38" s="198"/>
      <c r="I38" s="158"/>
      <c r="J38" s="397"/>
      <c r="K38" s="158"/>
      <c r="L38" s="397"/>
      <c r="M38" s="397"/>
      <c r="N38" s="106"/>
    </row>
    <row r="39" spans="1:15" ht="15.75" x14ac:dyDescent="0.3">
      <c r="A39" s="191"/>
      <c r="B39" s="378"/>
      <c r="C39" s="409" t="s">
        <v>68</v>
      </c>
      <c r="D39" s="158" t="s">
        <v>46</v>
      </c>
      <c r="E39" s="158">
        <v>0.34</v>
      </c>
      <c r="F39" s="158">
        <f>ROUND(F32*E39,2)</f>
        <v>0.31</v>
      </c>
      <c r="G39" s="172"/>
      <c r="H39" s="198"/>
      <c r="I39" s="158"/>
      <c r="J39" s="397"/>
      <c r="K39" s="158"/>
      <c r="L39" s="397"/>
      <c r="M39" s="397"/>
      <c r="N39" s="106"/>
    </row>
    <row r="40" spans="1:15" s="416" customFormat="1" ht="18" customHeight="1" x14ac:dyDescent="0.3">
      <c r="A40" s="413">
        <v>6</v>
      </c>
      <c r="B40" s="192" t="s">
        <v>92</v>
      </c>
      <c r="C40" s="232" t="s">
        <v>93</v>
      </c>
      <c r="D40" s="411" t="s">
        <v>94</v>
      </c>
      <c r="E40" s="411"/>
      <c r="F40" s="414">
        <v>0.6</v>
      </c>
      <c r="G40" s="415"/>
      <c r="H40" s="198"/>
      <c r="I40" s="415"/>
      <c r="J40" s="397"/>
      <c r="K40" s="415"/>
      <c r="L40" s="397"/>
      <c r="M40" s="397"/>
      <c r="N40" s="106"/>
    </row>
    <row r="41" spans="1:15" s="416" customFormat="1" ht="23.45" customHeight="1" x14ac:dyDescent="0.3">
      <c r="A41" s="413"/>
      <c r="B41" s="192"/>
      <c r="C41" s="417" t="s">
        <v>49</v>
      </c>
      <c r="D41" s="411" t="s">
        <v>42</v>
      </c>
      <c r="E41" s="418">
        <v>121</v>
      </c>
      <c r="F41" s="411">
        <f>SUM(E41*F40)</f>
        <v>72.599999999999994</v>
      </c>
      <c r="G41" s="415"/>
      <c r="H41" s="198"/>
      <c r="I41" s="415"/>
      <c r="J41" s="397"/>
      <c r="K41" s="415"/>
      <c r="L41" s="397"/>
      <c r="M41" s="397"/>
      <c r="N41" s="106"/>
    </row>
    <row r="42" spans="1:15" s="84" customFormat="1" ht="31.5" customHeight="1" x14ac:dyDescent="0.3">
      <c r="A42" s="191">
        <v>7</v>
      </c>
      <c r="B42" s="192" t="s">
        <v>123</v>
      </c>
      <c r="C42" s="232" t="s">
        <v>158</v>
      </c>
      <c r="D42" s="156" t="s">
        <v>138</v>
      </c>
      <c r="E42" s="156"/>
      <c r="F42" s="157">
        <v>7.4999999999999997E-2</v>
      </c>
      <c r="G42" s="158"/>
      <c r="H42" s="198"/>
      <c r="I42" s="158"/>
      <c r="J42" s="397"/>
      <c r="K42" s="158"/>
      <c r="L42" s="397"/>
      <c r="M42" s="397"/>
      <c r="N42" s="106"/>
      <c r="O42" s="419"/>
    </row>
    <row r="43" spans="1:15" s="84" customFormat="1" ht="15.75" x14ac:dyDescent="0.3">
      <c r="A43" s="191"/>
      <c r="B43" s="420"/>
      <c r="C43" s="402" t="s">
        <v>50</v>
      </c>
      <c r="D43" s="163" t="s">
        <v>51</v>
      </c>
      <c r="E43" s="158">
        <v>20</v>
      </c>
      <c r="F43" s="158">
        <f>ROUND(E43*F42,2)</f>
        <v>1.5</v>
      </c>
      <c r="G43" s="158"/>
      <c r="H43" s="198"/>
      <c r="I43" s="158"/>
      <c r="J43" s="397"/>
      <c r="K43" s="158"/>
      <c r="L43" s="397"/>
      <c r="M43" s="397"/>
      <c r="N43" s="106"/>
      <c r="O43" s="419"/>
    </row>
    <row r="44" spans="1:15" s="84" customFormat="1" ht="18" x14ac:dyDescent="0.3">
      <c r="A44" s="191"/>
      <c r="B44" s="378" t="s">
        <v>86</v>
      </c>
      <c r="C44" s="402" t="s">
        <v>139</v>
      </c>
      <c r="D44" s="163" t="s">
        <v>47</v>
      </c>
      <c r="E44" s="158">
        <v>44.8</v>
      </c>
      <c r="F44" s="158">
        <f>F42*E44</f>
        <v>3.36</v>
      </c>
      <c r="G44" s="158"/>
      <c r="H44" s="198"/>
      <c r="I44" s="158"/>
      <c r="J44" s="397"/>
      <c r="K44" s="158"/>
      <c r="L44" s="397"/>
      <c r="M44" s="397"/>
      <c r="N44" s="106"/>
      <c r="O44" s="419"/>
    </row>
    <row r="45" spans="1:15" s="84" customFormat="1" ht="15.75" x14ac:dyDescent="0.3">
      <c r="A45" s="191"/>
      <c r="B45" s="420"/>
      <c r="C45" s="402" t="s">
        <v>45</v>
      </c>
      <c r="D45" s="163" t="s">
        <v>52</v>
      </c>
      <c r="E45" s="158">
        <v>2.1</v>
      </c>
      <c r="F45" s="158">
        <f>ROUND(E45*F42,2)</f>
        <v>0.16</v>
      </c>
      <c r="G45" s="158"/>
      <c r="H45" s="198"/>
      <c r="I45" s="158"/>
      <c r="J45" s="397"/>
      <c r="K45" s="158"/>
      <c r="L45" s="397"/>
      <c r="M45" s="397"/>
      <c r="N45" s="106"/>
      <c r="O45" s="419"/>
    </row>
    <row r="46" spans="1:15" s="84" customFormat="1" ht="15.75" x14ac:dyDescent="0.3">
      <c r="A46" s="191"/>
      <c r="B46" s="378" t="s">
        <v>165</v>
      </c>
      <c r="C46" s="402" t="s">
        <v>53</v>
      </c>
      <c r="D46" s="156" t="s">
        <v>44</v>
      </c>
      <c r="E46" s="156">
        <v>0.05</v>
      </c>
      <c r="F46" s="169">
        <f>F42*E46</f>
        <v>3.7499999999999999E-3</v>
      </c>
      <c r="G46" s="11"/>
      <c r="H46" s="198"/>
      <c r="I46" s="158"/>
      <c r="J46" s="397"/>
      <c r="K46" s="158"/>
      <c r="L46" s="397"/>
      <c r="M46" s="397"/>
      <c r="N46" s="106"/>
      <c r="O46" s="419"/>
    </row>
    <row r="47" spans="1:15" s="84" customFormat="1" ht="31.5" x14ac:dyDescent="0.3">
      <c r="A47" s="191">
        <v>8</v>
      </c>
      <c r="B47" s="192" t="s">
        <v>162</v>
      </c>
      <c r="C47" s="421" t="s">
        <v>309</v>
      </c>
      <c r="D47" s="158" t="s">
        <v>43</v>
      </c>
      <c r="E47" s="169"/>
      <c r="F47" s="37">
        <f>F42*1000*1.8</f>
        <v>135</v>
      </c>
      <c r="G47" s="158"/>
      <c r="H47" s="198"/>
      <c r="I47" s="158"/>
      <c r="J47" s="397"/>
      <c r="K47" s="158"/>
      <c r="L47" s="397"/>
      <c r="M47" s="397"/>
      <c r="N47" s="106"/>
      <c r="O47" s="419"/>
    </row>
    <row r="48" spans="1:15" s="84" customFormat="1" ht="19.5" customHeight="1" x14ac:dyDescent="0.3">
      <c r="A48" s="191">
        <v>9</v>
      </c>
      <c r="B48" s="192" t="s">
        <v>54</v>
      </c>
      <c r="C48" s="232" t="s">
        <v>55</v>
      </c>
      <c r="D48" s="156" t="s">
        <v>56</v>
      </c>
      <c r="E48" s="156"/>
      <c r="F48" s="176">
        <v>7.4999999999999997E-2</v>
      </c>
      <c r="G48" s="158"/>
      <c r="H48" s="198"/>
      <c r="I48" s="158"/>
      <c r="J48" s="397"/>
      <c r="K48" s="158"/>
      <c r="L48" s="397"/>
      <c r="M48" s="397"/>
      <c r="N48" s="106"/>
      <c r="O48" s="419"/>
    </row>
    <row r="49" spans="1:19" s="254" customFormat="1" ht="18.75" customHeight="1" x14ac:dyDescent="0.3">
      <c r="A49" s="191"/>
      <c r="B49" s="192"/>
      <c r="C49" s="402" t="s">
        <v>49</v>
      </c>
      <c r="D49" s="156" t="s">
        <v>51</v>
      </c>
      <c r="E49" s="156">
        <v>3.23</v>
      </c>
      <c r="F49" s="187">
        <f>ROUND(F48*E49,2)</f>
        <v>0.24</v>
      </c>
      <c r="G49" s="158"/>
      <c r="H49" s="198"/>
      <c r="I49" s="158"/>
      <c r="J49" s="397"/>
      <c r="K49" s="158"/>
      <c r="L49" s="397"/>
      <c r="M49" s="397"/>
      <c r="N49" s="106"/>
      <c r="S49" s="422"/>
    </row>
    <row r="50" spans="1:19" s="374" customFormat="1" ht="21" customHeight="1" x14ac:dyDescent="0.3">
      <c r="A50" s="369"/>
      <c r="B50" s="192" t="s">
        <v>85</v>
      </c>
      <c r="C50" s="402" t="s">
        <v>57</v>
      </c>
      <c r="D50" s="156" t="s">
        <v>47</v>
      </c>
      <c r="E50" s="156">
        <v>3.62</v>
      </c>
      <c r="F50" s="187">
        <f>ROUND(F48*E50,2)</f>
        <v>0.27</v>
      </c>
      <c r="G50" s="158"/>
      <c r="H50" s="198"/>
      <c r="I50" s="158"/>
      <c r="J50" s="397"/>
      <c r="K50" s="159"/>
      <c r="L50" s="397"/>
      <c r="M50" s="397"/>
      <c r="N50" s="106"/>
    </row>
    <row r="51" spans="1:19" s="84" customFormat="1" ht="21" customHeight="1" x14ac:dyDescent="0.3">
      <c r="A51" s="191"/>
      <c r="B51" s="192"/>
      <c r="C51" s="402" t="s">
        <v>45</v>
      </c>
      <c r="D51" s="156" t="s">
        <v>46</v>
      </c>
      <c r="E51" s="156">
        <v>0.18</v>
      </c>
      <c r="F51" s="187">
        <f>ROUND(F48*E51,2)</f>
        <v>0.01</v>
      </c>
      <c r="G51" s="158"/>
      <c r="H51" s="198"/>
      <c r="I51" s="158"/>
      <c r="J51" s="397"/>
      <c r="K51" s="158"/>
      <c r="L51" s="397"/>
      <c r="M51" s="397"/>
      <c r="N51" s="106"/>
    </row>
    <row r="52" spans="1:19" s="84" customFormat="1" ht="19.5" customHeight="1" x14ac:dyDescent="0.25">
      <c r="A52" s="423"/>
      <c r="B52" s="192" t="s">
        <v>266</v>
      </c>
      <c r="C52" s="402" t="s">
        <v>53</v>
      </c>
      <c r="D52" s="233" t="s">
        <v>44</v>
      </c>
      <c r="E52" s="233">
        <v>0.04</v>
      </c>
      <c r="F52" s="424">
        <f>E52*F48</f>
        <v>3.0000000000000001E-3</v>
      </c>
      <c r="G52" s="11"/>
      <c r="H52" s="425"/>
      <c r="I52" s="153"/>
      <c r="J52" s="153"/>
      <c r="K52" s="153"/>
      <c r="L52" s="153"/>
      <c r="M52" s="425"/>
      <c r="N52" s="106"/>
    </row>
    <row r="53" spans="1:19" ht="25.15" customHeight="1" x14ac:dyDescent="0.3">
      <c r="A53" s="319"/>
      <c r="B53" s="320"/>
      <c r="C53" s="426" t="s">
        <v>37</v>
      </c>
      <c r="D53" s="195"/>
      <c r="E53" s="195"/>
      <c r="F53" s="195"/>
      <c r="G53" s="427"/>
      <c r="H53" s="199"/>
      <c r="I53" s="427"/>
      <c r="J53" s="199"/>
      <c r="K53" s="427"/>
      <c r="L53" s="199"/>
      <c r="M53" s="207"/>
      <c r="N53" s="106"/>
    </row>
    <row r="54" spans="1:19" ht="29.25" customHeight="1" x14ac:dyDescent="0.3">
      <c r="A54" s="202"/>
      <c r="B54" s="202"/>
      <c r="C54" s="402" t="s">
        <v>121</v>
      </c>
      <c r="D54" s="204">
        <v>0.05</v>
      </c>
      <c r="E54" s="320"/>
      <c r="F54" s="320"/>
      <c r="G54" s="205"/>
      <c r="H54" s="205"/>
      <c r="I54" s="205"/>
      <c r="J54" s="205"/>
      <c r="K54" s="205"/>
      <c r="L54" s="205"/>
      <c r="M54" s="207"/>
    </row>
    <row r="55" spans="1:19" ht="18" customHeight="1" x14ac:dyDescent="0.3">
      <c r="A55" s="202"/>
      <c r="B55" s="202"/>
      <c r="C55" s="428" t="s">
        <v>59</v>
      </c>
      <c r="D55" s="371"/>
      <c r="E55" s="320"/>
      <c r="F55" s="320"/>
      <c r="G55" s="205"/>
      <c r="H55" s="205"/>
      <c r="I55" s="205"/>
      <c r="J55" s="205"/>
      <c r="K55" s="205"/>
      <c r="L55" s="205"/>
      <c r="M55" s="207"/>
    </row>
    <row r="56" spans="1:19" ht="17.25" customHeight="1" x14ac:dyDescent="0.3">
      <c r="A56" s="202"/>
      <c r="B56" s="202"/>
      <c r="C56" s="428" t="s">
        <v>58</v>
      </c>
      <c r="D56" s="204">
        <v>0.1</v>
      </c>
      <c r="E56" s="320"/>
      <c r="F56" s="320"/>
      <c r="G56" s="205"/>
      <c r="H56" s="205"/>
      <c r="I56" s="205"/>
      <c r="J56" s="205"/>
      <c r="K56" s="205"/>
      <c r="L56" s="205"/>
      <c r="M56" s="207"/>
    </row>
    <row r="57" spans="1:19" ht="18.75" customHeight="1" x14ac:dyDescent="0.3">
      <c r="A57" s="202"/>
      <c r="B57" s="202"/>
      <c r="C57" s="428" t="s">
        <v>59</v>
      </c>
      <c r="D57" s="371"/>
      <c r="E57" s="320"/>
      <c r="F57" s="320"/>
      <c r="G57" s="205"/>
      <c r="H57" s="205"/>
      <c r="I57" s="205"/>
      <c r="J57" s="205"/>
      <c r="K57" s="205"/>
      <c r="L57" s="205"/>
      <c r="M57" s="207"/>
    </row>
    <row r="58" spans="1:19" ht="21" customHeight="1" x14ac:dyDescent="0.3">
      <c r="A58" s="202"/>
      <c r="B58" s="202"/>
      <c r="C58" s="428" t="s">
        <v>60</v>
      </c>
      <c r="D58" s="204">
        <v>0.08</v>
      </c>
      <c r="E58" s="320"/>
      <c r="F58" s="320"/>
      <c r="G58" s="205"/>
      <c r="H58" s="205"/>
      <c r="I58" s="205"/>
      <c r="J58" s="205"/>
      <c r="K58" s="205"/>
      <c r="L58" s="205"/>
      <c r="M58" s="207"/>
    </row>
    <row r="59" spans="1:19" ht="32.450000000000003" customHeight="1" x14ac:dyDescent="0.3">
      <c r="A59" s="202"/>
      <c r="B59" s="202"/>
      <c r="C59" s="382" t="s">
        <v>61</v>
      </c>
      <c r="D59" s="371"/>
      <c r="E59" s="320"/>
      <c r="F59" s="320"/>
      <c r="G59" s="205"/>
      <c r="H59" s="205"/>
      <c r="I59" s="205"/>
      <c r="J59" s="205"/>
      <c r="K59" s="205"/>
      <c r="L59" s="205"/>
      <c r="M59" s="207"/>
    </row>
    <row r="62" spans="1:19" ht="15.75" x14ac:dyDescent="0.25">
      <c r="A62" s="350"/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</row>
    <row r="63" spans="1:19" x14ac:dyDescent="0.25">
      <c r="C63" s="210"/>
      <c r="D63" s="210"/>
      <c r="E63" s="210"/>
      <c r="F63" s="210"/>
      <c r="G63" s="210"/>
      <c r="H63" s="210"/>
      <c r="I63" s="210"/>
      <c r="J63" s="210"/>
      <c r="K63" s="210"/>
      <c r="L63" s="351"/>
    </row>
    <row r="64" spans="1:19" ht="15.75" x14ac:dyDescent="0.3">
      <c r="C64" s="211"/>
      <c r="D64" s="211"/>
      <c r="E64" s="211"/>
      <c r="F64" s="211"/>
      <c r="G64" s="211"/>
      <c r="H64" s="212"/>
      <c r="L64" s="351"/>
    </row>
    <row r="65" spans="3:12" ht="15.75" x14ac:dyDescent="0.25">
      <c r="C65" s="213"/>
      <c r="D65" s="213"/>
      <c r="E65" s="213"/>
      <c r="F65" s="213"/>
      <c r="G65" s="213"/>
      <c r="H65" s="213"/>
      <c r="L65" s="351"/>
    </row>
    <row r="66" spans="3:12" ht="15.75" x14ac:dyDescent="0.25">
      <c r="C66" s="211"/>
      <c r="D66" s="211"/>
      <c r="E66" s="211"/>
      <c r="F66" s="211"/>
      <c r="G66" s="211"/>
      <c r="H66" s="211"/>
      <c r="I66" s="211"/>
      <c r="J66" s="211"/>
      <c r="K66" s="211"/>
      <c r="L66" s="351"/>
    </row>
    <row r="67" spans="3:12" ht="15.75" x14ac:dyDescent="0.3">
      <c r="C67" s="214"/>
      <c r="D67" s="214"/>
      <c r="E67" s="214"/>
      <c r="F67" s="214"/>
      <c r="G67" s="214"/>
      <c r="H67" s="215"/>
      <c r="L67" s="351"/>
    </row>
  </sheetData>
  <mergeCells count="21">
    <mergeCell ref="A1:M1"/>
    <mergeCell ref="A2:L2"/>
    <mergeCell ref="A3:F3"/>
    <mergeCell ref="H3:K3"/>
    <mergeCell ref="H5:K5"/>
    <mergeCell ref="G6:H6"/>
    <mergeCell ref="I6:J6"/>
    <mergeCell ref="K6:L6"/>
    <mergeCell ref="M6:M7"/>
    <mergeCell ref="A6:A7"/>
    <mergeCell ref="B6:B7"/>
    <mergeCell ref="C6:C7"/>
    <mergeCell ref="D6:D7"/>
    <mergeCell ref="E6:F6"/>
    <mergeCell ref="C67:G67"/>
    <mergeCell ref="A62:F62"/>
    <mergeCell ref="G62:M62"/>
    <mergeCell ref="C63:K63"/>
    <mergeCell ref="C64:G64"/>
    <mergeCell ref="C65:H65"/>
    <mergeCell ref="C66:K66"/>
  </mergeCells>
  <conditionalFormatting sqref="A32:IU45 A9:IU18 A47:IU51 A46:F46 H46:IU46">
    <cfRule type="cellIs" dxfId="10" priority="17" stopIfTrue="1" operator="equal">
      <formula>8223.307275</formula>
    </cfRule>
  </conditionalFormatting>
  <conditionalFormatting sqref="C19">
    <cfRule type="cellIs" dxfId="9" priority="5" stopIfTrue="1" operator="equal">
      <formula>8223.307275</formula>
    </cfRule>
  </conditionalFormatting>
  <conditionalFormatting sqref="G46">
    <cfRule type="cellIs" dxfId="8" priority="1" stopIfTrue="1" operator="equal">
      <formula>8223.307275</formula>
    </cfRule>
  </conditionalFormatting>
  <conditionalFormatting sqref="A52 O52:IT52 D52:M52">
    <cfRule type="cellIs" dxfId="7" priority="4" stopIfTrue="1" operator="equal">
      <formula>8223.307275</formula>
    </cfRule>
  </conditionalFormatting>
  <conditionalFormatting sqref="C52">
    <cfRule type="cellIs" dxfId="6" priority="3" stopIfTrue="1" operator="equal">
      <formula>8223.307275</formula>
    </cfRule>
  </conditionalFormatting>
  <conditionalFormatting sqref="B52">
    <cfRule type="cellIs" dxfId="5" priority="2" stopIfTrue="1" operator="equal">
      <formula>8223.307275</formula>
    </cfRule>
  </conditionalFormatting>
  <pageMargins left="0.16" right="0.16" top="0.39" bottom="0.24" header="0.3" footer="0.15"/>
  <pageSetup paperSize="9" scale="90" orientation="landscape" verticalDpi="4294967295" r:id="rId1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33"/>
  <sheetViews>
    <sheetView workbookViewId="0">
      <selection activeCell="F13" sqref="F13"/>
    </sheetView>
  </sheetViews>
  <sheetFormatPr defaultColWidth="9.140625" defaultRowHeight="15" x14ac:dyDescent="0.25"/>
  <cols>
    <col min="1" max="1" width="4" style="79" customWidth="1"/>
    <col min="2" max="2" width="9.42578125" style="79" customWidth="1"/>
    <col min="3" max="3" width="51.7109375" style="79" customWidth="1"/>
    <col min="4" max="4" width="8.7109375" style="79" customWidth="1"/>
    <col min="5" max="5" width="8.140625" style="79" customWidth="1"/>
    <col min="6" max="7" width="7.5703125" style="79" customWidth="1"/>
    <col min="8" max="8" width="8" style="79" customWidth="1"/>
    <col min="9" max="9" width="7.140625" style="79" customWidth="1"/>
    <col min="10" max="10" width="8" style="79" customWidth="1"/>
    <col min="11" max="11" width="8.28515625" style="79" customWidth="1"/>
    <col min="12" max="12" width="7.85546875" style="79" customWidth="1"/>
    <col min="13" max="13" width="8.28515625" style="79" customWidth="1"/>
    <col min="14" max="14" width="2.140625" style="79" customWidth="1"/>
    <col min="15" max="16384" width="9.140625" style="79"/>
  </cols>
  <sheetData>
    <row r="1" spans="1:14" s="82" customFormat="1" ht="24" customHeight="1" x14ac:dyDescent="0.3">
      <c r="A1" s="217" t="s">
        <v>187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s="84" customFormat="1" ht="18.75" customHeight="1" x14ac:dyDescent="0.25">
      <c r="A2" s="83" t="s">
        <v>188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4" s="84" customFormat="1" ht="8.25" customHeight="1" x14ac:dyDescent="0.25">
      <c r="A3" s="85"/>
      <c r="B3" s="85"/>
      <c r="C3" s="85"/>
      <c r="D3" s="85"/>
      <c r="E3" s="85"/>
      <c r="F3" s="85"/>
      <c r="G3" s="86"/>
      <c r="H3" s="87"/>
      <c r="I3" s="87"/>
      <c r="J3" s="87"/>
      <c r="K3" s="87"/>
      <c r="L3" s="88"/>
      <c r="M3" s="89"/>
    </row>
    <row r="4" spans="1:14" s="84" customFormat="1" ht="14.25" customHeight="1" x14ac:dyDescent="0.25">
      <c r="B4" s="91" t="s">
        <v>327</v>
      </c>
      <c r="C4" s="91"/>
      <c r="D4" s="218">
        <f>ROUND(M24*0.001,2)</f>
        <v>0</v>
      </c>
      <c r="E4" s="84" t="s">
        <v>29</v>
      </c>
      <c r="I4" s="219"/>
      <c r="J4" s="220"/>
      <c r="K4" s="220"/>
      <c r="L4" s="88"/>
      <c r="M4" s="89"/>
    </row>
    <row r="5" spans="1:14" s="84" customFormat="1" ht="8.25" customHeight="1" x14ac:dyDescent="0.25">
      <c r="A5" s="221"/>
      <c r="B5" s="221"/>
      <c r="D5" s="106"/>
      <c r="E5" s="106"/>
      <c r="F5" s="88"/>
      <c r="G5" s="113"/>
      <c r="H5" s="87"/>
      <c r="I5" s="87"/>
      <c r="J5" s="87"/>
      <c r="K5" s="87"/>
      <c r="L5" s="88"/>
      <c r="M5" s="89"/>
    </row>
    <row r="6" spans="1:14" s="106" customFormat="1" ht="36" customHeight="1" x14ac:dyDescent="0.25">
      <c r="A6" s="222" t="s">
        <v>0</v>
      </c>
      <c r="B6" s="223" t="s">
        <v>30</v>
      </c>
      <c r="C6" s="224" t="s">
        <v>31</v>
      </c>
      <c r="D6" s="222" t="s">
        <v>32</v>
      </c>
      <c r="E6" s="224" t="s">
        <v>33</v>
      </c>
      <c r="F6" s="224"/>
      <c r="G6" s="224" t="s">
        <v>34</v>
      </c>
      <c r="H6" s="224"/>
      <c r="I6" s="224" t="s">
        <v>35</v>
      </c>
      <c r="J6" s="224"/>
      <c r="K6" s="224" t="s">
        <v>36</v>
      </c>
      <c r="L6" s="224"/>
      <c r="M6" s="225" t="s">
        <v>37</v>
      </c>
    </row>
    <row r="7" spans="1:14" s="106" customFormat="1" ht="32.25" customHeight="1" x14ac:dyDescent="0.25">
      <c r="A7" s="222"/>
      <c r="B7" s="223"/>
      <c r="C7" s="224"/>
      <c r="D7" s="222"/>
      <c r="E7" s="226" t="s">
        <v>38</v>
      </c>
      <c r="F7" s="226" t="s">
        <v>1</v>
      </c>
      <c r="G7" s="226" t="s">
        <v>39</v>
      </c>
      <c r="H7" s="227" t="s">
        <v>37</v>
      </c>
      <c r="I7" s="228" t="s">
        <v>39</v>
      </c>
      <c r="J7" s="226" t="s">
        <v>37</v>
      </c>
      <c r="K7" s="226" t="s">
        <v>39</v>
      </c>
      <c r="L7" s="172" t="s">
        <v>37</v>
      </c>
      <c r="M7" s="225"/>
      <c r="N7" s="113"/>
    </row>
    <row r="8" spans="1:14" s="106" customFormat="1" ht="15.75" x14ac:dyDescent="0.25">
      <c r="A8" s="163">
        <v>1</v>
      </c>
      <c r="B8" s="229">
        <v>2</v>
      </c>
      <c r="C8" s="163">
        <v>3</v>
      </c>
      <c r="D8" s="229">
        <v>4</v>
      </c>
      <c r="E8" s="163">
        <v>5</v>
      </c>
      <c r="F8" s="229">
        <v>6</v>
      </c>
      <c r="G8" s="230">
        <v>7</v>
      </c>
      <c r="H8" s="229">
        <v>8</v>
      </c>
      <c r="I8" s="163">
        <v>9</v>
      </c>
      <c r="J8" s="229">
        <v>10</v>
      </c>
      <c r="K8" s="163">
        <v>11</v>
      </c>
      <c r="L8" s="230">
        <v>12</v>
      </c>
      <c r="M8" s="229" t="s">
        <v>40</v>
      </c>
    </row>
    <row r="9" spans="1:14" s="2" customFormat="1" ht="72.599999999999994" customHeight="1" x14ac:dyDescent="0.25">
      <c r="A9" s="6">
        <v>1</v>
      </c>
      <c r="B9" s="9" t="s">
        <v>189</v>
      </c>
      <c r="C9" s="429" t="s">
        <v>343</v>
      </c>
      <c r="D9" s="233" t="s">
        <v>190</v>
      </c>
      <c r="E9" s="233"/>
      <c r="F9" s="238">
        <v>0.01</v>
      </c>
      <c r="G9" s="12"/>
      <c r="H9" s="12"/>
      <c r="I9" s="11"/>
      <c r="J9" s="12"/>
      <c r="K9" s="12"/>
      <c r="L9" s="12"/>
      <c r="M9" s="11"/>
    </row>
    <row r="10" spans="1:14" s="3" customFormat="1" ht="22.15" customHeight="1" x14ac:dyDescent="0.25">
      <c r="A10" s="6"/>
      <c r="B10" s="161"/>
      <c r="C10" s="13" t="s">
        <v>49</v>
      </c>
      <c r="D10" s="151" t="s">
        <v>51</v>
      </c>
      <c r="E10" s="11">
        <v>323</v>
      </c>
      <c r="F10" s="11">
        <f>ROUND(F9*E10,2)</f>
        <v>3.23</v>
      </c>
      <c r="G10" s="12"/>
      <c r="H10" s="12"/>
      <c r="I10" s="11"/>
      <c r="J10" s="12"/>
      <c r="K10" s="12"/>
      <c r="L10" s="12"/>
      <c r="M10" s="285"/>
    </row>
    <row r="11" spans="1:14" s="3" customFormat="1" ht="22.15" customHeight="1" x14ac:dyDescent="0.25">
      <c r="A11" s="6"/>
      <c r="B11" s="430" t="s">
        <v>191</v>
      </c>
      <c r="C11" s="13" t="s">
        <v>192</v>
      </c>
      <c r="D11" s="151" t="s">
        <v>62</v>
      </c>
      <c r="E11" s="11">
        <v>15</v>
      </c>
      <c r="F11" s="11">
        <f>ROUND(E11*F9,2)</f>
        <v>0.15</v>
      </c>
      <c r="G11" s="12"/>
      <c r="H11" s="12"/>
      <c r="I11" s="11"/>
      <c r="J11" s="431"/>
      <c r="K11" s="11"/>
      <c r="L11" s="12"/>
      <c r="M11" s="285"/>
    </row>
    <row r="12" spans="1:14" s="8" customFormat="1" ht="22.15" customHeight="1" x14ac:dyDescent="0.25">
      <c r="A12" s="6"/>
      <c r="B12" s="430" t="s">
        <v>193</v>
      </c>
      <c r="C12" s="432" t="s">
        <v>194</v>
      </c>
      <c r="D12" s="151" t="s">
        <v>62</v>
      </c>
      <c r="E12" s="11">
        <v>28.6</v>
      </c>
      <c r="F12" s="11">
        <f>ROUND(E12*F9,2)</f>
        <v>0.28999999999999998</v>
      </c>
      <c r="G12" s="12"/>
      <c r="H12" s="12"/>
      <c r="I12" s="11"/>
      <c r="J12" s="12"/>
      <c r="K12" s="11"/>
      <c r="L12" s="12"/>
      <c r="M12" s="285"/>
    </row>
    <row r="13" spans="1:14" s="2" customFormat="1" ht="22.15" customHeight="1" x14ac:dyDescent="0.25">
      <c r="A13" s="6"/>
      <c r="B13" s="430" t="s">
        <v>195</v>
      </c>
      <c r="C13" s="432" t="s">
        <v>342</v>
      </c>
      <c r="D13" s="151" t="s">
        <v>145</v>
      </c>
      <c r="E13" s="11">
        <v>15</v>
      </c>
      <c r="F13" s="11">
        <v>0.56000000000000005</v>
      </c>
      <c r="G13" s="12"/>
      <c r="H13" s="12"/>
      <c r="I13" s="433"/>
      <c r="J13" s="434"/>
      <c r="K13" s="435"/>
      <c r="L13" s="12"/>
      <c r="M13" s="285"/>
    </row>
    <row r="14" spans="1:14" s="2" customFormat="1" ht="22.15" customHeight="1" x14ac:dyDescent="0.25">
      <c r="A14" s="6"/>
      <c r="B14" s="430" t="s">
        <v>196</v>
      </c>
      <c r="C14" s="432" t="s">
        <v>197</v>
      </c>
      <c r="D14" s="293" t="s">
        <v>108</v>
      </c>
      <c r="E14" s="11">
        <v>1</v>
      </c>
      <c r="F14" s="11">
        <v>3.5</v>
      </c>
      <c r="G14" s="12"/>
      <c r="H14" s="12"/>
      <c r="I14" s="433"/>
      <c r="J14" s="434"/>
      <c r="K14" s="12"/>
      <c r="L14" s="12"/>
      <c r="M14" s="285"/>
    </row>
    <row r="15" spans="1:14" s="2" customFormat="1" ht="22.15" customHeight="1" x14ac:dyDescent="0.25">
      <c r="A15" s="6"/>
      <c r="B15" s="302"/>
      <c r="C15" s="436" t="s">
        <v>45</v>
      </c>
      <c r="D15" s="151" t="s">
        <v>52</v>
      </c>
      <c r="E15" s="11">
        <v>64.900000000000006</v>
      </c>
      <c r="F15" s="11">
        <f>ROUND(E15*F9,2)</f>
        <v>0.65</v>
      </c>
      <c r="G15" s="12"/>
      <c r="H15" s="12"/>
      <c r="I15" s="11"/>
      <c r="J15" s="12"/>
      <c r="K15" s="12"/>
      <c r="L15" s="12"/>
      <c r="M15" s="285"/>
    </row>
    <row r="16" spans="1:14" s="2" customFormat="1" ht="25.5" customHeight="1" x14ac:dyDescent="0.25">
      <c r="A16" s="6">
        <v>3</v>
      </c>
      <c r="B16" s="231" t="s">
        <v>198</v>
      </c>
      <c r="C16" s="437" t="s">
        <v>199</v>
      </c>
      <c r="D16" s="151"/>
      <c r="E16" s="11"/>
      <c r="F16" s="11"/>
      <c r="G16" s="12"/>
      <c r="H16" s="12"/>
      <c r="I16" s="433"/>
      <c r="J16" s="434"/>
      <c r="K16" s="435"/>
      <c r="L16" s="12"/>
      <c r="M16" s="285"/>
    </row>
    <row r="17" spans="1:14" s="2" customFormat="1" ht="13.5" x14ac:dyDescent="0.25">
      <c r="A17" s="6"/>
      <c r="B17" s="438"/>
      <c r="C17" s="439" t="s">
        <v>201</v>
      </c>
      <c r="D17" s="151" t="s">
        <v>200</v>
      </c>
      <c r="E17" s="11"/>
      <c r="F17" s="11">
        <v>1</v>
      </c>
      <c r="G17" s="12"/>
      <c r="H17" s="12"/>
      <c r="I17" s="11"/>
      <c r="J17" s="12"/>
      <c r="K17" s="12"/>
      <c r="L17" s="12"/>
      <c r="M17" s="285"/>
      <c r="N17" s="282"/>
    </row>
    <row r="18" spans="1:14" ht="17.25" customHeight="1" x14ac:dyDescent="0.3">
      <c r="A18" s="195"/>
      <c r="B18" s="202"/>
      <c r="C18" s="263" t="s">
        <v>37</v>
      </c>
      <c r="D18" s="264"/>
      <c r="E18" s="264"/>
      <c r="F18" s="264"/>
      <c r="G18" s="265"/>
      <c r="H18" s="266"/>
      <c r="I18" s="265"/>
      <c r="J18" s="266"/>
      <c r="K18" s="265"/>
      <c r="L18" s="266"/>
      <c r="M18" s="266"/>
    </row>
    <row r="19" spans="1:14" ht="19.5" customHeight="1" x14ac:dyDescent="0.3">
      <c r="A19" s="202"/>
      <c r="B19" s="202"/>
      <c r="C19" s="13" t="s">
        <v>121</v>
      </c>
      <c r="D19" s="327">
        <v>0.05</v>
      </c>
      <c r="E19" s="347"/>
      <c r="F19" s="319"/>
      <c r="G19" s="348"/>
      <c r="H19" s="348"/>
      <c r="I19" s="348"/>
      <c r="J19" s="348"/>
      <c r="K19" s="348"/>
      <c r="L19" s="348"/>
      <c r="M19" s="440"/>
    </row>
    <row r="20" spans="1:14" ht="19.5" customHeight="1" x14ac:dyDescent="0.3">
      <c r="A20" s="202"/>
      <c r="B20" s="202"/>
      <c r="C20" s="13" t="s">
        <v>59</v>
      </c>
      <c r="D20" s="302"/>
      <c r="E20" s="347"/>
      <c r="F20" s="319"/>
      <c r="G20" s="348"/>
      <c r="H20" s="348"/>
      <c r="I20" s="348"/>
      <c r="J20" s="348"/>
      <c r="K20" s="348"/>
      <c r="L20" s="348"/>
      <c r="M20" s="440"/>
    </row>
    <row r="21" spans="1:14" ht="19.5" customHeight="1" x14ac:dyDescent="0.3">
      <c r="A21" s="202"/>
      <c r="B21" s="202"/>
      <c r="C21" s="13" t="s">
        <v>58</v>
      </c>
      <c r="D21" s="327">
        <v>0.1</v>
      </c>
      <c r="E21" s="347"/>
      <c r="F21" s="319"/>
      <c r="G21" s="348"/>
      <c r="H21" s="348"/>
      <c r="I21" s="348"/>
      <c r="J21" s="348"/>
      <c r="K21" s="348"/>
      <c r="L21" s="348"/>
      <c r="M21" s="440"/>
    </row>
    <row r="22" spans="1:14" ht="19.5" customHeight="1" x14ac:dyDescent="0.3">
      <c r="A22" s="202"/>
      <c r="B22" s="202"/>
      <c r="C22" s="13" t="s">
        <v>59</v>
      </c>
      <c r="D22" s="302"/>
      <c r="E22" s="347"/>
      <c r="F22" s="319"/>
      <c r="G22" s="348"/>
      <c r="H22" s="348"/>
      <c r="I22" s="348"/>
      <c r="J22" s="348"/>
      <c r="K22" s="348"/>
      <c r="L22" s="348"/>
      <c r="M22" s="440"/>
    </row>
    <row r="23" spans="1:14" ht="20.25" customHeight="1" x14ac:dyDescent="0.3">
      <c r="A23" s="202"/>
      <c r="B23" s="202"/>
      <c r="C23" s="13" t="s">
        <v>60</v>
      </c>
      <c r="D23" s="327">
        <v>0.08</v>
      </c>
      <c r="E23" s="347"/>
      <c r="F23" s="319"/>
      <c r="G23" s="348"/>
      <c r="H23" s="348"/>
      <c r="I23" s="348"/>
      <c r="J23" s="348"/>
      <c r="K23" s="348"/>
      <c r="L23" s="348"/>
      <c r="M23" s="440"/>
    </row>
    <row r="24" spans="1:14" ht="19.5" customHeight="1" x14ac:dyDescent="0.3">
      <c r="A24" s="202"/>
      <c r="B24" s="202"/>
      <c r="C24" s="347" t="s">
        <v>61</v>
      </c>
      <c r="D24" s="375"/>
      <c r="E24" s="319"/>
      <c r="F24" s="319"/>
      <c r="G24" s="348"/>
      <c r="H24" s="348"/>
      <c r="I24" s="348"/>
      <c r="J24" s="348"/>
      <c r="K24" s="348"/>
      <c r="L24" s="348"/>
      <c r="M24" s="440"/>
    </row>
    <row r="25" spans="1:14" ht="16.149999999999999" customHeight="1" x14ac:dyDescent="0.25">
      <c r="A25" s="273"/>
      <c r="B25" s="273"/>
      <c r="C25" s="78"/>
      <c r="D25" s="78"/>
      <c r="E25" s="78"/>
      <c r="F25" s="78"/>
      <c r="G25" s="78"/>
      <c r="H25" s="78"/>
      <c r="I25" s="273"/>
      <c r="J25" s="273"/>
      <c r="K25" s="273"/>
      <c r="L25" s="273"/>
      <c r="M25" s="273"/>
    </row>
    <row r="26" spans="1:14" ht="18" customHeight="1" x14ac:dyDescent="0.25">
      <c r="A26" s="273"/>
      <c r="B26" s="273"/>
      <c r="C26" s="274"/>
      <c r="D26" s="274"/>
      <c r="E26" s="274"/>
      <c r="F26" s="274"/>
      <c r="G26" s="274"/>
      <c r="H26" s="274"/>
      <c r="I26" s="274"/>
      <c r="J26" s="274"/>
      <c r="K26" s="274"/>
      <c r="L26" s="273"/>
      <c r="M26" s="273"/>
    </row>
    <row r="27" spans="1:14" x14ac:dyDescent="0.25">
      <c r="C27" s="441"/>
      <c r="D27" s="441"/>
      <c r="E27" s="442"/>
      <c r="F27" s="442"/>
      <c r="G27" s="442"/>
      <c r="H27" s="442"/>
    </row>
    <row r="28" spans="1:14" ht="15.75" x14ac:dyDescent="0.3">
      <c r="C28" s="211"/>
      <c r="D28" s="211"/>
      <c r="E28" s="211"/>
      <c r="F28" s="211"/>
      <c r="G28" s="211"/>
      <c r="H28" s="212"/>
    </row>
    <row r="29" spans="1:14" ht="15.75" x14ac:dyDescent="0.25">
      <c r="C29" s="213"/>
      <c r="D29" s="213"/>
      <c r="E29" s="213"/>
      <c r="F29" s="213"/>
      <c r="G29" s="213"/>
      <c r="H29" s="213"/>
    </row>
    <row r="30" spans="1:14" ht="15.75" x14ac:dyDescent="0.3">
      <c r="C30" s="443"/>
      <c r="D30" s="275"/>
      <c r="E30" s="444"/>
      <c r="F30" s="444"/>
      <c r="G30" s="275"/>
      <c r="H30" s="212"/>
    </row>
    <row r="31" spans="1:14" x14ac:dyDescent="0.25">
      <c r="C31" s="76"/>
      <c r="D31" s="76"/>
      <c r="E31" s="76"/>
      <c r="F31" s="76"/>
      <c r="G31" s="76"/>
      <c r="H31" s="76"/>
    </row>
    <row r="32" spans="1:14" ht="15.75" x14ac:dyDescent="0.3">
      <c r="C32" s="214"/>
      <c r="D32" s="214"/>
      <c r="E32" s="214"/>
      <c r="F32" s="214"/>
      <c r="G32" s="214"/>
      <c r="H32" s="215"/>
    </row>
    <row r="33" spans="3:8" ht="15.75" x14ac:dyDescent="0.3">
      <c r="C33" s="275"/>
      <c r="D33" s="275"/>
      <c r="E33" s="276"/>
      <c r="F33" s="276"/>
      <c r="G33" s="276"/>
      <c r="H33" s="276"/>
    </row>
  </sheetData>
  <mergeCells count="21">
    <mergeCell ref="E30:F30"/>
    <mergeCell ref="C31:H31"/>
    <mergeCell ref="C32:G32"/>
    <mergeCell ref="I6:J6"/>
    <mergeCell ref="K6:L6"/>
    <mergeCell ref="M6:M7"/>
    <mergeCell ref="C25:H25"/>
    <mergeCell ref="C28:G28"/>
    <mergeCell ref="C29:H29"/>
    <mergeCell ref="A6:A7"/>
    <mergeCell ref="B6:B7"/>
    <mergeCell ref="C6:C7"/>
    <mergeCell ref="D6:D7"/>
    <mergeCell ref="E6:F6"/>
    <mergeCell ref="G6:H6"/>
    <mergeCell ref="H5:K5"/>
    <mergeCell ref="A1:M1"/>
    <mergeCell ref="A2:L2"/>
    <mergeCell ref="A3:F3"/>
    <mergeCell ref="H3:K3"/>
    <mergeCell ref="B4:C4"/>
  </mergeCells>
  <conditionalFormatting sqref="A9:IU17">
    <cfRule type="cellIs" dxfId="4" priority="1" stopIfTrue="1" operator="equal">
      <formula>8223.307275</formula>
    </cfRule>
  </conditionalFormatting>
  <pageMargins left="0.18" right="0.16" top="0.43" bottom="0.42" header="0.3" footer="0.2800000000000000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კრებსი</vt:lpstr>
      <vt:lpstr>1-1</vt:lpstr>
      <vt:lpstr>2-1</vt:lpstr>
      <vt:lpstr>3-1</vt:lpstr>
      <vt:lpstr>4-1</vt:lpstr>
      <vt:lpstr>5-1</vt:lpstr>
      <vt:lpstr>5-2</vt:lpstr>
      <vt:lpstr>5-3</vt:lpstr>
      <vt:lpstr>6-1</vt:lpstr>
      <vt:lpstr>6-2</vt:lpstr>
      <vt:lpstr>6-3</vt:lpstr>
      <vt:lpstr>'1-1'!Print_Area</vt:lpstr>
      <vt:lpstr>'2-1'!Print_Area</vt:lpstr>
      <vt:lpstr>'3-1'!Print_Area</vt:lpstr>
      <vt:lpstr>'4-1'!Print_Area</vt:lpstr>
      <vt:lpstr>'5-1'!Print_Area</vt:lpstr>
      <vt:lpstr>'5-2'!Print_Area</vt:lpstr>
      <vt:lpstr>'5-3'!Print_Area</vt:lpstr>
      <vt:lpstr>კრებსი!Print_Area</vt:lpstr>
      <vt:lpstr>კრებსი!Print_Titles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Giorgi Janelidze</cp:lastModifiedBy>
  <cp:revision/>
  <cp:lastPrinted>2019-11-29T11:52:34Z</cp:lastPrinted>
  <dcterms:created xsi:type="dcterms:W3CDTF">2013-04-21T20:24:51Z</dcterms:created>
  <dcterms:modified xsi:type="dcterms:W3CDTF">2020-03-25T11:23:49Z</dcterms:modified>
</cp:coreProperties>
</file>