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გადასატანი\2020 წელი\2020   ტენდერები\სამუშაო\ქალაქისა და სოფლების გზები და სანიაღვრეები\"/>
    </mc:Choice>
  </mc:AlternateContent>
  <bookViews>
    <workbookView xWindow="0" yWindow="0" windowWidth="28800" windowHeight="12300" tabRatio="795"/>
  </bookViews>
  <sheets>
    <sheet name="krebs" sheetId="45" r:id="rId1"/>
    <sheet name="1-1" sheetId="82" r:id="rId2"/>
    <sheet name="2-1" sheetId="67" r:id="rId3"/>
    <sheet name="3-1" sheetId="48" r:id="rId4"/>
    <sheet name="4-1" sheetId="72" r:id="rId5"/>
    <sheet name="5-1" sheetId="53" r:id="rId6"/>
  </sheets>
  <definedNames>
    <definedName name="_xlnm.Print_Area" localSheetId="2">'2-1'!$A$1:$L$33</definedName>
    <definedName name="_xlnm.Print_Area" localSheetId="0">krebs!$A$1:$G$49</definedName>
    <definedName name="_xlnm.Print_Titles" localSheetId="0">krebs!$10:$10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2" i="72" l="1"/>
  <c r="E61" i="72"/>
  <c r="E60" i="72"/>
  <c r="E58" i="72"/>
  <c r="E57" i="72"/>
  <c r="E56" i="72"/>
  <c r="E55" i="72"/>
  <c r="E53" i="72"/>
  <c r="E52" i="72"/>
  <c r="E51" i="72"/>
  <c r="E50" i="72"/>
  <c r="E47" i="72"/>
  <c r="E46" i="72"/>
  <c r="E45" i="72"/>
  <c r="E44" i="72"/>
  <c r="E43" i="72"/>
  <c r="E41" i="72"/>
  <c r="E40" i="72"/>
  <c r="E39" i="72"/>
  <c r="E38" i="72"/>
  <c r="E36" i="72"/>
  <c r="E35" i="72"/>
  <c r="E34" i="72"/>
  <c r="E33" i="72"/>
  <c r="E31" i="72"/>
  <c r="E30" i="72"/>
  <c r="E28" i="72"/>
  <c r="E27" i="72"/>
  <c r="E26" i="72"/>
  <c r="E25" i="72"/>
  <c r="E23" i="72"/>
  <c r="E22" i="72"/>
  <c r="E20" i="72"/>
  <c r="E19" i="72"/>
  <c r="E18" i="72"/>
  <c r="E17" i="72"/>
  <c r="E15" i="72"/>
  <c r="E14" i="72"/>
  <c r="E13" i="72"/>
  <c r="E12" i="72"/>
  <c r="E11" i="72"/>
  <c r="L63" i="72" l="1"/>
  <c r="L64" i="72" l="1"/>
  <c r="L65" i="72"/>
  <c r="L66" i="72" l="1"/>
  <c r="L67" i="72" s="1"/>
  <c r="C5" i="72" s="1"/>
  <c r="E68" i="53" l="1"/>
  <c r="E67" i="53"/>
  <c r="E49" i="48"/>
  <c r="E48" i="48"/>
  <c r="E17" i="82"/>
  <c r="E16" i="82"/>
  <c r="E15" i="82"/>
  <c r="E14" i="82"/>
  <c r="E13" i="82"/>
  <c r="E12" i="82"/>
  <c r="E11" i="82"/>
  <c r="L18" i="82" l="1"/>
  <c r="L19" i="82" s="1"/>
  <c r="L20" i="82" s="1"/>
  <c r="L21" i="82" l="1"/>
  <c r="L22" i="82" s="1"/>
  <c r="C5" i="82" s="1"/>
  <c r="C13" i="45" s="1"/>
  <c r="C14" i="45" l="1"/>
  <c r="G13" i="45"/>
  <c r="E66" i="53"/>
  <c r="E65" i="53"/>
  <c r="E64" i="53"/>
  <c r="E63" i="53"/>
  <c r="E62" i="53"/>
  <c r="E61" i="53"/>
  <c r="E60" i="53"/>
  <c r="E58" i="53"/>
  <c r="E57" i="53"/>
  <c r="D55" i="53"/>
  <c r="E55" i="53" s="1"/>
  <c r="D54" i="53"/>
  <c r="E54" i="53" s="1"/>
  <c r="E53" i="53"/>
  <c r="E52" i="53"/>
  <c r="E51" i="53"/>
  <c r="E50" i="53"/>
  <c r="D49" i="53"/>
  <c r="E49" i="53" s="1"/>
  <c r="D35" i="48" l="1"/>
  <c r="D36" i="48"/>
  <c r="D30" i="48"/>
  <c r="E47" i="53" l="1"/>
  <c r="E46" i="53"/>
  <c r="E44" i="53"/>
  <c r="E43" i="53"/>
  <c r="E42" i="53"/>
  <c r="E41" i="53"/>
  <c r="E40" i="53"/>
  <c r="E39" i="53"/>
  <c r="E38" i="53"/>
  <c r="E37" i="53"/>
  <c r="E36" i="53"/>
  <c r="E34" i="53"/>
  <c r="E33" i="53"/>
  <c r="E32" i="53"/>
  <c r="E31" i="53"/>
  <c r="E30" i="53"/>
  <c r="E29" i="53"/>
  <c r="E27" i="53"/>
  <c r="E26" i="53"/>
  <c r="E25" i="53"/>
  <c r="E24" i="53"/>
  <c r="E22" i="53"/>
  <c r="E21" i="53"/>
  <c r="E19" i="53"/>
  <c r="E18" i="53"/>
  <c r="E17" i="53"/>
  <c r="E16" i="53"/>
  <c r="E14" i="53"/>
  <c r="E13" i="53"/>
  <c r="E12" i="53"/>
  <c r="E11" i="53"/>
  <c r="E10" i="53"/>
  <c r="L69" i="53" l="1"/>
  <c r="C22" i="45"/>
  <c r="E47" i="48" l="1"/>
  <c r="E46" i="48"/>
  <c r="E45" i="48"/>
  <c r="E44" i="48"/>
  <c r="E43" i="48"/>
  <c r="E42" i="48"/>
  <c r="E41" i="48"/>
  <c r="E39" i="48"/>
  <c r="E38" i="48"/>
  <c r="E36" i="48"/>
  <c r="E35" i="48"/>
  <c r="E34" i="48"/>
  <c r="E33" i="48"/>
  <c r="E32" i="48"/>
  <c r="E31" i="48"/>
  <c r="E30" i="48"/>
  <c r="E28" i="48"/>
  <c r="E27" i="48"/>
  <c r="E25" i="48"/>
  <c r="E24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L50" i="48" l="1"/>
  <c r="L51" i="48" s="1"/>
  <c r="L52" i="48" s="1"/>
  <c r="L53" i="48" l="1"/>
  <c r="L54" i="48" s="1"/>
  <c r="C4" i="48" s="1"/>
  <c r="G22" i="45" l="1"/>
  <c r="C23" i="45" l="1"/>
  <c r="E28" i="67"/>
  <c r="E27" i="67"/>
  <c r="E26" i="67"/>
  <c r="E25" i="67"/>
  <c r="E23" i="67"/>
  <c r="E22" i="67"/>
  <c r="G23" i="45" l="1"/>
  <c r="L70" i="53"/>
  <c r="L71" i="53" s="1"/>
  <c r="L72" i="53" l="1"/>
  <c r="L73" i="53" s="1"/>
  <c r="C4" i="53" s="1"/>
  <c r="E20" i="67" l="1"/>
  <c r="E19" i="67"/>
  <c r="E18" i="67"/>
  <c r="E17" i="67"/>
  <c r="E15" i="67"/>
  <c r="E14" i="67"/>
  <c r="E13" i="67"/>
  <c r="E12" i="67"/>
  <c r="E11" i="67"/>
  <c r="L29" i="67" l="1"/>
  <c r="L30" i="67" s="1"/>
  <c r="L31" i="67" s="1"/>
  <c r="L32" i="67" l="1"/>
  <c r="L33" i="67" s="1"/>
  <c r="C5" i="67" s="1"/>
  <c r="C16" i="45" s="1"/>
  <c r="G16" i="45" l="1"/>
  <c r="G17" i="45" s="1"/>
  <c r="C17" i="45"/>
  <c r="C25" i="45" l="1"/>
  <c r="C26" i="45" s="1"/>
  <c r="C19" i="45" l="1"/>
  <c r="G12" i="45" l="1"/>
  <c r="G14" i="45" s="1"/>
  <c r="F14" i="45" l="1"/>
  <c r="G25" i="45" l="1"/>
  <c r="G26" i="45" s="1"/>
  <c r="C20" i="45" l="1"/>
  <c r="C32" i="45" l="1"/>
  <c r="C30" i="45"/>
  <c r="G19" i="45"/>
  <c r="G20" i="45" s="1"/>
  <c r="G32" i="45" l="1"/>
  <c r="G30" i="45"/>
  <c r="F32" i="45"/>
  <c r="F34" i="45" s="1"/>
  <c r="F30" i="45" l="1"/>
  <c r="C34" i="45" l="1"/>
  <c r="C38" i="45" s="1"/>
  <c r="C40" i="45" s="1"/>
  <c r="G34" i="45"/>
  <c r="F37" i="45" l="1"/>
  <c r="F38" i="45" l="1"/>
  <c r="G37" i="45"/>
  <c r="G38" i="45" s="1"/>
  <c r="F39" i="45" l="1"/>
  <c r="F40" i="45" s="1"/>
  <c r="G39" i="45"/>
  <c r="G40" i="45" s="1"/>
</calcChain>
</file>

<file path=xl/sharedStrings.xml><?xml version="1.0" encoding="utf-8"?>
<sst xmlns="http://schemas.openxmlformats.org/spreadsheetml/2006/main" count="606" uniqueCount="150">
  <si>
    <t>#</t>
  </si>
  <si>
    <t>sul</t>
  </si>
  <si>
    <t>sagzao samosis mowyoba</t>
  </si>
  <si>
    <t>`damtkicebulia~</t>
  </si>
  <si>
    <t>saministro, uwyeba</t>
  </si>
  <si>
    <t>nakrebi xarjTaRricxvis angariSi TanxiT</t>
  </si>
  <si>
    <t>_ aTasi lari</t>
  </si>
  <si>
    <t>mTavari samarTvelo</t>
  </si>
  <si>
    <t>maT Soris dasabrunebeli Tanxa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</si>
  <si>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</si>
  <si>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</si>
  <si>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</si>
  <si>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</si>
  <si>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</si>
  <si>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</si>
  <si>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</si>
  <si>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>_</t>
  </si>
  <si>
    <t>sul Tavi 1-is mixedviT</t>
  </si>
  <si>
    <t>samuSaoebi da danaxarjebi ar aris</t>
  </si>
  <si>
    <t>Tavi 3 sagzao samosi</t>
  </si>
  <si>
    <t>sul Tavi 3-is mixedviT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</si>
  <si>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</si>
  <si>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</si>
  <si>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</si>
  <si>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</si>
  <si>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</si>
  <si>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</si>
  <si>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</si>
  <si>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</si>
  <si>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</si>
  <si>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</si>
  <si>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>d.R.g. _ 18%</t>
  </si>
  <si>
    <t>sul nakrebi xarjTaRricxvis angariSiT</t>
  </si>
  <si>
    <t>Tavi 2. miwis vakisi</t>
  </si>
  <si>
    <t>Tavi 4. xelovnuri nagebobebi</t>
  </si>
  <si>
    <t>Tavi 5. gadakveTebi da mierTebebi</t>
  </si>
  <si>
    <t>sul Tavi 5-is mixedviT</t>
  </si>
  <si>
    <t>aTasi lari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</si>
  <si>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</si>
  <si>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</si>
  <si>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</si>
  <si>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</si>
  <si>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</si>
  <si>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</si>
  <si>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</si>
  <si>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</si>
  <si>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</si>
  <si>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</si>
  <si>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</si>
  <si>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</si>
  <si>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</si>
  <si>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</si>
  <si>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</si>
  <si>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</si>
  <si>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</si>
  <si>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</si>
  <si>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</si>
  <si>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</si>
  <si>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</si>
  <si>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</si>
  <si>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</si>
  <si>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</si>
  <si>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</si>
  <si>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</si>
  <si>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samuSaoebi nayarSi</t>
  </si>
  <si>
    <t>1000 m3</t>
  </si>
  <si>
    <t>jami:</t>
  </si>
  <si>
    <t>sul:</t>
  </si>
  <si>
    <t>manq/sT</t>
  </si>
  <si>
    <t>sarwyavi manqana</t>
  </si>
  <si>
    <t>avtogreideri 108 cx. Z.</t>
  </si>
  <si>
    <t>qvis gamanawilebeli</t>
  </si>
  <si>
    <t>bitumi</t>
  </si>
  <si>
    <t>1000 m2</t>
  </si>
  <si>
    <t>asfaltis damgebi</t>
  </si>
  <si>
    <t>sxva masalebi</t>
  </si>
  <si>
    <t>qviSa-xreSi</t>
  </si>
  <si>
    <r>
      <t>100 m</t>
    </r>
    <r>
      <rPr>
        <vertAlign val="superscript"/>
        <sz val="10"/>
        <rFont val="AcadNusx"/>
      </rPr>
      <t>3</t>
    </r>
  </si>
  <si>
    <t>fari yalibis</t>
  </si>
  <si>
    <t>saxarjTaRricxvo mogeba</t>
  </si>
  <si>
    <t>avtogudronatori 3500 l</t>
  </si>
  <si>
    <t>igive, 10 t</t>
  </si>
  <si>
    <t>buldozeri 108 cx. Z.</t>
  </si>
  <si>
    <t>sagzao satkepni 5 t</t>
  </si>
  <si>
    <t>sagzao satkepni 10 t</t>
  </si>
  <si>
    <t xml:space="preserve">asfaltobetonis wvrilmarcvlovani narevi </t>
  </si>
  <si>
    <t xml:space="preserve">                 lokaluri xarjTaRricxva # 3-1</t>
  </si>
  <si>
    <t xml:space="preserve">satkepni sagzao, TviTmavali, pnevmosvliT, 18 t </t>
  </si>
  <si>
    <t>man/sT</t>
  </si>
  <si>
    <t xml:space="preserve">satkepni sagzao, TviTmavali     5 t </t>
  </si>
  <si>
    <t>avtogreideri</t>
  </si>
  <si>
    <t xml:space="preserve">zednadebi xarjebi </t>
  </si>
  <si>
    <r>
      <t>eqskavatori 0,5 m</t>
    </r>
    <r>
      <rPr>
        <vertAlign val="superscript"/>
        <sz val="10"/>
        <rFont val="AcadNusx"/>
      </rPr>
      <t>3</t>
    </r>
  </si>
  <si>
    <t>erT. fasi</t>
  </si>
  <si>
    <t>daxerx. mas. III xar. 40-60 mm</t>
  </si>
  <si>
    <t xml:space="preserve">                 lokaluri xarjTaRricxva # 5-1</t>
  </si>
  <si>
    <t>gegmiuri dagroveba</t>
  </si>
  <si>
    <t>RorRi fr (0-40 mm)</t>
  </si>
  <si>
    <t>Txevadi bitumis mosxma</t>
  </si>
  <si>
    <t xml:space="preserve">asfaltobetonis msxvilmarcvlovani narevi </t>
  </si>
  <si>
    <t>safuZveli - fr. RorRi                    (0-40 mm), sisqiT 15 sm</t>
  </si>
  <si>
    <t>mierTebebi</t>
  </si>
  <si>
    <t>gauTvaliswinebeli samuSaoebi da danaxarjebi _ 3%</t>
  </si>
  <si>
    <t>lokaluri xarjTaRricxva # 2-1</t>
  </si>
  <si>
    <t>miwis vakisis mowyoba</t>
  </si>
  <si>
    <t>sul Tavi 2-is mixedviT</t>
  </si>
  <si>
    <t>III kategoriis gruntis damuSaveba da datvirTva eqskavatoriT TviTmclelebze</t>
  </si>
  <si>
    <r>
      <t>eqskavatori 1 m</t>
    </r>
    <r>
      <rPr>
        <vertAlign val="superscript"/>
        <sz val="10"/>
        <rFont val="AcadNusx"/>
      </rPr>
      <t>3</t>
    </r>
  </si>
  <si>
    <t>xreSovani gruntis damuSaveba karierSi da datvirTva eqskavatoriT TviTmclelebze ukuCayrisTvis</t>
  </si>
  <si>
    <t>sul Tavi 4-is mixedviT</t>
  </si>
  <si>
    <t>cementis xsnari m-150</t>
  </si>
  <si>
    <r>
      <t>m</t>
    </r>
    <r>
      <rPr>
        <vertAlign val="superscript"/>
        <sz val="10"/>
        <rFont val="AcadNusx"/>
      </rPr>
      <t>2</t>
    </r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</si>
  <si>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</si>
  <si>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</si>
  <si>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km</t>
  </si>
  <si>
    <t>m</t>
  </si>
  <si>
    <t>III kategoriis gruntis damuSaveba da datvirTva xeliT TviTmclelebze</t>
  </si>
  <si>
    <t>qviSa-xreSovani sagebi</t>
  </si>
  <si>
    <r>
      <t>10 m</t>
    </r>
    <r>
      <rPr>
        <vertAlign val="superscript"/>
        <sz val="10"/>
        <rFont val="AcadNusx"/>
      </rPr>
      <t>3</t>
    </r>
  </si>
  <si>
    <t>moziduli xreSovani gruntis ukuCayra xeliT, datkepvniT</t>
  </si>
  <si>
    <t xml:space="preserve"> miwis vakisis mowyoba </t>
  </si>
  <si>
    <t>III kategoriis gruntis damuSaveba da datvirTva eqskavatoriT TviTmclelebze (33g)</t>
  </si>
  <si>
    <t xml:space="preserve">gruntis gadazidva nayarSi TviTmclelebiT 2 km-ze </t>
  </si>
  <si>
    <t xml:space="preserve">gruntis gadazidva nayarSi 2 km-ze TviTmclelebiT  </t>
  </si>
  <si>
    <t xml:space="preserve">gruntis mozidva TviTmclelebiT 35 km-ze </t>
  </si>
  <si>
    <t>qviSa-xreSovani nareviT qvesagebi fenis mowyoba,        sisqiT 25 sm</t>
  </si>
  <si>
    <t>safaris qveda fenis mowyoba msxvilmarcvlovani, forovani asfaltobetonis cxeli nareviT, marka II, sisqiT 6 sm</t>
  </si>
  <si>
    <t>safaris zeda fenis mowyoba wvrilmarcvlovani, mkvrivi, RorRovani asfaltobetonis cxeli nareviT,                           tipi Б, marka II, sisqiT 4 sm</t>
  </si>
  <si>
    <t xml:space="preserve">   lokaluri xarjTaRricxva # 4-1</t>
  </si>
  <si>
    <t xml:space="preserve">       garsacmi liTonis milebis mowyoba, diam. 0,3 m da 0,1 m</t>
  </si>
  <si>
    <t xml:space="preserve">qviSa-xreSi </t>
  </si>
  <si>
    <r>
      <t xml:space="preserve">liTonis mili </t>
    </r>
    <r>
      <rPr>
        <sz val="10"/>
        <rFont val="Arial"/>
        <family val="2"/>
      </rPr>
      <t xml:space="preserve">Φ 300 </t>
    </r>
    <r>
      <rPr>
        <sz val="10"/>
        <rFont val="AcadNusx"/>
      </rPr>
      <t>mm, kedlebis sisqiT 9 mm</t>
    </r>
  </si>
  <si>
    <r>
      <t xml:space="preserve">liTonis mili </t>
    </r>
    <r>
      <rPr>
        <sz val="10"/>
        <rFont val="Arial"/>
        <family val="2"/>
      </rPr>
      <t xml:space="preserve">Φ 300 </t>
    </r>
    <r>
      <rPr>
        <sz val="10"/>
        <rFont val="AcadNusx"/>
      </rPr>
      <t>mm</t>
    </r>
  </si>
  <si>
    <t xml:space="preserve">                                                       sagzao samosis mowyoba </t>
  </si>
  <si>
    <t xml:space="preserve">                                                         mierTebebis mowyoba </t>
  </si>
  <si>
    <t>garcmis milebis mowyoba, diam. 0,1 m da 0,3 m</t>
  </si>
  <si>
    <t>dmanisis municipalitetis soflebSi Sida gzebis mowyoba - sofel patara dmanisSi saritualo darbazis mimdebare gza</t>
  </si>
  <si>
    <t>trasis aRdgena da damagreba - 0,064 km</t>
  </si>
  <si>
    <t xml:space="preserve">   lokaluri xarjTaRricxva # 1-1</t>
  </si>
  <si>
    <r>
      <t xml:space="preserve">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</si>
  <si>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cokolis 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</si>
  <si>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RorRisa da qviSa-xreSis transportireba krebuliT gaTvaliswinebuli 20 km-is zemoT, 20 km-ze</t>
  </si>
  <si>
    <t>a/b transportireba krebuliT gaTvaliswinebuli 20 km-is zemoT, 75 km-ze</t>
  </si>
  <si>
    <t>qviSa-xreSis transportireba krebuliT gaTvaliswinebuli 20 km-is zemoT, 20 km-ze</t>
  </si>
  <si>
    <t>liTonis milebis  transportireba krebuliT gaTvaliswinebuli 20 km-is zemoT, 75 km-ze</t>
  </si>
  <si>
    <t>betonis cokolis mowyoba</t>
  </si>
  <si>
    <t>betonis transportireba krebuliT gaTvaliswinebuli 20 km-is zemoT, 37 km-ze</t>
  </si>
  <si>
    <r>
      <t xml:space="preserve">liTonis mili </t>
    </r>
    <r>
      <rPr>
        <sz val="10"/>
        <rFont val="Arial"/>
        <family val="2"/>
      </rPr>
      <t xml:space="preserve">Φ 100 </t>
    </r>
    <r>
      <rPr>
        <sz val="10"/>
        <rFont val="AcadNusx"/>
      </rPr>
      <t>mm, kedlebis sisqiT 4,5 mm</t>
    </r>
  </si>
  <si>
    <r>
      <t xml:space="preserve">liTonis mili </t>
    </r>
    <r>
      <rPr>
        <sz val="10"/>
        <rFont val="Arial"/>
        <family val="2"/>
      </rPr>
      <t xml:space="preserve">Φ 100 </t>
    </r>
    <r>
      <rPr>
        <sz val="10"/>
        <rFont val="AcadNusx"/>
      </rPr>
      <t>mm</t>
    </r>
  </si>
  <si>
    <t>(არ უნდა აღემატებოდეს 34820 ლარს)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</si>
</sst>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0.0000"/>
    <numFmt numFmtId="167" formatCode="0;[Red]0"/>
    <numFmt numFmtId="168" formatCode="0.00000"/>
    <numFmt numFmtId="169" formatCode="0.000000"/>
  </numFmts>
  <fonts count="2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b/>
      <sz val="11"/>
      <name val="AcadMtavr"/>
    </font>
    <font>
      <sz val="10"/>
      <name val="AcadMtav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7" fillId="0" borderId="0"/>
  </cellStyleXfs>
  <cellXfs count="170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/>
    <xf numFmtId="164" fontId="1" fillId="0" borderId="0" xfId="0" applyNumberFormat="1" applyFont="1" applyAlignment="1"/>
    <xf numFmtId="0" fontId="13" fillId="0" borderId="0" xfId="0" applyFont="1"/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0" fontId="15" fillId="0" borderId="0" xfId="0" applyFont="1"/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7" fillId="0" borderId="0" xfId="0" applyNumberFormat="1" applyFont="1" applyFill="1" applyAlignment="1">
      <alignment vertical="center"/>
    </xf>
    <xf numFmtId="167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169" fontId="1" fillId="0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66" fontId="1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15" fillId="0" borderId="0" xfId="0" applyFont="1" applyAlignment="1"/>
    <xf numFmtId="2" fontId="1" fillId="4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13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9"/>
  <sheetViews>
    <sheetView tabSelected="1" view="pageBreakPreview" zoomScaleNormal="100" zoomScaleSheetLayoutView="100" workbookViewId="0">
      <selection activeCell="D7" sqref="D7:G7"/>
    </sheetView>
  </sheetViews>
  <sheetFormatPr defaultRowHeight="15"/>
  <cols>
    <col min="1" max="1" width="7" customWidth="1"/>
    <col min="2" max="2" width="54.5703125" customWidth="1"/>
    <col min="3" max="3" width="13.42578125" customWidth="1"/>
    <col min="4" max="4" width="11.7109375" customWidth="1"/>
    <col min="5" max="5" width="15.140625" customWidth="1"/>
    <col min="6" max="7" width="12.28515625" customWidth="1"/>
  </cols>
  <sheetData>
    <row r="1" spans="1:12" ht="15.75">
      <c r="A1" s="2"/>
      <c r="B1" s="2"/>
      <c r="C1" s="2"/>
      <c r="D1" s="2"/>
      <c r="E1" s="134" t="s">
        <v>3</v>
      </c>
      <c r="F1" s="134"/>
      <c r="G1" s="134"/>
    </row>
    <row r="2" spans="1:12" ht="27" customHeight="1">
      <c r="A2" s="132" t="s">
        <v>4</v>
      </c>
      <c r="B2" s="135" t="s">
        <v>5</v>
      </c>
      <c r="C2" s="135"/>
      <c r="D2" s="135"/>
      <c r="E2" s="14"/>
      <c r="F2" s="136" t="s">
        <v>6</v>
      </c>
      <c r="G2" s="136"/>
    </row>
    <row r="3" spans="1:12" ht="27" customHeight="1">
      <c r="A3" s="132" t="s">
        <v>7</v>
      </c>
      <c r="B3" s="135" t="s">
        <v>8</v>
      </c>
      <c r="C3" s="135"/>
      <c r="D3" s="135"/>
      <c r="E3" s="15"/>
      <c r="F3" s="136" t="s">
        <v>6</v>
      </c>
      <c r="G3" s="136"/>
    </row>
    <row r="4" spans="1:12">
      <c r="A4" s="2"/>
      <c r="B4" s="2"/>
      <c r="C4" s="2"/>
      <c r="D4" s="2"/>
      <c r="E4" s="2"/>
      <c r="F4" s="2"/>
      <c r="G4" s="2"/>
    </row>
    <row r="5" spans="1:12" s="16" customFormat="1" ht="24.75" customHeight="1">
      <c r="A5" s="137"/>
      <c r="B5" s="137"/>
      <c r="C5" s="137"/>
      <c r="D5" s="137"/>
      <c r="E5" s="137"/>
      <c r="F5" s="137"/>
      <c r="G5" s="137"/>
      <c r="H5" s="17"/>
      <c r="I5" s="17"/>
      <c r="J5" s="17"/>
      <c r="K5" s="17"/>
      <c r="L5" s="17"/>
    </row>
    <row r="6" spans="1:12" ht="38.25" customHeight="1">
      <c r="A6" s="138" t="s">
        <v>136</v>
      </c>
      <c r="B6" s="138"/>
      <c r="C6" s="138"/>
      <c r="D6" s="138"/>
      <c r="E6" s="138"/>
      <c r="F6" s="138"/>
      <c r="G6" s="138"/>
    </row>
    <row r="7" spans="1:12" ht="27.75" customHeight="1">
      <c r="A7" s="7"/>
      <c r="B7" s="7"/>
      <c r="C7" s="7"/>
      <c r="D7" s="140" t="s">
        <v>149</v>
      </c>
      <c r="E7" s="140"/>
      <c r="F7" s="140"/>
      <c r="G7" s="140"/>
    </row>
    <row r="8" spans="1:12" ht="24.75" customHeight="1">
      <c r="A8" s="139" t="s">
        <v>0</v>
      </c>
      <c r="B8" s="139" t="s">
        <v>9</v>
      </c>
      <c r="C8" s="139" t="s">
        <v>10</v>
      </c>
      <c r="D8" s="139"/>
      <c r="E8" s="139"/>
      <c r="F8" s="139"/>
      <c r="G8" s="139" t="s">
        <v>11</v>
      </c>
    </row>
    <row r="9" spans="1:12" ht="67.5">
      <c r="A9" s="139"/>
      <c r="B9" s="139"/>
      <c r="C9" s="18" t="s">
        <v>12</v>
      </c>
      <c r="D9" s="18" t="s">
        <v>13</v>
      </c>
      <c r="E9" s="18" t="s">
        <v>14</v>
      </c>
      <c r="F9" s="18" t="s">
        <v>15</v>
      </c>
      <c r="G9" s="139"/>
    </row>
    <row r="10" spans="1:12">
      <c r="A10" s="8">
        <v>1</v>
      </c>
      <c r="B10" s="9">
        <v>3</v>
      </c>
      <c r="C10" s="9">
        <v>4</v>
      </c>
      <c r="D10" s="9">
        <v>5</v>
      </c>
      <c r="E10" s="9">
        <v>6</v>
      </c>
      <c r="F10" s="9">
        <v>7</v>
      </c>
      <c r="G10" s="9">
        <v>8</v>
      </c>
    </row>
    <row r="11" spans="1:12" ht="18.75" customHeight="1">
      <c r="A11" s="10"/>
      <c r="B11" s="127"/>
      <c r="C11" s="143"/>
      <c r="D11" s="144"/>
      <c r="E11" s="144"/>
      <c r="F11" s="144"/>
      <c r="G11" s="145"/>
    </row>
    <row r="12" spans="1:12">
      <c r="A12" s="19">
        <v>1</v>
      </c>
      <c r="B12" s="5" t="s">
        <v>137</v>
      </c>
      <c r="C12" s="6" t="s">
        <v>16</v>
      </c>
      <c r="D12" s="6" t="s">
        <v>16</v>
      </c>
      <c r="E12" s="6" t="s">
        <v>16</v>
      </c>
      <c r="F12" s="68">
        <v>0.03</v>
      </c>
      <c r="G12" s="68">
        <f>F12</f>
        <v>0.03</v>
      </c>
    </row>
    <row r="13" spans="1:12" s="1" customFormat="1" ht="17.25" customHeight="1">
      <c r="A13" s="20">
        <v>2</v>
      </c>
      <c r="B13" s="5" t="s">
        <v>145</v>
      </c>
      <c r="C13" s="75">
        <f>'1-1'!C5</f>
        <v>0</v>
      </c>
      <c r="D13" s="6" t="s">
        <v>16</v>
      </c>
      <c r="E13" s="6" t="s">
        <v>16</v>
      </c>
      <c r="F13" s="6" t="s">
        <v>16</v>
      </c>
      <c r="G13" s="11">
        <f>C13</f>
        <v>0</v>
      </c>
    </row>
    <row r="14" spans="1:12" ht="17.25" customHeight="1">
      <c r="A14" s="20"/>
      <c r="B14" s="5" t="s">
        <v>17</v>
      </c>
      <c r="C14" s="11">
        <f>C13</f>
        <v>0</v>
      </c>
      <c r="D14" s="6" t="s">
        <v>16</v>
      </c>
      <c r="E14" s="6" t="s">
        <v>16</v>
      </c>
      <c r="F14" s="6">
        <f>SUM(F12:F12)</f>
        <v>0.03</v>
      </c>
      <c r="G14" s="11">
        <f>SUM(G12:G13)</f>
        <v>0.03</v>
      </c>
    </row>
    <row r="15" spans="1:12" ht="17.25" customHeight="1">
      <c r="A15" s="141" t="s">
        <v>33</v>
      </c>
      <c r="B15" s="142"/>
      <c r="C15" s="143"/>
      <c r="D15" s="144"/>
      <c r="E15" s="144"/>
      <c r="F15" s="144"/>
      <c r="G15" s="145"/>
    </row>
    <row r="16" spans="1:12" s="1" customFormat="1" ht="17.25" customHeight="1">
      <c r="A16" s="20">
        <v>3</v>
      </c>
      <c r="B16" s="5" t="s">
        <v>104</v>
      </c>
      <c r="C16" s="75">
        <f>'2-1'!C5</f>
        <v>0</v>
      </c>
      <c r="D16" s="6" t="s">
        <v>16</v>
      </c>
      <c r="E16" s="6" t="s">
        <v>16</v>
      </c>
      <c r="F16" s="6" t="s">
        <v>16</v>
      </c>
      <c r="G16" s="11">
        <f>C16</f>
        <v>0</v>
      </c>
    </row>
    <row r="17" spans="1:7" s="1" customFormat="1" ht="17.25" customHeight="1">
      <c r="A17" s="20"/>
      <c r="B17" s="5" t="s">
        <v>105</v>
      </c>
      <c r="C17" s="11">
        <f>C16</f>
        <v>0</v>
      </c>
      <c r="D17" s="6" t="s">
        <v>16</v>
      </c>
      <c r="E17" s="6" t="s">
        <v>16</v>
      </c>
      <c r="F17" s="6" t="s">
        <v>16</v>
      </c>
      <c r="G17" s="11">
        <f>SUM(G16:G16)</f>
        <v>0</v>
      </c>
    </row>
    <row r="18" spans="1:7" ht="17.25" customHeight="1">
      <c r="A18" s="141" t="s">
        <v>19</v>
      </c>
      <c r="B18" s="142"/>
      <c r="C18" s="143"/>
      <c r="D18" s="144"/>
      <c r="E18" s="144"/>
      <c r="F18" s="144"/>
      <c r="G18" s="145"/>
    </row>
    <row r="19" spans="1:7" ht="17.25" customHeight="1">
      <c r="A19" s="20">
        <v>4</v>
      </c>
      <c r="B19" s="5" t="s">
        <v>2</v>
      </c>
      <c r="C19" s="75">
        <f>'3-1'!C4</f>
        <v>0</v>
      </c>
      <c r="D19" s="6" t="s">
        <v>16</v>
      </c>
      <c r="E19" s="6" t="s">
        <v>16</v>
      </c>
      <c r="F19" s="6" t="s">
        <v>16</v>
      </c>
      <c r="G19" s="11">
        <f>C19</f>
        <v>0</v>
      </c>
    </row>
    <row r="20" spans="1:7" ht="17.25" customHeight="1">
      <c r="A20" s="20"/>
      <c r="B20" s="5" t="s">
        <v>20</v>
      </c>
      <c r="C20" s="11">
        <f>C19</f>
        <v>0</v>
      </c>
      <c r="D20" s="6" t="s">
        <v>16</v>
      </c>
      <c r="E20" s="6" t="s">
        <v>16</v>
      </c>
      <c r="F20" s="6" t="s">
        <v>16</v>
      </c>
      <c r="G20" s="11">
        <f>SUM(G19:G19)</f>
        <v>0</v>
      </c>
    </row>
    <row r="21" spans="1:7" ht="17.25" customHeight="1">
      <c r="A21" s="141" t="s">
        <v>34</v>
      </c>
      <c r="B21" s="142"/>
      <c r="C21" s="143"/>
      <c r="D21" s="144"/>
      <c r="E21" s="144"/>
      <c r="F21" s="144"/>
      <c r="G21" s="145"/>
    </row>
    <row r="22" spans="1:7" s="1" customFormat="1" ht="17.25" customHeight="1">
      <c r="A22" s="20">
        <v>5</v>
      </c>
      <c r="B22" s="5" t="s">
        <v>135</v>
      </c>
      <c r="C22" s="11">
        <f>'4-1'!C5</f>
        <v>0</v>
      </c>
      <c r="D22" s="6" t="s">
        <v>16</v>
      </c>
      <c r="E22" s="6" t="s">
        <v>16</v>
      </c>
      <c r="F22" s="6" t="s">
        <v>16</v>
      </c>
      <c r="G22" s="11">
        <f t="shared" ref="G22" si="0">C22</f>
        <v>0</v>
      </c>
    </row>
    <row r="23" spans="1:7" s="1" customFormat="1" ht="17.25" customHeight="1">
      <c r="A23" s="20"/>
      <c r="B23" s="5" t="s">
        <v>109</v>
      </c>
      <c r="C23" s="11">
        <f>SUM(C22:C22)</f>
        <v>0</v>
      </c>
      <c r="D23" s="6" t="s">
        <v>16</v>
      </c>
      <c r="E23" s="6" t="s">
        <v>16</v>
      </c>
      <c r="F23" s="6"/>
      <c r="G23" s="11">
        <f>SUM(G22:G22)</f>
        <v>0</v>
      </c>
    </row>
    <row r="24" spans="1:7" s="1" customFormat="1" ht="17.25" customHeight="1">
      <c r="A24" s="141" t="s">
        <v>35</v>
      </c>
      <c r="B24" s="142"/>
      <c r="C24" s="143"/>
      <c r="D24" s="144"/>
      <c r="E24" s="144"/>
      <c r="F24" s="144"/>
      <c r="G24" s="145"/>
    </row>
    <row r="25" spans="1:7" s="1" customFormat="1" ht="17.25" customHeight="1">
      <c r="A25" s="20">
        <v>6</v>
      </c>
      <c r="B25" s="5" t="s">
        <v>101</v>
      </c>
      <c r="C25" s="11">
        <f>'5-1'!C4</f>
        <v>0</v>
      </c>
      <c r="D25" s="6"/>
      <c r="E25" s="6"/>
      <c r="F25" s="6"/>
      <c r="G25" s="11">
        <f t="shared" ref="G25" si="1">C25</f>
        <v>0</v>
      </c>
    </row>
    <row r="26" spans="1:7" s="1" customFormat="1" ht="17.25" customHeight="1">
      <c r="A26" s="20"/>
      <c r="B26" s="5" t="s">
        <v>36</v>
      </c>
      <c r="C26" s="11">
        <f>SUM(C25:C25)</f>
        <v>0</v>
      </c>
      <c r="D26" s="6" t="s">
        <v>16</v>
      </c>
      <c r="E26" s="6" t="s">
        <v>16</v>
      </c>
      <c r="F26" s="6"/>
      <c r="G26" s="11">
        <f>SUM(G25:G25)</f>
        <v>0</v>
      </c>
    </row>
    <row r="27" spans="1:7" ht="17.25" customHeight="1">
      <c r="A27" s="141" t="s">
        <v>21</v>
      </c>
      <c r="B27" s="142"/>
      <c r="C27" s="143" t="s">
        <v>18</v>
      </c>
      <c r="D27" s="144"/>
      <c r="E27" s="144"/>
      <c r="F27" s="144"/>
      <c r="G27" s="145"/>
    </row>
    <row r="28" spans="1:7" ht="17.25" customHeight="1">
      <c r="A28" s="141" t="s">
        <v>22</v>
      </c>
      <c r="B28" s="142"/>
      <c r="C28" s="143" t="s">
        <v>18</v>
      </c>
      <c r="D28" s="144"/>
      <c r="E28" s="144"/>
      <c r="F28" s="144"/>
      <c r="G28" s="145"/>
    </row>
    <row r="29" spans="1:7" ht="17.25" customHeight="1">
      <c r="A29" s="141" t="s">
        <v>23</v>
      </c>
      <c r="B29" s="142"/>
      <c r="C29" s="143" t="s">
        <v>18</v>
      </c>
      <c r="D29" s="144"/>
      <c r="E29" s="144"/>
      <c r="F29" s="144"/>
      <c r="G29" s="145"/>
    </row>
    <row r="30" spans="1:7" ht="17.25" customHeight="1">
      <c r="A30" s="20"/>
      <c r="B30" s="5" t="s">
        <v>24</v>
      </c>
      <c r="C30" s="11">
        <f>C14+C20+C17+C23+C26</f>
        <v>0</v>
      </c>
      <c r="D30" s="6"/>
      <c r="E30" s="6"/>
      <c r="F30" s="6">
        <f>F14</f>
        <v>0.03</v>
      </c>
      <c r="G30" s="11">
        <f>G14+G20+G17+G23+G26</f>
        <v>0.03</v>
      </c>
    </row>
    <row r="31" spans="1:7" ht="17.25" customHeight="1">
      <c r="A31" s="141" t="s">
        <v>25</v>
      </c>
      <c r="B31" s="142"/>
      <c r="C31" s="143" t="s">
        <v>18</v>
      </c>
      <c r="D31" s="144"/>
      <c r="E31" s="144"/>
      <c r="F31" s="144"/>
      <c r="G31" s="145"/>
    </row>
    <row r="32" spans="1:7" ht="17.25" customHeight="1">
      <c r="A32" s="20"/>
      <c r="B32" s="5" t="s">
        <v>26</v>
      </c>
      <c r="C32" s="11">
        <f>C17+C20+C14+C23+C26</f>
        <v>0</v>
      </c>
      <c r="D32" s="6" t="s">
        <v>16</v>
      </c>
      <c r="E32" s="6" t="s">
        <v>16</v>
      </c>
      <c r="F32" s="11">
        <f>F14</f>
        <v>0.03</v>
      </c>
      <c r="G32" s="11">
        <f>G17+G20+G14+G23+G26</f>
        <v>0.03</v>
      </c>
    </row>
    <row r="33" spans="1:9" ht="17.25" customHeight="1">
      <c r="A33" s="141" t="s">
        <v>27</v>
      </c>
      <c r="B33" s="142"/>
      <c r="C33" s="143" t="s">
        <v>18</v>
      </c>
      <c r="D33" s="144"/>
      <c r="E33" s="144"/>
      <c r="F33" s="144"/>
      <c r="G33" s="145"/>
    </row>
    <row r="34" spans="1:9" ht="17.25" customHeight="1">
      <c r="A34" s="20"/>
      <c r="B34" s="5" t="s">
        <v>28</v>
      </c>
      <c r="C34" s="11">
        <f>C32</f>
        <v>0</v>
      </c>
      <c r="D34" s="6" t="s">
        <v>16</v>
      </c>
      <c r="E34" s="6" t="s">
        <v>16</v>
      </c>
      <c r="F34" s="6">
        <f>F32</f>
        <v>0.03</v>
      </c>
      <c r="G34" s="11">
        <f>G32</f>
        <v>0.03</v>
      </c>
    </row>
    <row r="35" spans="1:9" ht="17.25" customHeight="1">
      <c r="A35" s="21"/>
      <c r="B35" s="21" t="s">
        <v>29</v>
      </c>
      <c r="C35" s="143" t="s">
        <v>18</v>
      </c>
      <c r="D35" s="144"/>
      <c r="E35" s="144"/>
      <c r="F35" s="144"/>
      <c r="G35" s="145"/>
    </row>
    <row r="36" spans="1:9" ht="17.25" customHeight="1">
      <c r="A36" s="21"/>
      <c r="B36" s="21" t="s">
        <v>30</v>
      </c>
      <c r="C36" s="143" t="s">
        <v>18</v>
      </c>
      <c r="D36" s="144"/>
      <c r="E36" s="144"/>
      <c r="F36" s="144"/>
      <c r="G36" s="145"/>
      <c r="H36" s="84"/>
      <c r="I36" s="84"/>
    </row>
    <row r="37" spans="1:9" ht="96" customHeight="1">
      <c r="A37" s="20">
        <v>7</v>
      </c>
      <c r="B37" s="5" t="s">
        <v>102</v>
      </c>
      <c r="C37" s="6" t="s">
        <v>16</v>
      </c>
      <c r="D37" s="6" t="s">
        <v>16</v>
      </c>
      <c r="E37" s="6" t="s">
        <v>16</v>
      </c>
      <c r="F37" s="11">
        <f>ROUND(0.03*G34,2)</f>
        <v>0</v>
      </c>
      <c r="G37" s="11">
        <f>SUM(F37)</f>
        <v>0</v>
      </c>
    </row>
    <row r="38" spans="1:9">
      <c r="A38" s="4"/>
      <c r="B38" s="20" t="s">
        <v>1</v>
      </c>
      <c r="C38" s="11">
        <f>C34</f>
        <v>0</v>
      </c>
      <c r="D38" s="6" t="s">
        <v>16</v>
      </c>
      <c r="E38" s="6" t="s">
        <v>16</v>
      </c>
      <c r="F38" s="11">
        <f>F34+F37</f>
        <v>0.03</v>
      </c>
      <c r="G38" s="11">
        <f>G34+G37</f>
        <v>0.03</v>
      </c>
    </row>
    <row r="39" spans="1:9" ht="85.5" customHeight="1">
      <c r="A39" s="20">
        <v>8</v>
      </c>
      <c r="B39" s="20" t="s">
        <v>31</v>
      </c>
      <c r="C39" s="6" t="s">
        <v>16</v>
      </c>
      <c r="D39" s="6" t="s">
        <v>16</v>
      </c>
      <c r="E39" s="6" t="s">
        <v>16</v>
      </c>
      <c r="F39" s="11">
        <f>ROUND(0.18*G38,2)</f>
        <v>0.01</v>
      </c>
      <c r="G39" s="11">
        <f>ROUND(G38*0.18,2)</f>
        <v>0.01</v>
      </c>
    </row>
    <row r="40" spans="1:9">
      <c r="A40" s="18"/>
      <c r="B40" s="18" t="s">
        <v>32</v>
      </c>
      <c r="C40" s="11">
        <f>C38</f>
        <v>0</v>
      </c>
      <c r="D40" s="6" t="s">
        <v>16</v>
      </c>
      <c r="E40" s="6" t="s">
        <v>16</v>
      </c>
      <c r="F40" s="11">
        <f>SUM(F38:F39)</f>
        <v>0.04</v>
      </c>
      <c r="G40" s="11">
        <f>SUM(G38:G39)</f>
        <v>0.04</v>
      </c>
    </row>
    <row r="41" spans="1:9">
      <c r="A41" s="12"/>
      <c r="B41" s="12"/>
      <c r="C41" s="13"/>
      <c r="D41" s="13"/>
      <c r="E41" s="13"/>
      <c r="F41" s="13"/>
      <c r="G41" s="13"/>
    </row>
    <row r="42" spans="1:9">
      <c r="A42" s="12"/>
      <c r="B42" s="128"/>
      <c r="C42" s="13"/>
      <c r="D42" s="13"/>
      <c r="E42" s="147"/>
      <c r="F42" s="147"/>
      <c r="G42" s="147"/>
    </row>
    <row r="43" spans="1:9">
      <c r="A43" s="12"/>
      <c r="B43" s="126"/>
      <c r="C43" s="126"/>
      <c r="D43" s="12"/>
      <c r="E43" s="12"/>
      <c r="F43" s="12"/>
      <c r="G43" s="12"/>
    </row>
    <row r="44" spans="1:9">
      <c r="A44" s="12"/>
      <c r="B44" s="130"/>
      <c r="C44" s="130"/>
      <c r="D44" s="12"/>
      <c r="E44" s="12"/>
      <c r="F44" s="12"/>
      <c r="G44" s="12"/>
    </row>
    <row r="45" spans="1:9">
      <c r="A45" s="12"/>
      <c r="B45" s="131"/>
      <c r="C45" s="131"/>
      <c r="D45" s="12"/>
      <c r="E45" s="146"/>
      <c r="F45" s="146"/>
      <c r="G45" s="146"/>
    </row>
    <row r="46" spans="1:9">
      <c r="B46" s="126"/>
      <c r="C46" s="126"/>
    </row>
    <row r="47" spans="1:9">
      <c r="B47" s="126"/>
      <c r="C47" s="126"/>
    </row>
    <row r="48" spans="1:9">
      <c r="B48" s="131"/>
      <c r="C48" s="131"/>
    </row>
    <row r="49" spans="2:3">
      <c r="B49" s="126"/>
      <c r="C49" s="126"/>
    </row>
  </sheetData>
  <mergeCells count="35">
    <mergeCell ref="E45:G45"/>
    <mergeCell ref="A28:B28"/>
    <mergeCell ref="C28:G28"/>
    <mergeCell ref="A29:B29"/>
    <mergeCell ref="C29:G29"/>
    <mergeCell ref="A31:B31"/>
    <mergeCell ref="C31:G31"/>
    <mergeCell ref="A33:B33"/>
    <mergeCell ref="C33:G33"/>
    <mergeCell ref="C35:G35"/>
    <mergeCell ref="E42:G42"/>
    <mergeCell ref="C36:G36"/>
    <mergeCell ref="A24:B24"/>
    <mergeCell ref="C24:G24"/>
    <mergeCell ref="A27:B27"/>
    <mergeCell ref="C27:G27"/>
    <mergeCell ref="C11:G11"/>
    <mergeCell ref="A18:B18"/>
    <mergeCell ref="C18:G18"/>
    <mergeCell ref="A15:B15"/>
    <mergeCell ref="C15:G15"/>
    <mergeCell ref="A21:B21"/>
    <mergeCell ref="C21:G21"/>
    <mergeCell ref="A5:G5"/>
    <mergeCell ref="A6:G6"/>
    <mergeCell ref="A8:A9"/>
    <mergeCell ref="B8:B9"/>
    <mergeCell ref="C8:F8"/>
    <mergeCell ref="G8:G9"/>
    <mergeCell ref="D7:G7"/>
    <mergeCell ref="E1:G1"/>
    <mergeCell ref="B2:D2"/>
    <mergeCell ref="F2:G2"/>
    <mergeCell ref="B3:D3"/>
    <mergeCell ref="F3:G3"/>
  </mergeCells>
  <printOptions horizontalCentered="1"/>
  <pageMargins left="0.31496062992125984" right="0.31496062992125984" top="0.35433070866141736" bottom="0" header="0.51181102362204722" footer="0"/>
  <pageSetup paperSize="9" scale="95" orientation="landscape" r:id="rId1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"/>
  <sheetViews>
    <sheetView view="pageBreakPreview" zoomScale="60" zoomScaleNormal="100" workbookViewId="0">
      <selection activeCell="B6" sqref="B1:B1048576"/>
    </sheetView>
  </sheetViews>
  <sheetFormatPr defaultRowHeight="15"/>
  <cols>
    <col min="1" max="1" width="3" style="48" customWidth="1"/>
    <col min="2" max="2" width="30.140625" style="112" customWidth="1"/>
    <col min="3" max="3" width="7.140625" style="48" customWidth="1"/>
    <col min="4" max="4" width="10.7109375" style="48" customWidth="1"/>
    <col min="5" max="6" width="8.7109375" style="48" customWidth="1"/>
    <col min="7" max="7" width="9.140625" style="48"/>
    <col min="8" max="8" width="8.5703125" style="48" customWidth="1"/>
    <col min="9" max="9" width="8.28515625" style="48" customWidth="1"/>
    <col min="10" max="10" width="9.140625" style="48" customWidth="1"/>
    <col min="11" max="11" width="8.28515625" style="48" customWidth="1"/>
    <col min="12" max="12" width="9.28515625" style="48" customWidth="1"/>
    <col min="13" max="255" width="9.140625" style="48"/>
    <col min="256" max="256" width="3.7109375" style="48" customWidth="1"/>
    <col min="257" max="257" width="8.7109375" style="48" customWidth="1"/>
    <col min="258" max="258" width="30.28515625" style="48" customWidth="1"/>
    <col min="259" max="259" width="8.42578125" style="48" customWidth="1"/>
    <col min="260" max="260" width="12" style="48" customWidth="1"/>
    <col min="261" max="261" width="11" style="48" customWidth="1"/>
    <col min="262" max="264" width="9.140625" style="48"/>
    <col min="265" max="265" width="8.28515625" style="48" customWidth="1"/>
    <col min="266" max="266" width="10.140625" style="48" customWidth="1"/>
    <col min="267" max="267" width="10.5703125" style="48" customWidth="1"/>
    <col min="268" max="268" width="8.140625" style="48" customWidth="1"/>
    <col min="269" max="511" width="9.140625" style="48"/>
    <col min="512" max="512" width="3.7109375" style="48" customWidth="1"/>
    <col min="513" max="513" width="8.7109375" style="48" customWidth="1"/>
    <col min="514" max="514" width="30.28515625" style="48" customWidth="1"/>
    <col min="515" max="515" width="8.42578125" style="48" customWidth="1"/>
    <col min="516" max="516" width="12" style="48" customWidth="1"/>
    <col min="517" max="517" width="11" style="48" customWidth="1"/>
    <col min="518" max="520" width="9.140625" style="48"/>
    <col min="521" max="521" width="8.28515625" style="48" customWidth="1"/>
    <col min="522" max="522" width="10.140625" style="48" customWidth="1"/>
    <col min="523" max="523" width="10.5703125" style="48" customWidth="1"/>
    <col min="524" max="524" width="8.140625" style="48" customWidth="1"/>
    <col min="525" max="767" width="9.140625" style="48"/>
    <col min="768" max="768" width="3.7109375" style="48" customWidth="1"/>
    <col min="769" max="769" width="8.7109375" style="48" customWidth="1"/>
    <col min="770" max="770" width="30.28515625" style="48" customWidth="1"/>
    <col min="771" max="771" width="8.42578125" style="48" customWidth="1"/>
    <col min="772" max="772" width="12" style="48" customWidth="1"/>
    <col min="773" max="773" width="11" style="48" customWidth="1"/>
    <col min="774" max="776" width="9.140625" style="48"/>
    <col min="777" max="777" width="8.28515625" style="48" customWidth="1"/>
    <col min="778" max="778" width="10.140625" style="48" customWidth="1"/>
    <col min="779" max="779" width="10.5703125" style="48" customWidth="1"/>
    <col min="780" max="780" width="8.140625" style="48" customWidth="1"/>
    <col min="781" max="1023" width="9.140625" style="48"/>
    <col min="1024" max="1024" width="3.7109375" style="48" customWidth="1"/>
    <col min="1025" max="1025" width="8.7109375" style="48" customWidth="1"/>
    <col min="1026" max="1026" width="30.28515625" style="48" customWidth="1"/>
    <col min="1027" max="1027" width="8.42578125" style="48" customWidth="1"/>
    <col min="1028" max="1028" width="12" style="48" customWidth="1"/>
    <col min="1029" max="1029" width="11" style="48" customWidth="1"/>
    <col min="1030" max="1032" width="9.140625" style="48"/>
    <col min="1033" max="1033" width="8.28515625" style="48" customWidth="1"/>
    <col min="1034" max="1034" width="10.140625" style="48" customWidth="1"/>
    <col min="1035" max="1035" width="10.5703125" style="48" customWidth="1"/>
    <col min="1036" max="1036" width="8.140625" style="48" customWidth="1"/>
    <col min="1037" max="1279" width="9.140625" style="48"/>
    <col min="1280" max="1280" width="3.7109375" style="48" customWidth="1"/>
    <col min="1281" max="1281" width="8.7109375" style="48" customWidth="1"/>
    <col min="1282" max="1282" width="30.28515625" style="48" customWidth="1"/>
    <col min="1283" max="1283" width="8.42578125" style="48" customWidth="1"/>
    <col min="1284" max="1284" width="12" style="48" customWidth="1"/>
    <col min="1285" max="1285" width="11" style="48" customWidth="1"/>
    <col min="1286" max="1288" width="9.140625" style="48"/>
    <col min="1289" max="1289" width="8.28515625" style="48" customWidth="1"/>
    <col min="1290" max="1290" width="10.140625" style="48" customWidth="1"/>
    <col min="1291" max="1291" width="10.5703125" style="48" customWidth="1"/>
    <col min="1292" max="1292" width="8.140625" style="48" customWidth="1"/>
    <col min="1293" max="1535" width="9.140625" style="48"/>
    <col min="1536" max="1536" width="3.7109375" style="48" customWidth="1"/>
    <col min="1537" max="1537" width="8.7109375" style="48" customWidth="1"/>
    <col min="1538" max="1538" width="30.28515625" style="48" customWidth="1"/>
    <col min="1539" max="1539" width="8.42578125" style="48" customWidth="1"/>
    <col min="1540" max="1540" width="12" style="48" customWidth="1"/>
    <col min="1541" max="1541" width="11" style="48" customWidth="1"/>
    <col min="1542" max="1544" width="9.140625" style="48"/>
    <col min="1545" max="1545" width="8.28515625" style="48" customWidth="1"/>
    <col min="1546" max="1546" width="10.140625" style="48" customWidth="1"/>
    <col min="1547" max="1547" width="10.5703125" style="48" customWidth="1"/>
    <col min="1548" max="1548" width="8.140625" style="48" customWidth="1"/>
    <col min="1549" max="1791" width="9.140625" style="48"/>
    <col min="1792" max="1792" width="3.7109375" style="48" customWidth="1"/>
    <col min="1793" max="1793" width="8.7109375" style="48" customWidth="1"/>
    <col min="1794" max="1794" width="30.28515625" style="48" customWidth="1"/>
    <col min="1795" max="1795" width="8.42578125" style="48" customWidth="1"/>
    <col min="1796" max="1796" width="12" style="48" customWidth="1"/>
    <col min="1797" max="1797" width="11" style="48" customWidth="1"/>
    <col min="1798" max="1800" width="9.140625" style="48"/>
    <col min="1801" max="1801" width="8.28515625" style="48" customWidth="1"/>
    <col min="1802" max="1802" width="10.140625" style="48" customWidth="1"/>
    <col min="1803" max="1803" width="10.5703125" style="48" customWidth="1"/>
    <col min="1804" max="1804" width="8.140625" style="48" customWidth="1"/>
    <col min="1805" max="2047" width="9.140625" style="48"/>
    <col min="2048" max="2048" width="3.7109375" style="48" customWidth="1"/>
    <col min="2049" max="2049" width="8.7109375" style="48" customWidth="1"/>
    <col min="2050" max="2050" width="30.28515625" style="48" customWidth="1"/>
    <col min="2051" max="2051" width="8.42578125" style="48" customWidth="1"/>
    <col min="2052" max="2052" width="12" style="48" customWidth="1"/>
    <col min="2053" max="2053" width="11" style="48" customWidth="1"/>
    <col min="2054" max="2056" width="9.140625" style="48"/>
    <col min="2057" max="2057" width="8.28515625" style="48" customWidth="1"/>
    <col min="2058" max="2058" width="10.140625" style="48" customWidth="1"/>
    <col min="2059" max="2059" width="10.5703125" style="48" customWidth="1"/>
    <col min="2060" max="2060" width="8.140625" style="48" customWidth="1"/>
    <col min="2061" max="2303" width="9.140625" style="48"/>
    <col min="2304" max="2304" width="3.7109375" style="48" customWidth="1"/>
    <col min="2305" max="2305" width="8.7109375" style="48" customWidth="1"/>
    <col min="2306" max="2306" width="30.28515625" style="48" customWidth="1"/>
    <col min="2307" max="2307" width="8.42578125" style="48" customWidth="1"/>
    <col min="2308" max="2308" width="12" style="48" customWidth="1"/>
    <col min="2309" max="2309" width="11" style="48" customWidth="1"/>
    <col min="2310" max="2312" width="9.140625" style="48"/>
    <col min="2313" max="2313" width="8.28515625" style="48" customWidth="1"/>
    <col min="2314" max="2314" width="10.140625" style="48" customWidth="1"/>
    <col min="2315" max="2315" width="10.5703125" style="48" customWidth="1"/>
    <col min="2316" max="2316" width="8.140625" style="48" customWidth="1"/>
    <col min="2317" max="2559" width="9.140625" style="48"/>
    <col min="2560" max="2560" width="3.7109375" style="48" customWidth="1"/>
    <col min="2561" max="2561" width="8.7109375" style="48" customWidth="1"/>
    <col min="2562" max="2562" width="30.28515625" style="48" customWidth="1"/>
    <col min="2563" max="2563" width="8.42578125" style="48" customWidth="1"/>
    <col min="2564" max="2564" width="12" style="48" customWidth="1"/>
    <col min="2565" max="2565" width="11" style="48" customWidth="1"/>
    <col min="2566" max="2568" width="9.140625" style="48"/>
    <col min="2569" max="2569" width="8.28515625" style="48" customWidth="1"/>
    <col min="2570" max="2570" width="10.140625" style="48" customWidth="1"/>
    <col min="2571" max="2571" width="10.5703125" style="48" customWidth="1"/>
    <col min="2572" max="2572" width="8.140625" style="48" customWidth="1"/>
    <col min="2573" max="2815" width="9.140625" style="48"/>
    <col min="2816" max="2816" width="3.7109375" style="48" customWidth="1"/>
    <col min="2817" max="2817" width="8.7109375" style="48" customWidth="1"/>
    <col min="2818" max="2818" width="30.28515625" style="48" customWidth="1"/>
    <col min="2819" max="2819" width="8.42578125" style="48" customWidth="1"/>
    <col min="2820" max="2820" width="12" style="48" customWidth="1"/>
    <col min="2821" max="2821" width="11" style="48" customWidth="1"/>
    <col min="2822" max="2824" width="9.140625" style="48"/>
    <col min="2825" max="2825" width="8.28515625" style="48" customWidth="1"/>
    <col min="2826" max="2826" width="10.140625" style="48" customWidth="1"/>
    <col min="2827" max="2827" width="10.5703125" style="48" customWidth="1"/>
    <col min="2828" max="2828" width="8.140625" style="48" customWidth="1"/>
    <col min="2829" max="3071" width="9.140625" style="48"/>
    <col min="3072" max="3072" width="3.7109375" style="48" customWidth="1"/>
    <col min="3073" max="3073" width="8.7109375" style="48" customWidth="1"/>
    <col min="3074" max="3074" width="30.28515625" style="48" customWidth="1"/>
    <col min="3075" max="3075" width="8.42578125" style="48" customWidth="1"/>
    <col min="3076" max="3076" width="12" style="48" customWidth="1"/>
    <col min="3077" max="3077" width="11" style="48" customWidth="1"/>
    <col min="3078" max="3080" width="9.140625" style="48"/>
    <col min="3081" max="3081" width="8.28515625" style="48" customWidth="1"/>
    <col min="3082" max="3082" width="10.140625" style="48" customWidth="1"/>
    <col min="3083" max="3083" width="10.5703125" style="48" customWidth="1"/>
    <col min="3084" max="3084" width="8.140625" style="48" customWidth="1"/>
    <col min="3085" max="3327" width="9.140625" style="48"/>
    <col min="3328" max="3328" width="3.7109375" style="48" customWidth="1"/>
    <col min="3329" max="3329" width="8.7109375" style="48" customWidth="1"/>
    <col min="3330" max="3330" width="30.28515625" style="48" customWidth="1"/>
    <col min="3331" max="3331" width="8.42578125" style="48" customWidth="1"/>
    <col min="3332" max="3332" width="12" style="48" customWidth="1"/>
    <col min="3333" max="3333" width="11" style="48" customWidth="1"/>
    <col min="3334" max="3336" width="9.140625" style="48"/>
    <col min="3337" max="3337" width="8.28515625" style="48" customWidth="1"/>
    <col min="3338" max="3338" width="10.140625" style="48" customWidth="1"/>
    <col min="3339" max="3339" width="10.5703125" style="48" customWidth="1"/>
    <col min="3340" max="3340" width="8.140625" style="48" customWidth="1"/>
    <col min="3341" max="3583" width="9.140625" style="48"/>
    <col min="3584" max="3584" width="3.7109375" style="48" customWidth="1"/>
    <col min="3585" max="3585" width="8.7109375" style="48" customWidth="1"/>
    <col min="3586" max="3586" width="30.28515625" style="48" customWidth="1"/>
    <col min="3587" max="3587" width="8.42578125" style="48" customWidth="1"/>
    <col min="3588" max="3588" width="12" style="48" customWidth="1"/>
    <col min="3589" max="3589" width="11" style="48" customWidth="1"/>
    <col min="3590" max="3592" width="9.140625" style="48"/>
    <col min="3593" max="3593" width="8.28515625" style="48" customWidth="1"/>
    <col min="3594" max="3594" width="10.140625" style="48" customWidth="1"/>
    <col min="3595" max="3595" width="10.5703125" style="48" customWidth="1"/>
    <col min="3596" max="3596" width="8.140625" style="48" customWidth="1"/>
    <col min="3597" max="3839" width="9.140625" style="48"/>
    <col min="3840" max="3840" width="3.7109375" style="48" customWidth="1"/>
    <col min="3841" max="3841" width="8.7109375" style="48" customWidth="1"/>
    <col min="3842" max="3842" width="30.28515625" style="48" customWidth="1"/>
    <col min="3843" max="3843" width="8.42578125" style="48" customWidth="1"/>
    <col min="3844" max="3844" width="12" style="48" customWidth="1"/>
    <col min="3845" max="3845" width="11" style="48" customWidth="1"/>
    <col min="3846" max="3848" width="9.140625" style="48"/>
    <col min="3849" max="3849" width="8.28515625" style="48" customWidth="1"/>
    <col min="3850" max="3850" width="10.140625" style="48" customWidth="1"/>
    <col min="3851" max="3851" width="10.5703125" style="48" customWidth="1"/>
    <col min="3852" max="3852" width="8.140625" style="48" customWidth="1"/>
    <col min="3853" max="4095" width="9.140625" style="48"/>
    <col min="4096" max="4096" width="3.7109375" style="48" customWidth="1"/>
    <col min="4097" max="4097" width="8.7109375" style="48" customWidth="1"/>
    <col min="4098" max="4098" width="30.28515625" style="48" customWidth="1"/>
    <col min="4099" max="4099" width="8.42578125" style="48" customWidth="1"/>
    <col min="4100" max="4100" width="12" style="48" customWidth="1"/>
    <col min="4101" max="4101" width="11" style="48" customWidth="1"/>
    <col min="4102" max="4104" width="9.140625" style="48"/>
    <col min="4105" max="4105" width="8.28515625" style="48" customWidth="1"/>
    <col min="4106" max="4106" width="10.140625" style="48" customWidth="1"/>
    <col min="4107" max="4107" width="10.5703125" style="48" customWidth="1"/>
    <col min="4108" max="4108" width="8.140625" style="48" customWidth="1"/>
    <col min="4109" max="4351" width="9.140625" style="48"/>
    <col min="4352" max="4352" width="3.7109375" style="48" customWidth="1"/>
    <col min="4353" max="4353" width="8.7109375" style="48" customWidth="1"/>
    <col min="4354" max="4354" width="30.28515625" style="48" customWidth="1"/>
    <col min="4355" max="4355" width="8.42578125" style="48" customWidth="1"/>
    <col min="4356" max="4356" width="12" style="48" customWidth="1"/>
    <col min="4357" max="4357" width="11" style="48" customWidth="1"/>
    <col min="4358" max="4360" width="9.140625" style="48"/>
    <col min="4361" max="4361" width="8.28515625" style="48" customWidth="1"/>
    <col min="4362" max="4362" width="10.140625" style="48" customWidth="1"/>
    <col min="4363" max="4363" width="10.5703125" style="48" customWidth="1"/>
    <col min="4364" max="4364" width="8.140625" style="48" customWidth="1"/>
    <col min="4365" max="4607" width="9.140625" style="48"/>
    <col min="4608" max="4608" width="3.7109375" style="48" customWidth="1"/>
    <col min="4609" max="4609" width="8.7109375" style="48" customWidth="1"/>
    <col min="4610" max="4610" width="30.28515625" style="48" customWidth="1"/>
    <col min="4611" max="4611" width="8.42578125" style="48" customWidth="1"/>
    <col min="4612" max="4612" width="12" style="48" customWidth="1"/>
    <col min="4613" max="4613" width="11" style="48" customWidth="1"/>
    <col min="4614" max="4616" width="9.140625" style="48"/>
    <col min="4617" max="4617" width="8.28515625" style="48" customWidth="1"/>
    <col min="4618" max="4618" width="10.140625" style="48" customWidth="1"/>
    <col min="4619" max="4619" width="10.5703125" style="48" customWidth="1"/>
    <col min="4620" max="4620" width="8.140625" style="48" customWidth="1"/>
    <col min="4621" max="4863" width="9.140625" style="48"/>
    <col min="4864" max="4864" width="3.7109375" style="48" customWidth="1"/>
    <col min="4865" max="4865" width="8.7109375" style="48" customWidth="1"/>
    <col min="4866" max="4866" width="30.28515625" style="48" customWidth="1"/>
    <col min="4867" max="4867" width="8.42578125" style="48" customWidth="1"/>
    <col min="4868" max="4868" width="12" style="48" customWidth="1"/>
    <col min="4869" max="4869" width="11" style="48" customWidth="1"/>
    <col min="4870" max="4872" width="9.140625" style="48"/>
    <col min="4873" max="4873" width="8.28515625" style="48" customWidth="1"/>
    <col min="4874" max="4874" width="10.140625" style="48" customWidth="1"/>
    <col min="4875" max="4875" width="10.5703125" style="48" customWidth="1"/>
    <col min="4876" max="4876" width="8.140625" style="48" customWidth="1"/>
    <col min="4877" max="5119" width="9.140625" style="48"/>
    <col min="5120" max="5120" width="3.7109375" style="48" customWidth="1"/>
    <col min="5121" max="5121" width="8.7109375" style="48" customWidth="1"/>
    <col min="5122" max="5122" width="30.28515625" style="48" customWidth="1"/>
    <col min="5123" max="5123" width="8.42578125" style="48" customWidth="1"/>
    <col min="5124" max="5124" width="12" style="48" customWidth="1"/>
    <col min="5125" max="5125" width="11" style="48" customWidth="1"/>
    <col min="5126" max="5128" width="9.140625" style="48"/>
    <col min="5129" max="5129" width="8.28515625" style="48" customWidth="1"/>
    <col min="5130" max="5130" width="10.140625" style="48" customWidth="1"/>
    <col min="5131" max="5131" width="10.5703125" style="48" customWidth="1"/>
    <col min="5132" max="5132" width="8.140625" style="48" customWidth="1"/>
    <col min="5133" max="5375" width="9.140625" style="48"/>
    <col min="5376" max="5376" width="3.7109375" style="48" customWidth="1"/>
    <col min="5377" max="5377" width="8.7109375" style="48" customWidth="1"/>
    <col min="5378" max="5378" width="30.28515625" style="48" customWidth="1"/>
    <col min="5379" max="5379" width="8.42578125" style="48" customWidth="1"/>
    <col min="5380" max="5380" width="12" style="48" customWidth="1"/>
    <col min="5381" max="5381" width="11" style="48" customWidth="1"/>
    <col min="5382" max="5384" width="9.140625" style="48"/>
    <col min="5385" max="5385" width="8.28515625" style="48" customWidth="1"/>
    <col min="5386" max="5386" width="10.140625" style="48" customWidth="1"/>
    <col min="5387" max="5387" width="10.5703125" style="48" customWidth="1"/>
    <col min="5388" max="5388" width="8.140625" style="48" customWidth="1"/>
    <col min="5389" max="5631" width="9.140625" style="48"/>
    <col min="5632" max="5632" width="3.7109375" style="48" customWidth="1"/>
    <col min="5633" max="5633" width="8.7109375" style="48" customWidth="1"/>
    <col min="5634" max="5634" width="30.28515625" style="48" customWidth="1"/>
    <col min="5635" max="5635" width="8.42578125" style="48" customWidth="1"/>
    <col min="5636" max="5636" width="12" style="48" customWidth="1"/>
    <col min="5637" max="5637" width="11" style="48" customWidth="1"/>
    <col min="5638" max="5640" width="9.140625" style="48"/>
    <col min="5641" max="5641" width="8.28515625" style="48" customWidth="1"/>
    <col min="5642" max="5642" width="10.140625" style="48" customWidth="1"/>
    <col min="5643" max="5643" width="10.5703125" style="48" customWidth="1"/>
    <col min="5644" max="5644" width="8.140625" style="48" customWidth="1"/>
    <col min="5645" max="5887" width="9.140625" style="48"/>
    <col min="5888" max="5888" width="3.7109375" style="48" customWidth="1"/>
    <col min="5889" max="5889" width="8.7109375" style="48" customWidth="1"/>
    <col min="5890" max="5890" width="30.28515625" style="48" customWidth="1"/>
    <col min="5891" max="5891" width="8.42578125" style="48" customWidth="1"/>
    <col min="5892" max="5892" width="12" style="48" customWidth="1"/>
    <col min="5893" max="5893" width="11" style="48" customWidth="1"/>
    <col min="5894" max="5896" width="9.140625" style="48"/>
    <col min="5897" max="5897" width="8.28515625" style="48" customWidth="1"/>
    <col min="5898" max="5898" width="10.140625" style="48" customWidth="1"/>
    <col min="5899" max="5899" width="10.5703125" style="48" customWidth="1"/>
    <col min="5900" max="5900" width="8.140625" style="48" customWidth="1"/>
    <col min="5901" max="6143" width="9.140625" style="48"/>
    <col min="6144" max="6144" width="3.7109375" style="48" customWidth="1"/>
    <col min="6145" max="6145" width="8.7109375" style="48" customWidth="1"/>
    <col min="6146" max="6146" width="30.28515625" style="48" customWidth="1"/>
    <col min="6147" max="6147" width="8.42578125" style="48" customWidth="1"/>
    <col min="6148" max="6148" width="12" style="48" customWidth="1"/>
    <col min="6149" max="6149" width="11" style="48" customWidth="1"/>
    <col min="6150" max="6152" width="9.140625" style="48"/>
    <col min="6153" max="6153" width="8.28515625" style="48" customWidth="1"/>
    <col min="6154" max="6154" width="10.140625" style="48" customWidth="1"/>
    <col min="6155" max="6155" width="10.5703125" style="48" customWidth="1"/>
    <col min="6156" max="6156" width="8.140625" style="48" customWidth="1"/>
    <col min="6157" max="6399" width="9.140625" style="48"/>
    <col min="6400" max="6400" width="3.7109375" style="48" customWidth="1"/>
    <col min="6401" max="6401" width="8.7109375" style="48" customWidth="1"/>
    <col min="6402" max="6402" width="30.28515625" style="48" customWidth="1"/>
    <col min="6403" max="6403" width="8.42578125" style="48" customWidth="1"/>
    <col min="6404" max="6404" width="12" style="48" customWidth="1"/>
    <col min="6405" max="6405" width="11" style="48" customWidth="1"/>
    <col min="6406" max="6408" width="9.140625" style="48"/>
    <col min="6409" max="6409" width="8.28515625" style="48" customWidth="1"/>
    <col min="6410" max="6410" width="10.140625" style="48" customWidth="1"/>
    <col min="6411" max="6411" width="10.5703125" style="48" customWidth="1"/>
    <col min="6412" max="6412" width="8.140625" style="48" customWidth="1"/>
    <col min="6413" max="6655" width="9.140625" style="48"/>
    <col min="6656" max="6656" width="3.7109375" style="48" customWidth="1"/>
    <col min="6657" max="6657" width="8.7109375" style="48" customWidth="1"/>
    <col min="6658" max="6658" width="30.28515625" style="48" customWidth="1"/>
    <col min="6659" max="6659" width="8.42578125" style="48" customWidth="1"/>
    <col min="6660" max="6660" width="12" style="48" customWidth="1"/>
    <col min="6661" max="6661" width="11" style="48" customWidth="1"/>
    <col min="6662" max="6664" width="9.140625" style="48"/>
    <col min="6665" max="6665" width="8.28515625" style="48" customWidth="1"/>
    <col min="6666" max="6666" width="10.140625" style="48" customWidth="1"/>
    <col min="6667" max="6667" width="10.5703125" style="48" customWidth="1"/>
    <col min="6668" max="6668" width="8.140625" style="48" customWidth="1"/>
    <col min="6669" max="6911" width="9.140625" style="48"/>
    <col min="6912" max="6912" width="3.7109375" style="48" customWidth="1"/>
    <col min="6913" max="6913" width="8.7109375" style="48" customWidth="1"/>
    <col min="6914" max="6914" width="30.28515625" style="48" customWidth="1"/>
    <col min="6915" max="6915" width="8.42578125" style="48" customWidth="1"/>
    <col min="6916" max="6916" width="12" style="48" customWidth="1"/>
    <col min="6917" max="6917" width="11" style="48" customWidth="1"/>
    <col min="6918" max="6920" width="9.140625" style="48"/>
    <col min="6921" max="6921" width="8.28515625" style="48" customWidth="1"/>
    <col min="6922" max="6922" width="10.140625" style="48" customWidth="1"/>
    <col min="6923" max="6923" width="10.5703125" style="48" customWidth="1"/>
    <col min="6924" max="6924" width="8.140625" style="48" customWidth="1"/>
    <col min="6925" max="7167" width="9.140625" style="48"/>
    <col min="7168" max="7168" width="3.7109375" style="48" customWidth="1"/>
    <col min="7169" max="7169" width="8.7109375" style="48" customWidth="1"/>
    <col min="7170" max="7170" width="30.28515625" style="48" customWidth="1"/>
    <col min="7171" max="7171" width="8.42578125" style="48" customWidth="1"/>
    <col min="7172" max="7172" width="12" style="48" customWidth="1"/>
    <col min="7173" max="7173" width="11" style="48" customWidth="1"/>
    <col min="7174" max="7176" width="9.140625" style="48"/>
    <col min="7177" max="7177" width="8.28515625" style="48" customWidth="1"/>
    <col min="7178" max="7178" width="10.140625" style="48" customWidth="1"/>
    <col min="7179" max="7179" width="10.5703125" style="48" customWidth="1"/>
    <col min="7180" max="7180" width="8.140625" style="48" customWidth="1"/>
    <col min="7181" max="7423" width="9.140625" style="48"/>
    <col min="7424" max="7424" width="3.7109375" style="48" customWidth="1"/>
    <col min="7425" max="7425" width="8.7109375" style="48" customWidth="1"/>
    <col min="7426" max="7426" width="30.28515625" style="48" customWidth="1"/>
    <col min="7427" max="7427" width="8.42578125" style="48" customWidth="1"/>
    <col min="7428" max="7428" width="12" style="48" customWidth="1"/>
    <col min="7429" max="7429" width="11" style="48" customWidth="1"/>
    <col min="7430" max="7432" width="9.140625" style="48"/>
    <col min="7433" max="7433" width="8.28515625" style="48" customWidth="1"/>
    <col min="7434" max="7434" width="10.140625" style="48" customWidth="1"/>
    <col min="7435" max="7435" width="10.5703125" style="48" customWidth="1"/>
    <col min="7436" max="7436" width="8.140625" style="48" customWidth="1"/>
    <col min="7437" max="7679" width="9.140625" style="48"/>
    <col min="7680" max="7680" width="3.7109375" style="48" customWidth="1"/>
    <col min="7681" max="7681" width="8.7109375" style="48" customWidth="1"/>
    <col min="7682" max="7682" width="30.28515625" style="48" customWidth="1"/>
    <col min="7683" max="7683" width="8.42578125" style="48" customWidth="1"/>
    <col min="7684" max="7684" width="12" style="48" customWidth="1"/>
    <col min="7685" max="7685" width="11" style="48" customWidth="1"/>
    <col min="7686" max="7688" width="9.140625" style="48"/>
    <col min="7689" max="7689" width="8.28515625" style="48" customWidth="1"/>
    <col min="7690" max="7690" width="10.140625" style="48" customWidth="1"/>
    <col min="7691" max="7691" width="10.5703125" style="48" customWidth="1"/>
    <col min="7692" max="7692" width="8.140625" style="48" customWidth="1"/>
    <col min="7693" max="7935" width="9.140625" style="48"/>
    <col min="7936" max="7936" width="3.7109375" style="48" customWidth="1"/>
    <col min="7937" max="7937" width="8.7109375" style="48" customWidth="1"/>
    <col min="7938" max="7938" width="30.28515625" style="48" customWidth="1"/>
    <col min="7939" max="7939" width="8.42578125" style="48" customWidth="1"/>
    <col min="7940" max="7940" width="12" style="48" customWidth="1"/>
    <col min="7941" max="7941" width="11" style="48" customWidth="1"/>
    <col min="7942" max="7944" width="9.140625" style="48"/>
    <col min="7945" max="7945" width="8.28515625" style="48" customWidth="1"/>
    <col min="7946" max="7946" width="10.140625" style="48" customWidth="1"/>
    <col min="7947" max="7947" width="10.5703125" style="48" customWidth="1"/>
    <col min="7948" max="7948" width="8.140625" style="48" customWidth="1"/>
    <col min="7949" max="8191" width="9.140625" style="48"/>
    <col min="8192" max="8192" width="3.7109375" style="48" customWidth="1"/>
    <col min="8193" max="8193" width="8.7109375" style="48" customWidth="1"/>
    <col min="8194" max="8194" width="30.28515625" style="48" customWidth="1"/>
    <col min="8195" max="8195" width="8.42578125" style="48" customWidth="1"/>
    <col min="8196" max="8196" width="12" style="48" customWidth="1"/>
    <col min="8197" max="8197" width="11" style="48" customWidth="1"/>
    <col min="8198" max="8200" width="9.140625" style="48"/>
    <col min="8201" max="8201" width="8.28515625" style="48" customWidth="1"/>
    <col min="8202" max="8202" width="10.140625" style="48" customWidth="1"/>
    <col min="8203" max="8203" width="10.5703125" style="48" customWidth="1"/>
    <col min="8204" max="8204" width="8.140625" style="48" customWidth="1"/>
    <col min="8205" max="8447" width="9.140625" style="48"/>
    <col min="8448" max="8448" width="3.7109375" style="48" customWidth="1"/>
    <col min="8449" max="8449" width="8.7109375" style="48" customWidth="1"/>
    <col min="8450" max="8450" width="30.28515625" style="48" customWidth="1"/>
    <col min="8451" max="8451" width="8.42578125" style="48" customWidth="1"/>
    <col min="8452" max="8452" width="12" style="48" customWidth="1"/>
    <col min="8453" max="8453" width="11" style="48" customWidth="1"/>
    <col min="8454" max="8456" width="9.140625" style="48"/>
    <col min="8457" max="8457" width="8.28515625" style="48" customWidth="1"/>
    <col min="8458" max="8458" width="10.140625" style="48" customWidth="1"/>
    <col min="8459" max="8459" width="10.5703125" style="48" customWidth="1"/>
    <col min="8460" max="8460" width="8.140625" style="48" customWidth="1"/>
    <col min="8461" max="8703" width="9.140625" style="48"/>
    <col min="8704" max="8704" width="3.7109375" style="48" customWidth="1"/>
    <col min="8705" max="8705" width="8.7109375" style="48" customWidth="1"/>
    <col min="8706" max="8706" width="30.28515625" style="48" customWidth="1"/>
    <col min="8707" max="8707" width="8.42578125" style="48" customWidth="1"/>
    <col min="8708" max="8708" width="12" style="48" customWidth="1"/>
    <col min="8709" max="8709" width="11" style="48" customWidth="1"/>
    <col min="8710" max="8712" width="9.140625" style="48"/>
    <col min="8713" max="8713" width="8.28515625" style="48" customWidth="1"/>
    <col min="8714" max="8714" width="10.140625" style="48" customWidth="1"/>
    <col min="8715" max="8715" width="10.5703125" style="48" customWidth="1"/>
    <col min="8716" max="8716" width="8.140625" style="48" customWidth="1"/>
    <col min="8717" max="8959" width="9.140625" style="48"/>
    <col min="8960" max="8960" width="3.7109375" style="48" customWidth="1"/>
    <col min="8961" max="8961" width="8.7109375" style="48" customWidth="1"/>
    <col min="8962" max="8962" width="30.28515625" style="48" customWidth="1"/>
    <col min="8963" max="8963" width="8.42578125" style="48" customWidth="1"/>
    <col min="8964" max="8964" width="12" style="48" customWidth="1"/>
    <col min="8965" max="8965" width="11" style="48" customWidth="1"/>
    <col min="8966" max="8968" width="9.140625" style="48"/>
    <col min="8969" max="8969" width="8.28515625" style="48" customWidth="1"/>
    <col min="8970" max="8970" width="10.140625" style="48" customWidth="1"/>
    <col min="8971" max="8971" width="10.5703125" style="48" customWidth="1"/>
    <col min="8972" max="8972" width="8.140625" style="48" customWidth="1"/>
    <col min="8973" max="9215" width="9.140625" style="48"/>
    <col min="9216" max="9216" width="3.7109375" style="48" customWidth="1"/>
    <col min="9217" max="9217" width="8.7109375" style="48" customWidth="1"/>
    <col min="9218" max="9218" width="30.28515625" style="48" customWidth="1"/>
    <col min="9219" max="9219" width="8.42578125" style="48" customWidth="1"/>
    <col min="9220" max="9220" width="12" style="48" customWidth="1"/>
    <col min="9221" max="9221" width="11" style="48" customWidth="1"/>
    <col min="9222" max="9224" width="9.140625" style="48"/>
    <col min="9225" max="9225" width="8.28515625" style="48" customWidth="1"/>
    <col min="9226" max="9226" width="10.140625" style="48" customWidth="1"/>
    <col min="9227" max="9227" width="10.5703125" style="48" customWidth="1"/>
    <col min="9228" max="9228" width="8.140625" style="48" customWidth="1"/>
    <col min="9229" max="9471" width="9.140625" style="48"/>
    <col min="9472" max="9472" width="3.7109375" style="48" customWidth="1"/>
    <col min="9473" max="9473" width="8.7109375" style="48" customWidth="1"/>
    <col min="9474" max="9474" width="30.28515625" style="48" customWidth="1"/>
    <col min="9475" max="9475" width="8.42578125" style="48" customWidth="1"/>
    <col min="9476" max="9476" width="12" style="48" customWidth="1"/>
    <col min="9477" max="9477" width="11" style="48" customWidth="1"/>
    <col min="9478" max="9480" width="9.140625" style="48"/>
    <col min="9481" max="9481" width="8.28515625" style="48" customWidth="1"/>
    <col min="9482" max="9482" width="10.140625" style="48" customWidth="1"/>
    <col min="9483" max="9483" width="10.5703125" style="48" customWidth="1"/>
    <col min="9484" max="9484" width="8.140625" style="48" customWidth="1"/>
    <col min="9485" max="9727" width="9.140625" style="48"/>
    <col min="9728" max="9728" width="3.7109375" style="48" customWidth="1"/>
    <col min="9729" max="9729" width="8.7109375" style="48" customWidth="1"/>
    <col min="9730" max="9730" width="30.28515625" style="48" customWidth="1"/>
    <col min="9731" max="9731" width="8.42578125" style="48" customWidth="1"/>
    <col min="9732" max="9732" width="12" style="48" customWidth="1"/>
    <col min="9733" max="9733" width="11" style="48" customWidth="1"/>
    <col min="9734" max="9736" width="9.140625" style="48"/>
    <col min="9737" max="9737" width="8.28515625" style="48" customWidth="1"/>
    <col min="9738" max="9738" width="10.140625" style="48" customWidth="1"/>
    <col min="9739" max="9739" width="10.5703125" style="48" customWidth="1"/>
    <col min="9740" max="9740" width="8.140625" style="48" customWidth="1"/>
    <col min="9741" max="9983" width="9.140625" style="48"/>
    <col min="9984" max="9984" width="3.7109375" style="48" customWidth="1"/>
    <col min="9985" max="9985" width="8.7109375" style="48" customWidth="1"/>
    <col min="9986" max="9986" width="30.28515625" style="48" customWidth="1"/>
    <col min="9987" max="9987" width="8.42578125" style="48" customWidth="1"/>
    <col min="9988" max="9988" width="12" style="48" customWidth="1"/>
    <col min="9989" max="9989" width="11" style="48" customWidth="1"/>
    <col min="9990" max="9992" width="9.140625" style="48"/>
    <col min="9993" max="9993" width="8.28515625" style="48" customWidth="1"/>
    <col min="9994" max="9994" width="10.140625" style="48" customWidth="1"/>
    <col min="9995" max="9995" width="10.5703125" style="48" customWidth="1"/>
    <col min="9996" max="9996" width="8.140625" style="48" customWidth="1"/>
    <col min="9997" max="10239" width="9.140625" style="48"/>
    <col min="10240" max="10240" width="3.7109375" style="48" customWidth="1"/>
    <col min="10241" max="10241" width="8.7109375" style="48" customWidth="1"/>
    <col min="10242" max="10242" width="30.28515625" style="48" customWidth="1"/>
    <col min="10243" max="10243" width="8.42578125" style="48" customWidth="1"/>
    <col min="10244" max="10244" width="12" style="48" customWidth="1"/>
    <col min="10245" max="10245" width="11" style="48" customWidth="1"/>
    <col min="10246" max="10248" width="9.140625" style="48"/>
    <col min="10249" max="10249" width="8.28515625" style="48" customWidth="1"/>
    <col min="10250" max="10250" width="10.140625" style="48" customWidth="1"/>
    <col min="10251" max="10251" width="10.5703125" style="48" customWidth="1"/>
    <col min="10252" max="10252" width="8.140625" style="48" customWidth="1"/>
    <col min="10253" max="10495" width="9.140625" style="48"/>
    <col min="10496" max="10496" width="3.7109375" style="48" customWidth="1"/>
    <col min="10497" max="10497" width="8.7109375" style="48" customWidth="1"/>
    <col min="10498" max="10498" width="30.28515625" style="48" customWidth="1"/>
    <col min="10499" max="10499" width="8.42578125" style="48" customWidth="1"/>
    <col min="10500" max="10500" width="12" style="48" customWidth="1"/>
    <col min="10501" max="10501" width="11" style="48" customWidth="1"/>
    <col min="10502" max="10504" width="9.140625" style="48"/>
    <col min="10505" max="10505" width="8.28515625" style="48" customWidth="1"/>
    <col min="10506" max="10506" width="10.140625" style="48" customWidth="1"/>
    <col min="10507" max="10507" width="10.5703125" style="48" customWidth="1"/>
    <col min="10508" max="10508" width="8.140625" style="48" customWidth="1"/>
    <col min="10509" max="10751" width="9.140625" style="48"/>
    <col min="10752" max="10752" width="3.7109375" style="48" customWidth="1"/>
    <col min="10753" max="10753" width="8.7109375" style="48" customWidth="1"/>
    <col min="10754" max="10754" width="30.28515625" style="48" customWidth="1"/>
    <col min="10755" max="10755" width="8.42578125" style="48" customWidth="1"/>
    <col min="10756" max="10756" width="12" style="48" customWidth="1"/>
    <col min="10757" max="10757" width="11" style="48" customWidth="1"/>
    <col min="10758" max="10760" width="9.140625" style="48"/>
    <col min="10761" max="10761" width="8.28515625" style="48" customWidth="1"/>
    <col min="10762" max="10762" width="10.140625" style="48" customWidth="1"/>
    <col min="10763" max="10763" width="10.5703125" style="48" customWidth="1"/>
    <col min="10764" max="10764" width="8.140625" style="48" customWidth="1"/>
    <col min="10765" max="11007" width="9.140625" style="48"/>
    <col min="11008" max="11008" width="3.7109375" style="48" customWidth="1"/>
    <col min="11009" max="11009" width="8.7109375" style="48" customWidth="1"/>
    <col min="11010" max="11010" width="30.28515625" style="48" customWidth="1"/>
    <col min="11011" max="11011" width="8.42578125" style="48" customWidth="1"/>
    <col min="11012" max="11012" width="12" style="48" customWidth="1"/>
    <col min="11013" max="11013" width="11" style="48" customWidth="1"/>
    <col min="11014" max="11016" width="9.140625" style="48"/>
    <col min="11017" max="11017" width="8.28515625" style="48" customWidth="1"/>
    <col min="11018" max="11018" width="10.140625" style="48" customWidth="1"/>
    <col min="11019" max="11019" width="10.5703125" style="48" customWidth="1"/>
    <col min="11020" max="11020" width="8.140625" style="48" customWidth="1"/>
    <col min="11021" max="11263" width="9.140625" style="48"/>
    <col min="11264" max="11264" width="3.7109375" style="48" customWidth="1"/>
    <col min="11265" max="11265" width="8.7109375" style="48" customWidth="1"/>
    <col min="11266" max="11266" width="30.28515625" style="48" customWidth="1"/>
    <col min="11267" max="11267" width="8.42578125" style="48" customWidth="1"/>
    <col min="11268" max="11268" width="12" style="48" customWidth="1"/>
    <col min="11269" max="11269" width="11" style="48" customWidth="1"/>
    <col min="11270" max="11272" width="9.140625" style="48"/>
    <col min="11273" max="11273" width="8.28515625" style="48" customWidth="1"/>
    <col min="11274" max="11274" width="10.140625" style="48" customWidth="1"/>
    <col min="11275" max="11275" width="10.5703125" style="48" customWidth="1"/>
    <col min="11276" max="11276" width="8.140625" style="48" customWidth="1"/>
    <col min="11277" max="11519" width="9.140625" style="48"/>
    <col min="11520" max="11520" width="3.7109375" style="48" customWidth="1"/>
    <col min="11521" max="11521" width="8.7109375" style="48" customWidth="1"/>
    <col min="11522" max="11522" width="30.28515625" style="48" customWidth="1"/>
    <col min="11523" max="11523" width="8.42578125" style="48" customWidth="1"/>
    <col min="11524" max="11524" width="12" style="48" customWidth="1"/>
    <col min="11525" max="11525" width="11" style="48" customWidth="1"/>
    <col min="11526" max="11528" width="9.140625" style="48"/>
    <col min="11529" max="11529" width="8.28515625" style="48" customWidth="1"/>
    <col min="11530" max="11530" width="10.140625" style="48" customWidth="1"/>
    <col min="11531" max="11531" width="10.5703125" style="48" customWidth="1"/>
    <col min="11532" max="11532" width="8.140625" style="48" customWidth="1"/>
    <col min="11533" max="11775" width="9.140625" style="48"/>
    <col min="11776" max="11776" width="3.7109375" style="48" customWidth="1"/>
    <col min="11777" max="11777" width="8.7109375" style="48" customWidth="1"/>
    <col min="11778" max="11778" width="30.28515625" style="48" customWidth="1"/>
    <col min="11779" max="11779" width="8.42578125" style="48" customWidth="1"/>
    <col min="11780" max="11780" width="12" style="48" customWidth="1"/>
    <col min="11781" max="11781" width="11" style="48" customWidth="1"/>
    <col min="11782" max="11784" width="9.140625" style="48"/>
    <col min="11785" max="11785" width="8.28515625" style="48" customWidth="1"/>
    <col min="11786" max="11786" width="10.140625" style="48" customWidth="1"/>
    <col min="11787" max="11787" width="10.5703125" style="48" customWidth="1"/>
    <col min="11788" max="11788" width="8.140625" style="48" customWidth="1"/>
    <col min="11789" max="12031" width="9.140625" style="48"/>
    <col min="12032" max="12032" width="3.7109375" style="48" customWidth="1"/>
    <col min="12033" max="12033" width="8.7109375" style="48" customWidth="1"/>
    <col min="12034" max="12034" width="30.28515625" style="48" customWidth="1"/>
    <col min="12035" max="12035" width="8.42578125" style="48" customWidth="1"/>
    <col min="12036" max="12036" width="12" style="48" customWidth="1"/>
    <col min="12037" max="12037" width="11" style="48" customWidth="1"/>
    <col min="12038" max="12040" width="9.140625" style="48"/>
    <col min="12041" max="12041" width="8.28515625" style="48" customWidth="1"/>
    <col min="12042" max="12042" width="10.140625" style="48" customWidth="1"/>
    <col min="12043" max="12043" width="10.5703125" style="48" customWidth="1"/>
    <col min="12044" max="12044" width="8.140625" style="48" customWidth="1"/>
    <col min="12045" max="12287" width="9.140625" style="48"/>
    <col min="12288" max="12288" width="3.7109375" style="48" customWidth="1"/>
    <col min="12289" max="12289" width="8.7109375" style="48" customWidth="1"/>
    <col min="12290" max="12290" width="30.28515625" style="48" customWidth="1"/>
    <col min="12291" max="12291" width="8.42578125" style="48" customWidth="1"/>
    <col min="12292" max="12292" width="12" style="48" customWidth="1"/>
    <col min="12293" max="12293" width="11" style="48" customWidth="1"/>
    <col min="12294" max="12296" width="9.140625" style="48"/>
    <col min="12297" max="12297" width="8.28515625" style="48" customWidth="1"/>
    <col min="12298" max="12298" width="10.140625" style="48" customWidth="1"/>
    <col min="12299" max="12299" width="10.5703125" style="48" customWidth="1"/>
    <col min="12300" max="12300" width="8.140625" style="48" customWidth="1"/>
    <col min="12301" max="12543" width="9.140625" style="48"/>
    <col min="12544" max="12544" width="3.7109375" style="48" customWidth="1"/>
    <col min="12545" max="12545" width="8.7109375" style="48" customWidth="1"/>
    <col min="12546" max="12546" width="30.28515625" style="48" customWidth="1"/>
    <col min="12547" max="12547" width="8.42578125" style="48" customWidth="1"/>
    <col min="12548" max="12548" width="12" style="48" customWidth="1"/>
    <col min="12549" max="12549" width="11" style="48" customWidth="1"/>
    <col min="12550" max="12552" width="9.140625" style="48"/>
    <col min="12553" max="12553" width="8.28515625" style="48" customWidth="1"/>
    <col min="12554" max="12554" width="10.140625" style="48" customWidth="1"/>
    <col min="12555" max="12555" width="10.5703125" style="48" customWidth="1"/>
    <col min="12556" max="12556" width="8.140625" style="48" customWidth="1"/>
    <col min="12557" max="12799" width="9.140625" style="48"/>
    <col min="12800" max="12800" width="3.7109375" style="48" customWidth="1"/>
    <col min="12801" max="12801" width="8.7109375" style="48" customWidth="1"/>
    <col min="12802" max="12802" width="30.28515625" style="48" customWidth="1"/>
    <col min="12803" max="12803" width="8.42578125" style="48" customWidth="1"/>
    <col min="12804" max="12804" width="12" style="48" customWidth="1"/>
    <col min="12805" max="12805" width="11" style="48" customWidth="1"/>
    <col min="12806" max="12808" width="9.140625" style="48"/>
    <col min="12809" max="12809" width="8.28515625" style="48" customWidth="1"/>
    <col min="12810" max="12810" width="10.140625" style="48" customWidth="1"/>
    <col min="12811" max="12811" width="10.5703125" style="48" customWidth="1"/>
    <col min="12812" max="12812" width="8.140625" style="48" customWidth="1"/>
    <col min="12813" max="13055" width="9.140625" style="48"/>
    <col min="13056" max="13056" width="3.7109375" style="48" customWidth="1"/>
    <col min="13057" max="13057" width="8.7109375" style="48" customWidth="1"/>
    <col min="13058" max="13058" width="30.28515625" style="48" customWidth="1"/>
    <col min="13059" max="13059" width="8.42578125" style="48" customWidth="1"/>
    <col min="13060" max="13060" width="12" style="48" customWidth="1"/>
    <col min="13061" max="13061" width="11" style="48" customWidth="1"/>
    <col min="13062" max="13064" width="9.140625" style="48"/>
    <col min="13065" max="13065" width="8.28515625" style="48" customWidth="1"/>
    <col min="13066" max="13066" width="10.140625" style="48" customWidth="1"/>
    <col min="13067" max="13067" width="10.5703125" style="48" customWidth="1"/>
    <col min="13068" max="13068" width="8.140625" style="48" customWidth="1"/>
    <col min="13069" max="13311" width="9.140625" style="48"/>
    <col min="13312" max="13312" width="3.7109375" style="48" customWidth="1"/>
    <col min="13313" max="13313" width="8.7109375" style="48" customWidth="1"/>
    <col min="13314" max="13314" width="30.28515625" style="48" customWidth="1"/>
    <col min="13315" max="13315" width="8.42578125" style="48" customWidth="1"/>
    <col min="13316" max="13316" width="12" style="48" customWidth="1"/>
    <col min="13317" max="13317" width="11" style="48" customWidth="1"/>
    <col min="13318" max="13320" width="9.140625" style="48"/>
    <col min="13321" max="13321" width="8.28515625" style="48" customWidth="1"/>
    <col min="13322" max="13322" width="10.140625" style="48" customWidth="1"/>
    <col min="13323" max="13323" width="10.5703125" style="48" customWidth="1"/>
    <col min="13324" max="13324" width="8.140625" style="48" customWidth="1"/>
    <col min="13325" max="13567" width="9.140625" style="48"/>
    <col min="13568" max="13568" width="3.7109375" style="48" customWidth="1"/>
    <col min="13569" max="13569" width="8.7109375" style="48" customWidth="1"/>
    <col min="13570" max="13570" width="30.28515625" style="48" customWidth="1"/>
    <col min="13571" max="13571" width="8.42578125" style="48" customWidth="1"/>
    <col min="13572" max="13572" width="12" style="48" customWidth="1"/>
    <col min="13573" max="13573" width="11" style="48" customWidth="1"/>
    <col min="13574" max="13576" width="9.140625" style="48"/>
    <col min="13577" max="13577" width="8.28515625" style="48" customWidth="1"/>
    <col min="13578" max="13578" width="10.140625" style="48" customWidth="1"/>
    <col min="13579" max="13579" width="10.5703125" style="48" customWidth="1"/>
    <col min="13580" max="13580" width="8.140625" style="48" customWidth="1"/>
    <col min="13581" max="13823" width="9.140625" style="48"/>
    <col min="13824" max="13824" width="3.7109375" style="48" customWidth="1"/>
    <col min="13825" max="13825" width="8.7109375" style="48" customWidth="1"/>
    <col min="13826" max="13826" width="30.28515625" style="48" customWidth="1"/>
    <col min="13827" max="13827" width="8.42578125" style="48" customWidth="1"/>
    <col min="13828" max="13828" width="12" style="48" customWidth="1"/>
    <col min="13829" max="13829" width="11" style="48" customWidth="1"/>
    <col min="13830" max="13832" width="9.140625" style="48"/>
    <col min="13833" max="13833" width="8.28515625" style="48" customWidth="1"/>
    <col min="13834" max="13834" width="10.140625" style="48" customWidth="1"/>
    <col min="13835" max="13835" width="10.5703125" style="48" customWidth="1"/>
    <col min="13836" max="13836" width="8.140625" style="48" customWidth="1"/>
    <col min="13837" max="14079" width="9.140625" style="48"/>
    <col min="14080" max="14080" width="3.7109375" style="48" customWidth="1"/>
    <col min="14081" max="14081" width="8.7109375" style="48" customWidth="1"/>
    <col min="14082" max="14082" width="30.28515625" style="48" customWidth="1"/>
    <col min="14083" max="14083" width="8.42578125" style="48" customWidth="1"/>
    <col min="14084" max="14084" width="12" style="48" customWidth="1"/>
    <col min="14085" max="14085" width="11" style="48" customWidth="1"/>
    <col min="14086" max="14088" width="9.140625" style="48"/>
    <col min="14089" max="14089" width="8.28515625" style="48" customWidth="1"/>
    <col min="14090" max="14090" width="10.140625" style="48" customWidth="1"/>
    <col min="14091" max="14091" width="10.5703125" style="48" customWidth="1"/>
    <col min="14092" max="14092" width="8.140625" style="48" customWidth="1"/>
    <col min="14093" max="14335" width="9.140625" style="48"/>
    <col min="14336" max="14336" width="3.7109375" style="48" customWidth="1"/>
    <col min="14337" max="14337" width="8.7109375" style="48" customWidth="1"/>
    <col min="14338" max="14338" width="30.28515625" style="48" customWidth="1"/>
    <col min="14339" max="14339" width="8.42578125" style="48" customWidth="1"/>
    <col min="14340" max="14340" width="12" style="48" customWidth="1"/>
    <col min="14341" max="14341" width="11" style="48" customWidth="1"/>
    <col min="14342" max="14344" width="9.140625" style="48"/>
    <col min="14345" max="14345" width="8.28515625" style="48" customWidth="1"/>
    <col min="14346" max="14346" width="10.140625" style="48" customWidth="1"/>
    <col min="14347" max="14347" width="10.5703125" style="48" customWidth="1"/>
    <col min="14348" max="14348" width="8.140625" style="48" customWidth="1"/>
    <col min="14349" max="14591" width="9.140625" style="48"/>
    <col min="14592" max="14592" width="3.7109375" style="48" customWidth="1"/>
    <col min="14593" max="14593" width="8.7109375" style="48" customWidth="1"/>
    <col min="14594" max="14594" width="30.28515625" style="48" customWidth="1"/>
    <col min="14595" max="14595" width="8.42578125" style="48" customWidth="1"/>
    <col min="14596" max="14596" width="12" style="48" customWidth="1"/>
    <col min="14597" max="14597" width="11" style="48" customWidth="1"/>
    <col min="14598" max="14600" width="9.140625" style="48"/>
    <col min="14601" max="14601" width="8.28515625" style="48" customWidth="1"/>
    <col min="14602" max="14602" width="10.140625" style="48" customWidth="1"/>
    <col min="14603" max="14603" width="10.5703125" style="48" customWidth="1"/>
    <col min="14604" max="14604" width="8.140625" style="48" customWidth="1"/>
    <col min="14605" max="14847" width="9.140625" style="48"/>
    <col min="14848" max="14848" width="3.7109375" style="48" customWidth="1"/>
    <col min="14849" max="14849" width="8.7109375" style="48" customWidth="1"/>
    <col min="14850" max="14850" width="30.28515625" style="48" customWidth="1"/>
    <col min="14851" max="14851" width="8.42578125" style="48" customWidth="1"/>
    <col min="14852" max="14852" width="12" style="48" customWidth="1"/>
    <col min="14853" max="14853" width="11" style="48" customWidth="1"/>
    <col min="14854" max="14856" width="9.140625" style="48"/>
    <col min="14857" max="14857" width="8.28515625" style="48" customWidth="1"/>
    <col min="14858" max="14858" width="10.140625" style="48" customWidth="1"/>
    <col min="14859" max="14859" width="10.5703125" style="48" customWidth="1"/>
    <col min="14860" max="14860" width="8.140625" style="48" customWidth="1"/>
    <col min="14861" max="15103" width="9.140625" style="48"/>
    <col min="15104" max="15104" width="3.7109375" style="48" customWidth="1"/>
    <col min="15105" max="15105" width="8.7109375" style="48" customWidth="1"/>
    <col min="15106" max="15106" width="30.28515625" style="48" customWidth="1"/>
    <col min="15107" max="15107" width="8.42578125" style="48" customWidth="1"/>
    <col min="15108" max="15108" width="12" style="48" customWidth="1"/>
    <col min="15109" max="15109" width="11" style="48" customWidth="1"/>
    <col min="15110" max="15112" width="9.140625" style="48"/>
    <col min="15113" max="15113" width="8.28515625" style="48" customWidth="1"/>
    <col min="15114" max="15114" width="10.140625" style="48" customWidth="1"/>
    <col min="15115" max="15115" width="10.5703125" style="48" customWidth="1"/>
    <col min="15116" max="15116" width="8.140625" style="48" customWidth="1"/>
    <col min="15117" max="15359" width="9.140625" style="48"/>
    <col min="15360" max="15360" width="3.7109375" style="48" customWidth="1"/>
    <col min="15361" max="15361" width="8.7109375" style="48" customWidth="1"/>
    <col min="15362" max="15362" width="30.28515625" style="48" customWidth="1"/>
    <col min="15363" max="15363" width="8.42578125" style="48" customWidth="1"/>
    <col min="15364" max="15364" width="12" style="48" customWidth="1"/>
    <col min="15365" max="15365" width="11" style="48" customWidth="1"/>
    <col min="15366" max="15368" width="9.140625" style="48"/>
    <col min="15369" max="15369" width="8.28515625" style="48" customWidth="1"/>
    <col min="15370" max="15370" width="10.140625" style="48" customWidth="1"/>
    <col min="15371" max="15371" width="10.5703125" style="48" customWidth="1"/>
    <col min="15372" max="15372" width="8.140625" style="48" customWidth="1"/>
    <col min="15373" max="15615" width="9.140625" style="48"/>
    <col min="15616" max="15616" width="3.7109375" style="48" customWidth="1"/>
    <col min="15617" max="15617" width="8.7109375" style="48" customWidth="1"/>
    <col min="15618" max="15618" width="30.28515625" style="48" customWidth="1"/>
    <col min="15619" max="15619" width="8.42578125" style="48" customWidth="1"/>
    <col min="15620" max="15620" width="12" style="48" customWidth="1"/>
    <col min="15621" max="15621" width="11" style="48" customWidth="1"/>
    <col min="15622" max="15624" width="9.140625" style="48"/>
    <col min="15625" max="15625" width="8.28515625" style="48" customWidth="1"/>
    <col min="15626" max="15626" width="10.140625" style="48" customWidth="1"/>
    <col min="15627" max="15627" width="10.5703125" style="48" customWidth="1"/>
    <col min="15628" max="15628" width="8.140625" style="48" customWidth="1"/>
    <col min="15629" max="15871" width="9.140625" style="48"/>
    <col min="15872" max="15872" width="3.7109375" style="48" customWidth="1"/>
    <col min="15873" max="15873" width="8.7109375" style="48" customWidth="1"/>
    <col min="15874" max="15874" width="30.28515625" style="48" customWidth="1"/>
    <col min="15875" max="15875" width="8.42578125" style="48" customWidth="1"/>
    <col min="15876" max="15876" width="12" style="48" customWidth="1"/>
    <col min="15877" max="15877" width="11" style="48" customWidth="1"/>
    <col min="15878" max="15880" width="9.140625" style="48"/>
    <col min="15881" max="15881" width="8.28515625" style="48" customWidth="1"/>
    <col min="15882" max="15882" width="10.140625" style="48" customWidth="1"/>
    <col min="15883" max="15883" width="10.5703125" style="48" customWidth="1"/>
    <col min="15884" max="15884" width="8.140625" style="48" customWidth="1"/>
    <col min="15885" max="16127" width="9.140625" style="48"/>
    <col min="16128" max="16128" width="3.7109375" style="48" customWidth="1"/>
    <col min="16129" max="16129" width="8.7109375" style="48" customWidth="1"/>
    <col min="16130" max="16130" width="30.28515625" style="48" customWidth="1"/>
    <col min="16131" max="16131" width="8.42578125" style="48" customWidth="1"/>
    <col min="16132" max="16132" width="12" style="48" customWidth="1"/>
    <col min="16133" max="16133" width="11" style="48" customWidth="1"/>
    <col min="16134" max="16136" width="9.140625" style="48"/>
    <col min="16137" max="16137" width="8.28515625" style="48" customWidth="1"/>
    <col min="16138" max="16138" width="10.140625" style="48" customWidth="1"/>
    <col min="16139" max="16139" width="10.5703125" style="48" customWidth="1"/>
    <col min="16140" max="16140" width="8.140625" style="48" customWidth="1"/>
    <col min="16141" max="16384" width="9.140625" style="48"/>
  </cols>
  <sheetData>
    <row r="1" spans="1:255" s="2" customFormat="1" ht="14.25">
      <c r="A1" s="148" t="s">
        <v>138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255" s="22" customFormat="1" ht="13.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55" s="22" customFormat="1" ht="13.5">
      <c r="A3" s="150" t="s">
        <v>145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255" s="22" customFormat="1">
      <c r="A4" s="151"/>
      <c r="B4" s="151"/>
      <c r="C4" s="151"/>
      <c r="D4" s="151"/>
      <c r="E4" s="151"/>
      <c r="F4" s="66"/>
      <c r="G4" s="152"/>
      <c r="H4" s="152"/>
      <c r="I4" s="152"/>
      <c r="J4" s="152"/>
      <c r="K4" s="24"/>
      <c r="L4" s="117"/>
    </row>
    <row r="5" spans="1:255" s="22" customFormat="1" ht="13.5">
      <c r="B5" s="129"/>
      <c r="C5" s="24">
        <f>ROUND(L22*0.001,2)</f>
        <v>0</v>
      </c>
      <c r="D5" s="22" t="s">
        <v>37</v>
      </c>
      <c r="H5" s="25"/>
      <c r="I5" s="118"/>
      <c r="J5" s="118"/>
      <c r="K5" s="24"/>
      <c r="L5" s="117"/>
    </row>
    <row r="6" spans="1:255" s="22" customFormat="1" ht="13.5">
      <c r="A6" s="26"/>
      <c r="B6" s="110"/>
      <c r="C6" s="27"/>
      <c r="D6" s="27"/>
      <c r="E6" s="24"/>
      <c r="F6" s="120"/>
      <c r="G6" s="153"/>
      <c r="H6" s="153"/>
      <c r="I6" s="153"/>
      <c r="J6" s="153"/>
      <c r="K6" s="24"/>
      <c r="L6" s="117"/>
    </row>
    <row r="7" spans="1:255" s="27" customFormat="1" ht="30.75" customHeight="1">
      <c r="A7" s="154" t="s">
        <v>0</v>
      </c>
      <c r="B7" s="156" t="s">
        <v>38</v>
      </c>
      <c r="C7" s="154" t="s">
        <v>39</v>
      </c>
      <c r="D7" s="158" t="s">
        <v>40</v>
      </c>
      <c r="E7" s="159"/>
      <c r="F7" s="158" t="s">
        <v>41</v>
      </c>
      <c r="G7" s="159"/>
      <c r="H7" s="158" t="s">
        <v>42</v>
      </c>
      <c r="I7" s="159"/>
      <c r="J7" s="158" t="s">
        <v>43</v>
      </c>
      <c r="K7" s="159"/>
      <c r="L7" s="160" t="s">
        <v>44</v>
      </c>
    </row>
    <row r="8" spans="1:255" s="27" customFormat="1" ht="27">
      <c r="A8" s="155"/>
      <c r="B8" s="157"/>
      <c r="C8" s="155"/>
      <c r="D8" s="29" t="s">
        <v>45</v>
      </c>
      <c r="E8" s="29" t="s">
        <v>1</v>
      </c>
      <c r="F8" s="29" t="s">
        <v>93</v>
      </c>
      <c r="G8" s="30" t="s">
        <v>44</v>
      </c>
      <c r="H8" s="31" t="s">
        <v>93</v>
      </c>
      <c r="I8" s="29" t="s">
        <v>44</v>
      </c>
      <c r="J8" s="29" t="s">
        <v>93</v>
      </c>
      <c r="K8" s="32" t="s">
        <v>44</v>
      </c>
      <c r="L8" s="161"/>
    </row>
    <row r="9" spans="1:255" s="27" customFormat="1" ht="13.5">
      <c r="A9" s="33">
        <v>1</v>
      </c>
      <c r="B9" s="111">
        <v>3</v>
      </c>
      <c r="C9" s="34">
        <v>4</v>
      </c>
      <c r="D9" s="33">
        <v>5</v>
      </c>
      <c r="E9" s="34">
        <v>6</v>
      </c>
      <c r="F9" s="35">
        <v>7</v>
      </c>
      <c r="G9" s="34">
        <v>8</v>
      </c>
      <c r="H9" s="33">
        <v>9</v>
      </c>
      <c r="I9" s="34">
        <v>10</v>
      </c>
      <c r="J9" s="33">
        <v>11</v>
      </c>
      <c r="K9" s="35">
        <v>12</v>
      </c>
      <c r="L9" s="34" t="s">
        <v>46</v>
      </c>
    </row>
    <row r="10" spans="1:255" s="77" customFormat="1" ht="27">
      <c r="A10" s="115">
        <v>1</v>
      </c>
      <c r="B10" s="78" t="s">
        <v>140</v>
      </c>
      <c r="C10" s="39" t="s">
        <v>77</v>
      </c>
      <c r="D10" s="6"/>
      <c r="E10" s="79">
        <v>0.08</v>
      </c>
      <c r="F10" s="6"/>
      <c r="G10" s="6"/>
      <c r="H10" s="6"/>
      <c r="I10" s="6"/>
      <c r="J10" s="6"/>
      <c r="K10" s="6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77" customFormat="1" ht="13.5">
      <c r="A11" s="115"/>
      <c r="B11" s="80" t="s">
        <v>58</v>
      </c>
      <c r="C11" s="6" t="s">
        <v>47</v>
      </c>
      <c r="D11" s="6">
        <v>276</v>
      </c>
      <c r="E11" s="39">
        <f>ROUND(E10*D11,2)</f>
        <v>22.08</v>
      </c>
      <c r="F11" s="39"/>
      <c r="G11" s="39"/>
      <c r="H11" s="64"/>
      <c r="I11" s="39"/>
      <c r="J11" s="39"/>
      <c r="K11" s="39"/>
      <c r="L11" s="3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77" customFormat="1" ht="13.5">
      <c r="A12" s="115"/>
      <c r="B12" s="80" t="s">
        <v>50</v>
      </c>
      <c r="C12" s="6" t="s">
        <v>51</v>
      </c>
      <c r="D12" s="6">
        <v>70</v>
      </c>
      <c r="E12" s="39">
        <f>ROUND(E10*D12,2)</f>
        <v>5.6</v>
      </c>
      <c r="F12" s="39"/>
      <c r="G12" s="39"/>
      <c r="H12" s="39"/>
      <c r="I12" s="39"/>
      <c r="J12" s="39"/>
      <c r="K12" s="39"/>
      <c r="L12" s="3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77" customFormat="1" ht="27">
      <c r="A13" s="63"/>
      <c r="B13" s="78" t="s">
        <v>139</v>
      </c>
      <c r="C13" s="37" t="s">
        <v>63</v>
      </c>
      <c r="D13" s="11">
        <v>102</v>
      </c>
      <c r="E13" s="39">
        <f>ROUND(E10*D13,2)</f>
        <v>8.16</v>
      </c>
      <c r="F13" s="6"/>
      <c r="G13" s="6"/>
      <c r="H13" s="39"/>
      <c r="I13" s="39"/>
      <c r="J13" s="39"/>
      <c r="K13" s="39"/>
      <c r="L13" s="39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pans="1:255" s="77" customFormat="1">
      <c r="A14" s="63"/>
      <c r="B14" s="78" t="s">
        <v>75</v>
      </c>
      <c r="C14" s="37" t="s">
        <v>51</v>
      </c>
      <c r="D14" s="11">
        <v>18</v>
      </c>
      <c r="E14" s="39">
        <f>ROUND(E10*D14,2)</f>
        <v>1.44</v>
      </c>
      <c r="F14" s="6"/>
      <c r="G14" s="6"/>
      <c r="H14" s="39"/>
      <c r="I14" s="39"/>
      <c r="J14" s="39"/>
      <c r="K14" s="39"/>
      <c r="L14" s="39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</row>
    <row r="15" spans="1:255" s="77" customFormat="1" ht="15.75">
      <c r="A15" s="115"/>
      <c r="B15" s="78" t="s">
        <v>78</v>
      </c>
      <c r="C15" s="37" t="s">
        <v>111</v>
      </c>
      <c r="D15" s="6">
        <v>85</v>
      </c>
      <c r="E15" s="39">
        <f>ROUND(E10*D15,2)</f>
        <v>6.8</v>
      </c>
      <c r="F15" s="6"/>
      <c r="G15" s="6"/>
      <c r="H15" s="39"/>
      <c r="I15" s="39"/>
      <c r="J15" s="39"/>
      <c r="K15" s="39"/>
      <c r="L15" s="3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77" customFormat="1" ht="15.75">
      <c r="A16" s="55"/>
      <c r="B16" s="80" t="s">
        <v>94</v>
      </c>
      <c r="C16" s="37" t="s">
        <v>63</v>
      </c>
      <c r="D16" s="64">
        <v>0.91</v>
      </c>
      <c r="E16" s="39">
        <f>ROUND(E10*D16,2)</f>
        <v>7.0000000000000007E-2</v>
      </c>
      <c r="F16" s="6"/>
      <c r="G16" s="6"/>
      <c r="H16" s="39"/>
      <c r="I16" s="39"/>
      <c r="J16" s="39"/>
      <c r="K16" s="39"/>
      <c r="L16" s="39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</row>
    <row r="17" spans="1:12" ht="40.5">
      <c r="A17" s="56">
        <v>2</v>
      </c>
      <c r="B17" s="113" t="s">
        <v>146</v>
      </c>
      <c r="C17" s="39" t="s">
        <v>48</v>
      </c>
      <c r="D17" s="11"/>
      <c r="E17" s="114">
        <f>8.16*2.4</f>
        <v>19.584</v>
      </c>
      <c r="F17" s="39"/>
      <c r="G17" s="39"/>
      <c r="H17" s="39"/>
      <c r="I17" s="39"/>
      <c r="J17" s="39"/>
      <c r="K17" s="39"/>
      <c r="L17" s="39"/>
    </row>
    <row r="18" spans="1:12">
      <c r="A18" s="121"/>
      <c r="B18" s="88" t="s">
        <v>1</v>
      </c>
      <c r="C18" s="119" t="s">
        <v>51</v>
      </c>
      <c r="D18" s="11"/>
      <c r="E18" s="39"/>
      <c r="F18" s="39"/>
      <c r="G18" s="39"/>
      <c r="H18" s="39"/>
      <c r="I18" s="39"/>
      <c r="J18" s="39"/>
      <c r="K18" s="39"/>
      <c r="L18" s="91">
        <f>SUM(L10:L17)</f>
        <v>0</v>
      </c>
    </row>
    <row r="19" spans="1:12">
      <c r="A19" s="121"/>
      <c r="B19" s="88" t="s">
        <v>54</v>
      </c>
      <c r="C19" s="119" t="s">
        <v>55</v>
      </c>
      <c r="D19" s="69"/>
      <c r="E19" s="39"/>
      <c r="F19" s="39"/>
      <c r="G19" s="39"/>
      <c r="H19" s="39"/>
      <c r="I19" s="39"/>
      <c r="J19" s="39"/>
      <c r="K19" s="39"/>
      <c r="L19" s="58">
        <f>ROUND(0.1*L18,2)</f>
        <v>0</v>
      </c>
    </row>
    <row r="20" spans="1:12">
      <c r="A20" s="121"/>
      <c r="B20" s="88" t="s">
        <v>1</v>
      </c>
      <c r="C20" s="119" t="s">
        <v>51</v>
      </c>
      <c r="D20" s="69"/>
      <c r="E20" s="39"/>
      <c r="F20" s="39"/>
      <c r="G20" s="39"/>
      <c r="H20" s="39"/>
      <c r="I20" s="39"/>
      <c r="J20" s="39"/>
      <c r="K20" s="39"/>
      <c r="L20" s="58">
        <f>SUM(L18:L19)</f>
        <v>0</v>
      </c>
    </row>
    <row r="21" spans="1:12">
      <c r="A21" s="121"/>
      <c r="B21" s="88" t="s">
        <v>79</v>
      </c>
      <c r="C21" s="119" t="s">
        <v>55</v>
      </c>
      <c r="D21" s="69"/>
      <c r="E21" s="39"/>
      <c r="F21" s="39"/>
      <c r="G21" s="39"/>
      <c r="H21" s="39"/>
      <c r="I21" s="39"/>
      <c r="J21" s="39"/>
      <c r="K21" s="39"/>
      <c r="L21" s="58">
        <f>ROUND(0.08*L20,2)</f>
        <v>0</v>
      </c>
    </row>
    <row r="22" spans="1:12">
      <c r="A22" s="121"/>
      <c r="B22" s="88" t="s">
        <v>56</v>
      </c>
      <c r="C22" s="119" t="s">
        <v>51</v>
      </c>
      <c r="D22" s="70"/>
      <c r="E22" s="39"/>
      <c r="F22" s="39"/>
      <c r="G22" s="39"/>
      <c r="H22" s="39"/>
      <c r="I22" s="39"/>
      <c r="J22" s="39"/>
      <c r="K22" s="39"/>
      <c r="L22" s="58">
        <f>SUM(L20:L21)</f>
        <v>0</v>
      </c>
    </row>
    <row r="23" spans="1:12">
      <c r="A23" s="45"/>
      <c r="B23" s="107"/>
      <c r="C23" s="116"/>
      <c r="D23" s="45"/>
      <c r="E23" s="116"/>
      <c r="F23" s="116"/>
      <c r="G23" s="46"/>
      <c r="H23" s="45"/>
      <c r="I23" s="45"/>
      <c r="J23" s="45"/>
      <c r="K23" s="116"/>
      <c r="L23" s="71"/>
    </row>
    <row r="24" spans="1:12">
      <c r="A24" s="45"/>
      <c r="B24" s="162"/>
      <c r="C24" s="162"/>
      <c r="D24" s="44"/>
      <c r="E24" s="44"/>
      <c r="F24" s="163"/>
      <c r="G24" s="163"/>
      <c r="H24" s="163"/>
      <c r="I24" s="45"/>
      <c r="J24" s="45"/>
      <c r="K24" s="116"/>
      <c r="L24" s="71"/>
    </row>
    <row r="25" spans="1:12">
      <c r="A25" s="45"/>
      <c r="B25" s="107"/>
      <c r="C25" s="116"/>
      <c r="D25" s="45"/>
      <c r="E25" s="116"/>
      <c r="F25" s="116"/>
      <c r="G25" s="46"/>
      <c r="H25" s="45"/>
      <c r="I25" s="45"/>
      <c r="J25" s="45"/>
      <c r="K25" s="116"/>
      <c r="L25" s="72"/>
    </row>
    <row r="26" spans="1:12">
      <c r="A26" s="45"/>
      <c r="B26" s="164"/>
      <c r="C26" s="164"/>
      <c r="D26" s="47"/>
      <c r="E26" s="47"/>
      <c r="F26" s="164"/>
      <c r="G26" s="164"/>
      <c r="H26" s="164"/>
      <c r="I26" s="45"/>
      <c r="J26" s="45"/>
      <c r="K26" s="116"/>
      <c r="L26" s="71"/>
    </row>
  </sheetData>
  <mergeCells count="18">
    <mergeCell ref="L7:L8"/>
    <mergeCell ref="B24:C24"/>
    <mergeCell ref="F24:H24"/>
    <mergeCell ref="B26:C26"/>
    <mergeCell ref="F26:H26"/>
    <mergeCell ref="G6:J6"/>
    <mergeCell ref="A7:A8"/>
    <mergeCell ref="B7:B8"/>
    <mergeCell ref="C7:C8"/>
    <mergeCell ref="D7:E7"/>
    <mergeCell ref="F7:G7"/>
    <mergeCell ref="H7:I7"/>
    <mergeCell ref="J7:K7"/>
    <mergeCell ref="A1:L1"/>
    <mergeCell ref="A2:L2"/>
    <mergeCell ref="A3:L3"/>
    <mergeCell ref="A4:E4"/>
    <mergeCell ref="G4:J4"/>
  </mergeCells>
  <conditionalFormatting sqref="E30:L30 E31:K34 C30:C34 A18:IN29 A10:IT17">
    <cfRule type="cellIs" dxfId="130" priority="2" stopIfTrue="1" operator="equal">
      <formula>8223.307275</formula>
    </cfRule>
  </conditionalFormatting>
  <conditionalFormatting sqref="E18:L18 E19:K22 C18:C22">
    <cfRule type="cellIs" dxfId="129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view="pageBreakPreview" zoomScale="60" zoomScaleNormal="100" workbookViewId="0">
      <selection activeCell="B6" sqref="B1:B1048576"/>
    </sheetView>
  </sheetViews>
  <sheetFormatPr defaultRowHeight="12.75"/>
  <cols>
    <col min="1" max="1" width="3.140625" style="77" customWidth="1"/>
    <col min="2" max="2" width="28.5703125" style="93" customWidth="1"/>
    <col min="3" max="3" width="7.7109375" style="77" customWidth="1"/>
    <col min="4" max="4" width="11.42578125" style="77" customWidth="1"/>
    <col min="5" max="5" width="9" style="77" customWidth="1"/>
    <col min="6" max="7" width="7.5703125" style="77" customWidth="1"/>
    <col min="8" max="9" width="7.42578125" style="77" customWidth="1"/>
    <col min="10" max="10" width="8" style="77" customWidth="1"/>
    <col min="11" max="16384" width="9.140625" style="77"/>
  </cols>
  <sheetData>
    <row r="1" spans="1:255" ht="14.2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3.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ht="13.5" customHeight="1">
      <c r="A3" s="150" t="s">
        <v>120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ht="15">
      <c r="A4" s="151"/>
      <c r="B4" s="151"/>
      <c r="C4" s="151"/>
      <c r="D4" s="151"/>
      <c r="E4" s="151"/>
      <c r="F4" s="66"/>
      <c r="G4" s="152"/>
      <c r="H4" s="152"/>
      <c r="I4" s="152"/>
      <c r="J4" s="152"/>
      <c r="K4" s="24"/>
      <c r="L4" s="95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255" ht="17.25" customHeight="1">
      <c r="A5" s="22"/>
      <c r="B5" s="129"/>
      <c r="C5" s="24">
        <f>ROUND(L33*0.001,2)</f>
        <v>0</v>
      </c>
      <c r="D5" s="22" t="s">
        <v>37</v>
      </c>
      <c r="E5" s="22"/>
      <c r="F5" s="22"/>
      <c r="G5" s="22"/>
      <c r="H5" s="25"/>
      <c r="I5" s="96"/>
      <c r="J5" s="96"/>
      <c r="K5" s="24"/>
      <c r="L5" s="95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ht="13.5">
      <c r="A6" s="26"/>
      <c r="B6" s="89"/>
      <c r="C6" s="27"/>
      <c r="D6" s="27"/>
      <c r="E6" s="24"/>
      <c r="F6" s="28"/>
      <c r="G6" s="153"/>
      <c r="H6" s="153"/>
      <c r="I6" s="153"/>
      <c r="J6" s="153"/>
      <c r="K6" s="24"/>
      <c r="L6" s="95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ht="32.25" customHeight="1">
      <c r="A7" s="166" t="s">
        <v>0</v>
      </c>
      <c r="B7" s="156" t="s">
        <v>38</v>
      </c>
      <c r="C7" s="166" t="s">
        <v>39</v>
      </c>
      <c r="D7" s="158" t="s">
        <v>40</v>
      </c>
      <c r="E7" s="159"/>
      <c r="F7" s="158" t="s">
        <v>41</v>
      </c>
      <c r="G7" s="159"/>
      <c r="H7" s="158" t="s">
        <v>42</v>
      </c>
      <c r="I7" s="159"/>
      <c r="J7" s="158" t="s">
        <v>43</v>
      </c>
      <c r="K7" s="159"/>
      <c r="L7" s="165" t="s">
        <v>44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ht="32.25" customHeight="1">
      <c r="A8" s="166"/>
      <c r="B8" s="157"/>
      <c r="C8" s="166"/>
      <c r="D8" s="29" t="s">
        <v>45</v>
      </c>
      <c r="E8" s="29" t="s">
        <v>1</v>
      </c>
      <c r="F8" s="29" t="s">
        <v>93</v>
      </c>
      <c r="G8" s="30" t="s">
        <v>44</v>
      </c>
      <c r="H8" s="31" t="s">
        <v>93</v>
      </c>
      <c r="I8" s="29" t="s">
        <v>44</v>
      </c>
      <c r="J8" s="29" t="s">
        <v>93</v>
      </c>
      <c r="K8" s="32" t="s">
        <v>44</v>
      </c>
      <c r="L8" s="165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ht="14.25" customHeight="1">
      <c r="A9" s="33">
        <v>1</v>
      </c>
      <c r="B9" s="90">
        <v>3</v>
      </c>
      <c r="C9" s="34">
        <v>4</v>
      </c>
      <c r="D9" s="33">
        <v>5</v>
      </c>
      <c r="E9" s="34">
        <v>6</v>
      </c>
      <c r="F9" s="35">
        <v>7</v>
      </c>
      <c r="G9" s="34">
        <v>8</v>
      </c>
      <c r="H9" s="33">
        <v>9</v>
      </c>
      <c r="I9" s="34">
        <v>10</v>
      </c>
      <c r="J9" s="33">
        <v>11</v>
      </c>
      <c r="K9" s="35">
        <v>12</v>
      </c>
      <c r="L9" s="34" t="s">
        <v>46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2" customFormat="1" ht="54">
      <c r="A10" s="3">
        <v>1</v>
      </c>
      <c r="B10" s="50" t="s">
        <v>121</v>
      </c>
      <c r="C10" s="51" t="s">
        <v>57</v>
      </c>
      <c r="D10" s="51"/>
      <c r="E10" s="73">
        <v>0.20169999999999999</v>
      </c>
      <c r="F10" s="3"/>
      <c r="G10" s="3"/>
      <c r="H10" s="39"/>
      <c r="I10" s="42"/>
      <c r="J10" s="3"/>
      <c r="K10" s="39"/>
      <c r="L10" s="42"/>
      <c r="M10" s="43"/>
    </row>
    <row r="11" spans="1:255" s="54" customFormat="1" ht="13.5">
      <c r="A11" s="3"/>
      <c r="B11" s="4" t="s">
        <v>59</v>
      </c>
      <c r="C11" s="3" t="s">
        <v>60</v>
      </c>
      <c r="D11" s="39">
        <v>20</v>
      </c>
      <c r="E11" s="39">
        <f>ROUND(D11*E10,2)</f>
        <v>4.03</v>
      </c>
      <c r="F11" s="53"/>
      <c r="G11" s="53"/>
      <c r="H11" s="39"/>
      <c r="I11" s="39"/>
      <c r="J11" s="53"/>
      <c r="K11" s="39"/>
      <c r="L11" s="39"/>
    </row>
    <row r="12" spans="1:255" s="54" customFormat="1" ht="15.75">
      <c r="A12" s="3"/>
      <c r="B12" s="4" t="s">
        <v>92</v>
      </c>
      <c r="C12" s="3" t="s">
        <v>88</v>
      </c>
      <c r="D12" s="39">
        <v>44.8</v>
      </c>
      <c r="E12" s="39">
        <f>ROUND(D12*E10,2)</f>
        <v>9.0399999999999991</v>
      </c>
      <c r="F12" s="53"/>
      <c r="G12" s="53"/>
      <c r="H12" s="3"/>
      <c r="I12" s="42"/>
      <c r="J12" s="3"/>
      <c r="K12" s="39"/>
      <c r="L12" s="39"/>
    </row>
    <row r="13" spans="1:255" s="27" customFormat="1" ht="13.5">
      <c r="A13" s="3"/>
      <c r="B13" s="5" t="s">
        <v>50</v>
      </c>
      <c r="C13" s="3" t="s">
        <v>61</v>
      </c>
      <c r="D13" s="39">
        <v>2.1</v>
      </c>
      <c r="E13" s="39">
        <f>ROUND(D13*E10,2)</f>
        <v>0.42</v>
      </c>
      <c r="F13" s="39"/>
      <c r="G13" s="42"/>
      <c r="H13" s="39"/>
      <c r="I13" s="42"/>
      <c r="J13" s="39"/>
      <c r="K13" s="39"/>
      <c r="L13" s="39"/>
      <c r="M13" s="22"/>
    </row>
    <row r="14" spans="1:255" s="2" customFormat="1" ht="15.75">
      <c r="A14" s="55"/>
      <c r="B14" s="85" t="s">
        <v>62</v>
      </c>
      <c r="C14" s="56" t="s">
        <v>63</v>
      </c>
      <c r="D14" s="11">
        <v>0.05</v>
      </c>
      <c r="E14" s="39">
        <f>ROUND(D14*E10,2)</f>
        <v>0.01</v>
      </c>
      <c r="F14" s="11"/>
      <c r="G14" s="57"/>
      <c r="H14" s="55"/>
      <c r="I14" s="42"/>
      <c r="J14" s="55"/>
      <c r="K14" s="39"/>
      <c r="L14" s="39"/>
    </row>
    <row r="15" spans="1:255" s="27" customFormat="1" ht="27">
      <c r="A15" s="3">
        <v>2</v>
      </c>
      <c r="B15" s="36" t="s">
        <v>122</v>
      </c>
      <c r="C15" s="39" t="s">
        <v>48</v>
      </c>
      <c r="D15" s="37"/>
      <c r="E15" s="38">
        <f>E10*1.95*1000</f>
        <v>393.315</v>
      </c>
      <c r="F15" s="39"/>
      <c r="G15" s="39"/>
      <c r="H15" s="39"/>
      <c r="I15" s="39"/>
      <c r="J15" s="39"/>
      <c r="K15" s="39"/>
      <c r="L15" s="39"/>
    </row>
    <row r="16" spans="1:255" s="22" customFormat="1" ht="13.5">
      <c r="A16" s="3">
        <v>3</v>
      </c>
      <c r="B16" s="5" t="s">
        <v>64</v>
      </c>
      <c r="C16" s="51" t="s">
        <v>65</v>
      </c>
      <c r="D16" s="51"/>
      <c r="E16" s="73">
        <v>0.20169999999999999</v>
      </c>
      <c r="F16" s="3"/>
      <c r="G16" s="3"/>
      <c r="H16" s="39"/>
      <c r="I16" s="42"/>
      <c r="J16" s="3"/>
      <c r="K16" s="39"/>
      <c r="L16" s="39"/>
      <c r="M16" s="43"/>
    </row>
    <row r="17" spans="1:13" s="22" customFormat="1" ht="13.5">
      <c r="A17" s="3"/>
      <c r="B17" s="5" t="s">
        <v>58</v>
      </c>
      <c r="C17" s="51" t="s">
        <v>60</v>
      </c>
      <c r="D17" s="51">
        <v>3.23</v>
      </c>
      <c r="E17" s="37">
        <f>ROUND(E16*D17,2)</f>
        <v>0.65</v>
      </c>
      <c r="F17" s="3"/>
      <c r="G17" s="3"/>
      <c r="H17" s="39"/>
      <c r="I17" s="39"/>
      <c r="J17" s="3"/>
      <c r="K17" s="39"/>
      <c r="L17" s="39"/>
      <c r="M17" s="43"/>
    </row>
    <row r="18" spans="1:13" s="22" customFormat="1" ht="13.5">
      <c r="A18" s="3"/>
      <c r="B18" s="5" t="s">
        <v>82</v>
      </c>
      <c r="C18" s="51" t="s">
        <v>52</v>
      </c>
      <c r="D18" s="51">
        <v>3.62</v>
      </c>
      <c r="E18" s="37">
        <f>ROUND(E16*D18,2)</f>
        <v>0.73</v>
      </c>
      <c r="F18" s="3"/>
      <c r="G18" s="3"/>
      <c r="H18" s="39"/>
      <c r="I18" s="42"/>
      <c r="J18" s="3"/>
      <c r="K18" s="39"/>
      <c r="L18" s="39"/>
      <c r="M18" s="43"/>
    </row>
    <row r="19" spans="1:13" s="22" customFormat="1" ht="13.5">
      <c r="A19" s="3"/>
      <c r="B19" s="5" t="s">
        <v>50</v>
      </c>
      <c r="C19" s="51" t="s">
        <v>51</v>
      </c>
      <c r="D19" s="51">
        <v>0.18</v>
      </c>
      <c r="E19" s="37">
        <f>ROUND(E16*D19,2)</f>
        <v>0.04</v>
      </c>
      <c r="F19" s="3"/>
      <c r="G19" s="3"/>
      <c r="H19" s="39"/>
      <c r="I19" s="42"/>
      <c r="J19" s="3"/>
      <c r="K19" s="39"/>
      <c r="L19" s="39"/>
      <c r="M19" s="43"/>
    </row>
    <row r="20" spans="1:13" s="22" customFormat="1" ht="13.5">
      <c r="A20" s="3"/>
      <c r="B20" s="5" t="s">
        <v>62</v>
      </c>
      <c r="C20" s="51" t="s">
        <v>49</v>
      </c>
      <c r="D20" s="51">
        <v>0.04</v>
      </c>
      <c r="E20" s="37">
        <f>ROUND(E16*D20,2)</f>
        <v>0.01</v>
      </c>
      <c r="F20" s="3"/>
      <c r="G20" s="3"/>
      <c r="H20" s="39"/>
      <c r="I20" s="42"/>
      <c r="J20" s="3"/>
      <c r="K20" s="39"/>
      <c r="L20" s="39"/>
      <c r="M20" s="43"/>
    </row>
    <row r="21" spans="1:13" s="22" customFormat="1" ht="40.5">
      <c r="A21" s="3">
        <v>4</v>
      </c>
      <c r="B21" s="5" t="s">
        <v>116</v>
      </c>
      <c r="C21" s="51" t="s">
        <v>49</v>
      </c>
      <c r="D21" s="51"/>
      <c r="E21" s="52">
        <v>10.6</v>
      </c>
      <c r="F21" s="3"/>
      <c r="G21" s="3"/>
      <c r="H21" s="39"/>
      <c r="I21" s="42"/>
      <c r="J21" s="3"/>
      <c r="K21" s="39"/>
      <c r="L21" s="39"/>
      <c r="M21" s="43"/>
    </row>
    <row r="22" spans="1:13" s="22" customFormat="1" ht="13.5">
      <c r="A22" s="3"/>
      <c r="B22" s="5" t="s">
        <v>58</v>
      </c>
      <c r="C22" s="51" t="s">
        <v>60</v>
      </c>
      <c r="D22" s="51">
        <v>2.1</v>
      </c>
      <c r="E22" s="37">
        <f>ROUND(E21*D22,2)</f>
        <v>22.26</v>
      </c>
      <c r="F22" s="3"/>
      <c r="G22" s="3"/>
      <c r="H22" s="39"/>
      <c r="I22" s="39"/>
      <c r="J22" s="3"/>
      <c r="K22" s="39"/>
      <c r="L22" s="39"/>
      <c r="M22" s="43"/>
    </row>
    <row r="23" spans="1:13" s="27" customFormat="1" ht="27">
      <c r="A23" s="3">
        <v>5</v>
      </c>
      <c r="B23" s="36" t="s">
        <v>123</v>
      </c>
      <c r="C23" s="39" t="s">
        <v>48</v>
      </c>
      <c r="D23" s="37"/>
      <c r="E23" s="38">
        <f>E21*1.95</f>
        <v>20.669999999999998</v>
      </c>
      <c r="F23" s="39"/>
      <c r="G23" s="39"/>
      <c r="H23" s="39"/>
      <c r="I23" s="39"/>
      <c r="J23" s="39"/>
      <c r="K23" s="39"/>
      <c r="L23" s="39"/>
    </row>
    <row r="24" spans="1:13" s="22" customFormat="1" ht="13.5">
      <c r="A24" s="3">
        <v>6</v>
      </c>
      <c r="B24" s="5" t="s">
        <v>64</v>
      </c>
      <c r="C24" s="51" t="s">
        <v>65</v>
      </c>
      <c r="D24" s="51"/>
      <c r="E24" s="73">
        <v>1.06E-2</v>
      </c>
      <c r="F24" s="3"/>
      <c r="G24" s="3"/>
      <c r="H24" s="39"/>
      <c r="I24" s="42"/>
      <c r="J24" s="3"/>
      <c r="K24" s="39"/>
      <c r="L24" s="39"/>
      <c r="M24" s="43"/>
    </row>
    <row r="25" spans="1:13" s="22" customFormat="1" ht="13.5">
      <c r="A25" s="3"/>
      <c r="B25" s="5" t="s">
        <v>58</v>
      </c>
      <c r="C25" s="51" t="s">
        <v>60</v>
      </c>
      <c r="D25" s="51">
        <v>3.23</v>
      </c>
      <c r="E25" s="37">
        <f>ROUND(E24*D25,2)</f>
        <v>0.03</v>
      </c>
      <c r="F25" s="3"/>
      <c r="G25" s="3"/>
      <c r="H25" s="39"/>
      <c r="I25" s="39"/>
      <c r="J25" s="3"/>
      <c r="K25" s="39"/>
      <c r="L25" s="39"/>
      <c r="M25" s="43"/>
    </row>
    <row r="26" spans="1:13" s="22" customFormat="1" ht="13.5">
      <c r="A26" s="3"/>
      <c r="B26" s="5" t="s">
        <v>82</v>
      </c>
      <c r="C26" s="51" t="s">
        <v>52</v>
      </c>
      <c r="D26" s="51">
        <v>3.62</v>
      </c>
      <c r="E26" s="37">
        <f>ROUND(E24*D26,2)</f>
        <v>0.04</v>
      </c>
      <c r="F26" s="3"/>
      <c r="G26" s="3"/>
      <c r="H26" s="39"/>
      <c r="I26" s="42"/>
      <c r="J26" s="3"/>
      <c r="K26" s="39"/>
      <c r="L26" s="39"/>
      <c r="M26" s="43"/>
    </row>
    <row r="27" spans="1:13" s="22" customFormat="1" ht="13.5">
      <c r="A27" s="3"/>
      <c r="B27" s="5" t="s">
        <v>50</v>
      </c>
      <c r="C27" s="51" t="s">
        <v>51</v>
      </c>
      <c r="D27" s="51">
        <v>0.18</v>
      </c>
      <c r="E27" s="37">
        <f>ROUND(E24*D27,2)</f>
        <v>0</v>
      </c>
      <c r="F27" s="3"/>
      <c r="G27" s="3"/>
      <c r="H27" s="39"/>
      <c r="I27" s="42"/>
      <c r="J27" s="3"/>
      <c r="K27" s="39"/>
      <c r="L27" s="39"/>
      <c r="M27" s="43"/>
    </row>
    <row r="28" spans="1:13" s="22" customFormat="1" ht="13.5">
      <c r="A28" s="3"/>
      <c r="B28" s="5" t="s">
        <v>62</v>
      </c>
      <c r="C28" s="51" t="s">
        <v>49</v>
      </c>
      <c r="D28" s="51">
        <v>0.04</v>
      </c>
      <c r="E28" s="37">
        <f>ROUND(E24*D28,2)</f>
        <v>0</v>
      </c>
      <c r="F28" s="3"/>
      <c r="G28" s="3"/>
      <c r="H28" s="39"/>
      <c r="I28" s="42"/>
      <c r="J28" s="3"/>
      <c r="K28" s="39"/>
      <c r="L28" s="39"/>
      <c r="M28" s="43"/>
    </row>
    <row r="29" spans="1:13" ht="13.5">
      <c r="A29" s="88"/>
      <c r="B29" s="88" t="s">
        <v>1</v>
      </c>
      <c r="C29" s="94" t="s">
        <v>51</v>
      </c>
      <c r="D29" s="11"/>
      <c r="E29" s="39"/>
      <c r="F29" s="39"/>
      <c r="G29" s="39"/>
      <c r="H29" s="39"/>
      <c r="I29" s="39"/>
      <c r="J29" s="39"/>
      <c r="K29" s="39"/>
      <c r="L29" s="91">
        <f>SUM(L10:L28)</f>
        <v>0</v>
      </c>
    </row>
    <row r="30" spans="1:13" ht="13.5">
      <c r="A30" s="88"/>
      <c r="B30" s="88" t="s">
        <v>54</v>
      </c>
      <c r="C30" s="94" t="s">
        <v>55</v>
      </c>
      <c r="D30" s="69"/>
      <c r="E30" s="39"/>
      <c r="F30" s="39"/>
      <c r="G30" s="39"/>
      <c r="H30" s="39"/>
      <c r="I30" s="39"/>
      <c r="J30" s="39"/>
      <c r="K30" s="39"/>
      <c r="L30" s="58">
        <f>ROUND(0.1*L29,2)</f>
        <v>0</v>
      </c>
    </row>
    <row r="31" spans="1:13" ht="13.5">
      <c r="A31" s="88"/>
      <c r="B31" s="88" t="s">
        <v>1</v>
      </c>
      <c r="C31" s="94" t="s">
        <v>51</v>
      </c>
      <c r="D31" s="69"/>
      <c r="E31" s="39"/>
      <c r="F31" s="39"/>
      <c r="G31" s="39"/>
      <c r="H31" s="39"/>
      <c r="I31" s="39"/>
      <c r="J31" s="39"/>
      <c r="K31" s="39"/>
      <c r="L31" s="58">
        <f>SUM(L29:L30)</f>
        <v>0</v>
      </c>
    </row>
    <row r="32" spans="1:13" ht="13.5">
      <c r="A32" s="88"/>
      <c r="B32" s="88" t="s">
        <v>79</v>
      </c>
      <c r="C32" s="94" t="s">
        <v>55</v>
      </c>
      <c r="D32" s="69"/>
      <c r="E32" s="39"/>
      <c r="F32" s="39"/>
      <c r="G32" s="39"/>
      <c r="H32" s="39"/>
      <c r="I32" s="39"/>
      <c r="J32" s="39"/>
      <c r="K32" s="39"/>
      <c r="L32" s="58">
        <f>ROUND(0.08*L31,2)</f>
        <v>0</v>
      </c>
    </row>
    <row r="33" spans="1:12" ht="13.5">
      <c r="A33" s="88"/>
      <c r="B33" s="88" t="s">
        <v>56</v>
      </c>
      <c r="C33" s="94" t="s">
        <v>51</v>
      </c>
      <c r="D33" s="70"/>
      <c r="E33" s="39"/>
      <c r="F33" s="39"/>
      <c r="G33" s="39"/>
      <c r="H33" s="39"/>
      <c r="I33" s="39"/>
      <c r="J33" s="39"/>
      <c r="K33" s="39"/>
      <c r="L33" s="58">
        <f>SUM(L31:L32)</f>
        <v>0</v>
      </c>
    </row>
    <row r="34" spans="1:12" ht="13.5">
      <c r="A34" s="45"/>
      <c r="B34" s="92"/>
      <c r="C34" s="97"/>
      <c r="D34" s="45"/>
      <c r="E34" s="97"/>
      <c r="F34" s="97"/>
      <c r="G34" s="46"/>
      <c r="H34" s="45"/>
      <c r="I34" s="45"/>
      <c r="J34" s="45"/>
      <c r="K34" s="97"/>
      <c r="L34" s="71"/>
    </row>
    <row r="35" spans="1:12" ht="13.5">
      <c r="A35" s="45"/>
      <c r="B35" s="162"/>
      <c r="C35" s="162"/>
      <c r="D35" s="44"/>
      <c r="E35" s="44"/>
      <c r="F35" s="163"/>
      <c r="G35" s="163"/>
      <c r="H35" s="163"/>
      <c r="I35" s="45"/>
      <c r="J35" s="45"/>
      <c r="K35" s="97"/>
      <c r="L35" s="71"/>
    </row>
    <row r="36" spans="1:12" ht="13.5">
      <c r="A36" s="45"/>
      <c r="B36" s="92"/>
      <c r="C36" s="97"/>
      <c r="D36" s="45"/>
      <c r="E36" s="97"/>
      <c r="F36" s="97"/>
      <c r="G36" s="46"/>
      <c r="H36" s="45"/>
      <c r="I36" s="45"/>
      <c r="J36" s="45"/>
      <c r="K36" s="97"/>
      <c r="L36" s="72"/>
    </row>
    <row r="37" spans="1:12" ht="13.5">
      <c r="A37" s="45"/>
      <c r="B37" s="164"/>
      <c r="C37" s="164"/>
      <c r="D37" s="47"/>
      <c r="E37" s="47"/>
      <c r="F37" s="164"/>
      <c r="G37" s="164"/>
      <c r="H37" s="164"/>
      <c r="I37" s="45"/>
      <c r="J37" s="45"/>
      <c r="K37" s="97"/>
      <c r="L37" s="71"/>
    </row>
  </sheetData>
  <mergeCells count="18">
    <mergeCell ref="A1:L1"/>
    <mergeCell ref="A2:L2"/>
    <mergeCell ref="A3:L3"/>
    <mergeCell ref="A4:E4"/>
    <mergeCell ref="G4:J4"/>
    <mergeCell ref="G6:J6"/>
    <mergeCell ref="A7:A8"/>
    <mergeCell ref="B7:B8"/>
    <mergeCell ref="C7:C8"/>
    <mergeCell ref="D7:E7"/>
    <mergeCell ref="F7:G7"/>
    <mergeCell ref="H7:I7"/>
    <mergeCell ref="J7:K7"/>
    <mergeCell ref="L7:L8"/>
    <mergeCell ref="B35:C35"/>
    <mergeCell ref="F35:H35"/>
    <mergeCell ref="B37:C37"/>
    <mergeCell ref="F37:H37"/>
  </mergeCells>
  <conditionalFormatting sqref="A9:IQ9 A10:IT958">
    <cfRule type="cellIs" dxfId="128" priority="72" stopIfTrue="1" operator="equal">
      <formula>8223.307275</formula>
    </cfRule>
  </conditionalFormatting>
  <conditionalFormatting sqref="E772:L772 E773:K776 C772:C776">
    <cfRule type="cellIs" dxfId="127" priority="71" stopIfTrue="1" operator="equal">
      <formula>8223.307275</formula>
    </cfRule>
  </conditionalFormatting>
  <conditionalFormatting sqref="E296:K299">
    <cfRule type="cellIs" dxfId="126" priority="70" stopIfTrue="1" operator="equal">
      <formula>8223.307275</formula>
    </cfRule>
  </conditionalFormatting>
  <conditionalFormatting sqref="IQ301:IT668">
    <cfRule type="cellIs" dxfId="125" priority="69" stopIfTrue="1" operator="equal">
      <formula>8223.307275</formula>
    </cfRule>
  </conditionalFormatting>
  <conditionalFormatting sqref="E307:L307 E308:K311 C307:C311">
    <cfRule type="cellIs" dxfId="124" priority="67" stopIfTrue="1" operator="equal">
      <formula>8223.307275</formula>
    </cfRule>
  </conditionalFormatting>
  <conditionalFormatting sqref="E315:L315 E316:K319 C315:C319">
    <cfRule type="cellIs" dxfId="123" priority="66" stopIfTrue="1" operator="equal">
      <formula>8223.307275</formula>
    </cfRule>
  </conditionalFormatting>
  <conditionalFormatting sqref="E303:L303 E304:K307 C303:C307">
    <cfRule type="cellIs" dxfId="122" priority="65" stopIfTrue="1" operator="equal">
      <formula>8223.307275</formula>
    </cfRule>
  </conditionalFormatting>
  <conditionalFormatting sqref="IO292:IT314 IO348:IT371 IQ372:IT681 IO372:IP691">
    <cfRule type="cellIs" dxfId="121" priority="64" stopIfTrue="1" operator="equal">
      <formula>8223.307275</formula>
    </cfRule>
  </conditionalFormatting>
  <conditionalFormatting sqref="IQ372:IT760">
    <cfRule type="cellIs" dxfId="120" priority="63" stopIfTrue="1" operator="equal">
      <formula>8223.307275</formula>
    </cfRule>
  </conditionalFormatting>
  <conditionalFormatting sqref="E380:L380 E381:K384 C380:C384">
    <cfRule type="cellIs" dxfId="119" priority="59" stopIfTrue="1" operator="equal">
      <formula>8223.307275</formula>
    </cfRule>
  </conditionalFormatting>
  <conditionalFormatting sqref="E388:L388 E389:K392 C388:C392">
    <cfRule type="cellIs" dxfId="118" priority="58" stopIfTrue="1" operator="equal">
      <formula>8223.307275</formula>
    </cfRule>
  </conditionalFormatting>
  <conditionalFormatting sqref="E376:L376 E377:K380 C376:C380">
    <cfRule type="cellIs" dxfId="117" priority="57" stopIfTrue="1" operator="equal">
      <formula>8223.307275</formula>
    </cfRule>
  </conditionalFormatting>
  <conditionalFormatting sqref="E309:L309 E310:K313 C309:C313">
    <cfRule type="cellIs" dxfId="116" priority="53" stopIfTrue="1" operator="equal">
      <formula>8223.307275</formula>
    </cfRule>
  </conditionalFormatting>
  <conditionalFormatting sqref="IQ305:IT777">
    <cfRule type="cellIs" dxfId="115" priority="51" stopIfTrue="1" operator="equal">
      <formula>8223.307275</formula>
    </cfRule>
  </conditionalFormatting>
  <conditionalFormatting sqref="IQ344:IT714">
    <cfRule type="cellIs" dxfId="114" priority="49" stopIfTrue="1" operator="equal">
      <formula>8223.307275</formula>
    </cfRule>
  </conditionalFormatting>
  <conditionalFormatting sqref="E353:L353 E354:K357 C353:C357">
    <cfRule type="cellIs" dxfId="113" priority="48" stopIfTrue="1" operator="equal">
      <formula>8223.307275</formula>
    </cfRule>
  </conditionalFormatting>
  <conditionalFormatting sqref="E361:L361 E362:K365 C361:C365">
    <cfRule type="cellIs" dxfId="112" priority="47" stopIfTrue="1" operator="equal">
      <formula>8223.307275</formula>
    </cfRule>
  </conditionalFormatting>
  <conditionalFormatting sqref="E349:L349 E350:K353 C349:C353">
    <cfRule type="cellIs" dxfId="111" priority="46" stopIfTrue="1" operator="equal">
      <formula>8223.307275</formula>
    </cfRule>
  </conditionalFormatting>
  <conditionalFormatting sqref="E308:L308 E309:K312 C308:C312">
    <cfRule type="cellIs" dxfId="110" priority="44" stopIfTrue="1" operator="equal">
      <formula>8223.307275</formula>
    </cfRule>
  </conditionalFormatting>
  <conditionalFormatting sqref="E316:L316 E317:K322 C316:C322">
    <cfRule type="cellIs" dxfId="109" priority="43" stopIfTrue="1" operator="equal">
      <formula>8223.307275</formula>
    </cfRule>
  </conditionalFormatting>
  <conditionalFormatting sqref="E305:K308">
    <cfRule type="cellIs" dxfId="108" priority="42" stopIfTrue="1" operator="equal">
      <formula>8223.307275</formula>
    </cfRule>
  </conditionalFormatting>
  <conditionalFormatting sqref="IQ475:IT840">
    <cfRule type="cellIs" dxfId="107" priority="41" stopIfTrue="1" operator="equal">
      <formula>8223.307275</formula>
    </cfRule>
  </conditionalFormatting>
  <conditionalFormatting sqref="E479:L479 E480:K483 C479:C483">
    <cfRule type="cellIs" dxfId="106" priority="39" stopIfTrue="1" operator="equal">
      <formula>8223.307275</formula>
    </cfRule>
  </conditionalFormatting>
  <conditionalFormatting sqref="E487:L487 E488:K491 C487:C491">
    <cfRule type="cellIs" dxfId="105" priority="38" stopIfTrue="1" operator="equal">
      <formula>8223.307275</formula>
    </cfRule>
  </conditionalFormatting>
  <conditionalFormatting sqref="E475:L475 E476:K479 C475:C479">
    <cfRule type="cellIs" dxfId="104" priority="37" stopIfTrue="1" operator="equal">
      <formula>8223.307275</formula>
    </cfRule>
  </conditionalFormatting>
  <conditionalFormatting sqref="IQ321:IT705">
    <cfRule type="cellIs" dxfId="103" priority="36" stopIfTrue="1" operator="equal">
      <formula>8223.307275</formula>
    </cfRule>
  </conditionalFormatting>
  <conditionalFormatting sqref="E325:L325 E326:K329 C325:C329">
    <cfRule type="cellIs" dxfId="102" priority="32" stopIfTrue="1" operator="equal">
      <formula>8223.307275</formula>
    </cfRule>
  </conditionalFormatting>
  <conditionalFormatting sqref="E333:L333 E334:K337 C333:C337">
    <cfRule type="cellIs" dxfId="101" priority="31" stopIfTrue="1" operator="equal">
      <formula>8223.307275</formula>
    </cfRule>
  </conditionalFormatting>
  <conditionalFormatting sqref="E321:L321 E322:K325 C321:C325">
    <cfRule type="cellIs" dxfId="100" priority="30" stopIfTrue="1" operator="equal">
      <formula>8223.307275</formula>
    </cfRule>
  </conditionalFormatting>
  <conditionalFormatting sqref="IQ292:IT706">
    <cfRule type="cellIs" dxfId="99" priority="27" stopIfTrue="1" operator="equal">
      <formula>8223.307275</formula>
    </cfRule>
  </conditionalFormatting>
  <conditionalFormatting sqref="IQ367:IT755">
    <cfRule type="cellIs" dxfId="98" priority="23" stopIfTrue="1" operator="equal">
      <formula>8223.307275</formula>
    </cfRule>
  </conditionalFormatting>
  <conditionalFormatting sqref="E375:L375 E376:K379 C375:C379">
    <cfRule type="cellIs" dxfId="97" priority="19" stopIfTrue="1" operator="equal">
      <formula>8223.307275</formula>
    </cfRule>
  </conditionalFormatting>
  <conditionalFormatting sqref="E383:L383 E384:K387 C383:C387">
    <cfRule type="cellIs" dxfId="96" priority="18" stopIfTrue="1" operator="equal">
      <formula>8223.307275</formula>
    </cfRule>
  </conditionalFormatting>
  <conditionalFormatting sqref="E371:L371 E372:K375 C371:C375">
    <cfRule type="cellIs" dxfId="95" priority="17" stopIfTrue="1" operator="equal">
      <formula>8223.307275</formula>
    </cfRule>
  </conditionalFormatting>
  <conditionalFormatting sqref="IQ292:IT676">
    <cfRule type="cellIs" dxfId="94" priority="16" stopIfTrue="1" operator="equal">
      <formula>8223.307275</formula>
    </cfRule>
  </conditionalFormatting>
  <conditionalFormatting sqref="E296:L296 E297:K300 C296:C300">
    <cfRule type="cellIs" dxfId="93" priority="12" stopIfTrue="1" operator="equal">
      <formula>8223.307275</formula>
    </cfRule>
  </conditionalFormatting>
  <conditionalFormatting sqref="E304:L304 E305:K308 C304:C308">
    <cfRule type="cellIs" dxfId="92" priority="11" stopIfTrue="1" operator="equal">
      <formula>8223.307275</formula>
    </cfRule>
  </conditionalFormatting>
  <conditionalFormatting sqref="E292:L292 E293:K296 C292:C296">
    <cfRule type="cellIs" dxfId="91" priority="10" stopIfTrue="1" operator="equal">
      <formula>8223.307275</formula>
    </cfRule>
  </conditionalFormatting>
  <conditionalFormatting sqref="E506:L506 E507:K510 C506:C510">
    <cfRule type="cellIs" dxfId="90" priority="9" stopIfTrue="1" operator="equal">
      <formula>8223.307275</formula>
    </cfRule>
  </conditionalFormatting>
  <conditionalFormatting sqref="E506:L506 E507:K510 C506:C510">
    <cfRule type="cellIs" dxfId="89" priority="8" stopIfTrue="1" operator="equal">
      <formula>8223.307275</formula>
    </cfRule>
  </conditionalFormatting>
  <conditionalFormatting sqref="E30:K33">
    <cfRule type="cellIs" dxfId="88" priority="7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scale="99" orientation="landscape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view="pageBreakPreview" topLeftCell="A22" zoomScale="60" zoomScaleNormal="100" workbookViewId="0">
      <selection activeCell="B13" sqref="B1:B1048576"/>
    </sheetView>
  </sheetViews>
  <sheetFormatPr defaultRowHeight="15"/>
  <cols>
    <col min="1" max="1" width="3" style="1" customWidth="1"/>
    <col min="2" max="2" width="31.140625" style="83" customWidth="1"/>
    <col min="3" max="3" width="7.7109375" style="1" customWidth="1"/>
    <col min="4" max="4" width="10.85546875" style="1" customWidth="1"/>
    <col min="5" max="5" width="9.140625" style="1"/>
    <col min="6" max="6" width="7.85546875" style="1" customWidth="1"/>
    <col min="7" max="7" width="9.140625" style="1"/>
    <col min="8" max="8" width="6.7109375" style="1" customWidth="1"/>
    <col min="9" max="9" width="9.140625" style="1"/>
    <col min="10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255" s="2" customFormat="1" ht="20.25" customHeight="1">
      <c r="A1" s="167" t="s">
        <v>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55" s="22" customFormat="1" ht="13.5">
      <c r="A2" s="168" t="s">
        <v>133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255" s="22" customFormat="1" ht="14.25" customHeight="1">
      <c r="A3" s="169"/>
      <c r="B3" s="169"/>
      <c r="C3" s="169"/>
      <c r="D3" s="169"/>
      <c r="E3" s="169"/>
      <c r="F3" s="23"/>
      <c r="G3" s="152"/>
      <c r="H3" s="152"/>
      <c r="I3" s="152"/>
      <c r="J3" s="152"/>
      <c r="K3" s="24"/>
      <c r="L3" s="105"/>
    </row>
    <row r="4" spans="1:255" s="22" customFormat="1" ht="14.25" customHeight="1">
      <c r="B4" s="129"/>
      <c r="C4" s="24">
        <f>ROUND(L54*0.001,2)</f>
        <v>0</v>
      </c>
      <c r="D4" s="22" t="s">
        <v>37</v>
      </c>
      <c r="H4" s="25"/>
      <c r="I4" s="106"/>
      <c r="J4" s="106"/>
      <c r="K4" s="24"/>
      <c r="L4" s="105"/>
    </row>
    <row r="5" spans="1:255" s="22" customFormat="1" ht="14.25" customHeight="1">
      <c r="A5" s="26"/>
      <c r="B5" s="81"/>
      <c r="C5" s="27"/>
      <c r="D5" s="27"/>
      <c r="E5" s="24"/>
      <c r="F5" s="28"/>
      <c r="G5" s="153"/>
      <c r="H5" s="153"/>
      <c r="I5" s="153"/>
      <c r="J5" s="153"/>
      <c r="K5" s="24"/>
      <c r="L5" s="105"/>
    </row>
    <row r="6" spans="1:255" s="27" customFormat="1" ht="30.75" customHeight="1">
      <c r="A6" s="166" t="s">
        <v>0</v>
      </c>
      <c r="B6" s="156" t="s">
        <v>38</v>
      </c>
      <c r="C6" s="166" t="s">
        <v>39</v>
      </c>
      <c r="D6" s="158" t="s">
        <v>40</v>
      </c>
      <c r="E6" s="159"/>
      <c r="F6" s="158" t="s">
        <v>41</v>
      </c>
      <c r="G6" s="159"/>
      <c r="H6" s="158" t="s">
        <v>42</v>
      </c>
      <c r="I6" s="159"/>
      <c r="J6" s="158" t="s">
        <v>43</v>
      </c>
      <c r="K6" s="159"/>
      <c r="L6" s="165" t="s">
        <v>44</v>
      </c>
    </row>
    <row r="7" spans="1:255" s="27" customFormat="1" ht="41.25" customHeight="1">
      <c r="A7" s="166"/>
      <c r="B7" s="157"/>
      <c r="C7" s="166"/>
      <c r="D7" s="29" t="s">
        <v>45</v>
      </c>
      <c r="E7" s="29" t="s">
        <v>1</v>
      </c>
      <c r="F7" s="29" t="s">
        <v>93</v>
      </c>
      <c r="G7" s="30" t="s">
        <v>44</v>
      </c>
      <c r="H7" s="31" t="s">
        <v>93</v>
      </c>
      <c r="I7" s="29" t="s">
        <v>44</v>
      </c>
      <c r="J7" s="29" t="s">
        <v>93</v>
      </c>
      <c r="K7" s="32" t="s">
        <v>44</v>
      </c>
      <c r="L7" s="165"/>
      <c r="N7" s="28"/>
    </row>
    <row r="8" spans="1:255" s="27" customFormat="1" ht="13.5">
      <c r="A8" s="33">
        <v>1</v>
      </c>
      <c r="B8" s="82">
        <v>3</v>
      </c>
      <c r="C8" s="34">
        <v>4</v>
      </c>
      <c r="D8" s="33">
        <v>5</v>
      </c>
      <c r="E8" s="34">
        <v>6</v>
      </c>
      <c r="F8" s="35">
        <v>7</v>
      </c>
      <c r="G8" s="34">
        <v>8</v>
      </c>
      <c r="H8" s="33">
        <v>9</v>
      </c>
      <c r="I8" s="34">
        <v>10</v>
      </c>
      <c r="J8" s="33">
        <v>11</v>
      </c>
      <c r="K8" s="35">
        <v>12</v>
      </c>
      <c r="L8" s="34" t="s">
        <v>46</v>
      </c>
    </row>
    <row r="9" spans="1:255" s="77" customFormat="1" ht="40.5">
      <c r="A9" s="3">
        <v>1</v>
      </c>
      <c r="B9" s="76" t="s">
        <v>125</v>
      </c>
      <c r="C9" s="39" t="s">
        <v>77</v>
      </c>
      <c r="D9" s="41"/>
      <c r="E9" s="52">
        <v>0.51300000000000001</v>
      </c>
      <c r="F9" s="39"/>
      <c r="G9" s="39"/>
      <c r="H9" s="39"/>
      <c r="I9" s="39"/>
      <c r="J9" s="39"/>
      <c r="K9" s="39"/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77" customFormat="1" ht="13.5">
      <c r="A10" s="3"/>
      <c r="B10" s="76" t="s">
        <v>58</v>
      </c>
      <c r="C10" s="39" t="s">
        <v>47</v>
      </c>
      <c r="D10" s="37">
        <v>15</v>
      </c>
      <c r="E10" s="39">
        <f>ROUND(E9*D10,2)</f>
        <v>7.7</v>
      </c>
      <c r="F10" s="39"/>
      <c r="G10" s="39"/>
      <c r="H10" s="39"/>
      <c r="I10" s="39"/>
      <c r="J10" s="39"/>
      <c r="K10" s="39"/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77" customFormat="1" ht="13.5">
      <c r="A11" s="3"/>
      <c r="B11" s="76" t="s">
        <v>70</v>
      </c>
      <c r="C11" s="37" t="s">
        <v>52</v>
      </c>
      <c r="D11" s="37">
        <v>2.16</v>
      </c>
      <c r="E11" s="39">
        <f>ROUND(E9*D11,2)</f>
        <v>1.1100000000000001</v>
      </c>
      <c r="F11" s="39"/>
      <c r="G11" s="39"/>
      <c r="H11" s="39"/>
      <c r="I11" s="39"/>
      <c r="J11" s="39"/>
      <c r="K11" s="39"/>
      <c r="L11" s="39"/>
      <c r="M11" s="22"/>
      <c r="N11" s="22"/>
      <c r="O11" s="22"/>
      <c r="P11" s="22"/>
      <c r="Q11" s="67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77" customFormat="1" ht="13.5">
      <c r="A12" s="3"/>
      <c r="B12" s="76" t="s">
        <v>69</v>
      </c>
      <c r="C12" s="39" t="s">
        <v>52</v>
      </c>
      <c r="D12" s="37">
        <v>0.97</v>
      </c>
      <c r="E12" s="39">
        <f>ROUND(E9*D12,2)</f>
        <v>0.5</v>
      </c>
      <c r="F12" s="39"/>
      <c r="G12" s="39"/>
      <c r="H12" s="39"/>
      <c r="I12" s="39"/>
      <c r="J12" s="39"/>
      <c r="K12" s="39"/>
      <c r="L12" s="39"/>
      <c r="M12" s="22"/>
      <c r="N12" s="67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77" customFormat="1" ht="27">
      <c r="A13" s="3"/>
      <c r="B13" s="76" t="s">
        <v>87</v>
      </c>
      <c r="C13" s="39" t="s">
        <v>52</v>
      </c>
      <c r="D13" s="37">
        <v>2.73</v>
      </c>
      <c r="E13" s="39">
        <f>ROUND(E9*D13,2)</f>
        <v>1.4</v>
      </c>
      <c r="F13" s="39"/>
      <c r="G13" s="39"/>
      <c r="H13" s="39"/>
      <c r="I13" s="39"/>
      <c r="J13" s="39"/>
      <c r="K13" s="39"/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77" customFormat="1" ht="15.75">
      <c r="A14" s="3"/>
      <c r="B14" s="76" t="s">
        <v>76</v>
      </c>
      <c r="C14" s="37" t="s">
        <v>63</v>
      </c>
      <c r="D14" s="37">
        <v>122</v>
      </c>
      <c r="E14" s="39">
        <f>ROUND(E9*D14,2)</f>
        <v>62.59</v>
      </c>
      <c r="F14" s="39"/>
      <c r="G14" s="39"/>
      <c r="H14" s="39"/>
      <c r="I14" s="39"/>
      <c r="J14" s="39"/>
      <c r="K14" s="39"/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77" customFormat="1" ht="15.75">
      <c r="A15" s="3"/>
      <c r="B15" s="76" t="s">
        <v>53</v>
      </c>
      <c r="C15" s="37" t="s">
        <v>63</v>
      </c>
      <c r="D15" s="37">
        <v>7</v>
      </c>
      <c r="E15" s="39">
        <f>ROUND(E9*D15,2)</f>
        <v>3.59</v>
      </c>
      <c r="F15" s="40"/>
      <c r="G15" s="39"/>
      <c r="H15" s="39"/>
      <c r="I15" s="39"/>
      <c r="J15" s="39"/>
      <c r="K15" s="39"/>
      <c r="L15" s="3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77" customFormat="1" ht="27">
      <c r="A16" s="3">
        <v>2</v>
      </c>
      <c r="B16" s="76" t="s">
        <v>100</v>
      </c>
      <c r="C16" s="39" t="s">
        <v>73</v>
      </c>
      <c r="D16" s="41"/>
      <c r="E16" s="52">
        <v>0.32640000000000002</v>
      </c>
      <c r="F16" s="39"/>
      <c r="G16" s="39"/>
      <c r="H16" s="39"/>
      <c r="I16" s="39"/>
      <c r="J16" s="39"/>
      <c r="K16" s="39"/>
      <c r="L16" s="3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77" customFormat="1" ht="13.5">
      <c r="A17" s="3"/>
      <c r="B17" s="76" t="s">
        <v>58</v>
      </c>
      <c r="C17" s="39" t="s">
        <v>47</v>
      </c>
      <c r="D17" s="37">
        <v>33</v>
      </c>
      <c r="E17" s="39">
        <f>ROUND(E16*D17,2)</f>
        <v>10.77</v>
      </c>
      <c r="F17" s="39"/>
      <c r="G17" s="39"/>
      <c r="H17" s="39"/>
      <c r="I17" s="39"/>
      <c r="J17" s="39"/>
      <c r="K17" s="39"/>
      <c r="L17" s="3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77" customFormat="1" ht="13.5">
      <c r="A18" s="3"/>
      <c r="B18" s="76" t="s">
        <v>90</v>
      </c>
      <c r="C18" s="37" t="s">
        <v>52</v>
      </c>
      <c r="D18" s="37">
        <v>0.42</v>
      </c>
      <c r="E18" s="39">
        <f>ROUND(E16*D18,2)</f>
        <v>0.14000000000000001</v>
      </c>
      <c r="F18" s="39"/>
      <c r="G18" s="39"/>
      <c r="H18" s="39"/>
      <c r="I18" s="39"/>
      <c r="J18" s="39"/>
      <c r="K18" s="39"/>
      <c r="L18" s="39"/>
      <c r="M18" s="22"/>
      <c r="N18" s="22"/>
      <c r="O18" s="22"/>
      <c r="P18" s="22"/>
      <c r="Q18" s="67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77" customFormat="1" ht="13.5">
      <c r="A19" s="3"/>
      <c r="B19" s="76" t="s">
        <v>82</v>
      </c>
      <c r="C19" s="37" t="s">
        <v>52</v>
      </c>
      <c r="D19" s="37">
        <v>2.58</v>
      </c>
      <c r="E19" s="39">
        <f>ROUND(E16*D19,2)</f>
        <v>0.84</v>
      </c>
      <c r="F19" s="39"/>
      <c r="G19" s="39"/>
      <c r="H19" s="39"/>
      <c r="I19" s="39"/>
      <c r="J19" s="39"/>
      <c r="K19" s="39"/>
      <c r="L19" s="3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77" customFormat="1" ht="27">
      <c r="A20" s="3"/>
      <c r="B20" s="76" t="s">
        <v>89</v>
      </c>
      <c r="C20" s="39" t="s">
        <v>52</v>
      </c>
      <c r="D20" s="37">
        <v>11.2</v>
      </c>
      <c r="E20" s="39">
        <f>ROUND(E16*D20,2)</f>
        <v>3.66</v>
      </c>
      <c r="F20" s="39"/>
      <c r="G20" s="39"/>
      <c r="H20" s="39"/>
      <c r="I20" s="39"/>
      <c r="J20" s="39"/>
      <c r="K20" s="39"/>
      <c r="L20" s="3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77" customFormat="1" ht="13.5">
      <c r="A21" s="3"/>
      <c r="B21" s="76" t="s">
        <v>81</v>
      </c>
      <c r="C21" s="39" t="s">
        <v>52</v>
      </c>
      <c r="D21" s="37">
        <v>24.8</v>
      </c>
      <c r="E21" s="39">
        <f>ROUND(E16*D21,2)</f>
        <v>8.09</v>
      </c>
      <c r="F21" s="39"/>
      <c r="G21" s="39"/>
      <c r="H21" s="39"/>
      <c r="I21" s="39"/>
      <c r="J21" s="39"/>
      <c r="K21" s="39"/>
      <c r="L21" s="3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77" customFormat="1" ht="13.5">
      <c r="A22" s="3"/>
      <c r="B22" s="76" t="s">
        <v>69</v>
      </c>
      <c r="C22" s="39" t="s">
        <v>52</v>
      </c>
      <c r="D22" s="37">
        <v>4.1399999999999997</v>
      </c>
      <c r="E22" s="39">
        <f>ROUND(E16*D22,2)</f>
        <v>1.35</v>
      </c>
      <c r="F22" s="39"/>
      <c r="G22" s="39"/>
      <c r="H22" s="39"/>
      <c r="I22" s="39"/>
      <c r="J22" s="39"/>
      <c r="K22" s="39"/>
      <c r="L22" s="39"/>
      <c r="M22" s="22"/>
      <c r="N22" s="67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77" customFormat="1" ht="13.5">
      <c r="A23" s="3"/>
      <c r="B23" s="74" t="s">
        <v>71</v>
      </c>
      <c r="C23" s="39" t="s">
        <v>52</v>
      </c>
      <c r="D23" s="37">
        <v>0.53</v>
      </c>
      <c r="E23" s="39">
        <f>ROUND(E16*D23,2)</f>
        <v>0.17</v>
      </c>
      <c r="F23" s="39"/>
      <c r="G23" s="39"/>
      <c r="H23" s="39"/>
      <c r="I23" s="39"/>
      <c r="J23" s="39"/>
      <c r="K23" s="39"/>
      <c r="L23" s="3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77" customFormat="1" ht="15.75">
      <c r="A24" s="3"/>
      <c r="B24" s="76" t="s">
        <v>97</v>
      </c>
      <c r="C24" s="37" t="s">
        <v>63</v>
      </c>
      <c r="D24" s="37">
        <v>204</v>
      </c>
      <c r="E24" s="39">
        <f>ROUND(E16*D24,2)</f>
        <v>66.59</v>
      </c>
      <c r="F24" s="39"/>
      <c r="G24" s="39"/>
      <c r="H24" s="39"/>
      <c r="I24" s="39"/>
      <c r="J24" s="39"/>
      <c r="K24" s="39"/>
      <c r="L24" s="39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77" customFormat="1" ht="15.75">
      <c r="A25" s="3"/>
      <c r="B25" s="76" t="s">
        <v>53</v>
      </c>
      <c r="C25" s="37" t="s">
        <v>63</v>
      </c>
      <c r="D25" s="37">
        <v>30</v>
      </c>
      <c r="E25" s="39">
        <f>ROUND(E16*D25,2)</f>
        <v>9.7899999999999991</v>
      </c>
      <c r="F25" s="40"/>
      <c r="G25" s="39"/>
      <c r="H25" s="39"/>
      <c r="I25" s="39"/>
      <c r="J25" s="39"/>
      <c r="K25" s="39"/>
      <c r="L25" s="39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77" customFormat="1" ht="13.5">
      <c r="A26" s="3">
        <v>3</v>
      </c>
      <c r="B26" s="76" t="s">
        <v>98</v>
      </c>
      <c r="C26" s="39" t="s">
        <v>48</v>
      </c>
      <c r="D26" s="41"/>
      <c r="E26" s="38">
        <v>0.2</v>
      </c>
      <c r="F26" s="39"/>
      <c r="G26" s="39"/>
      <c r="H26" s="39"/>
      <c r="I26" s="39"/>
      <c r="J26" s="39"/>
      <c r="K26" s="39"/>
      <c r="L26" s="39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77" customFormat="1" ht="13.5">
      <c r="A27" s="3"/>
      <c r="B27" s="78" t="s">
        <v>80</v>
      </c>
      <c r="C27" s="39" t="s">
        <v>52</v>
      </c>
      <c r="D27" s="37">
        <v>0.3</v>
      </c>
      <c r="E27" s="39">
        <f>ROUND(E26*D27,2)</f>
        <v>0.06</v>
      </c>
      <c r="F27" s="39"/>
      <c r="G27" s="39"/>
      <c r="H27" s="39"/>
      <c r="I27" s="39"/>
      <c r="J27" s="39"/>
      <c r="K27" s="39"/>
      <c r="L27" s="39"/>
      <c r="M27" s="22"/>
      <c r="N27" s="67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s="77" customFormat="1" ht="13.5">
      <c r="A28" s="3"/>
      <c r="B28" s="78" t="s">
        <v>72</v>
      </c>
      <c r="C28" s="64" t="s">
        <v>48</v>
      </c>
      <c r="D28" s="37">
        <v>1.03</v>
      </c>
      <c r="E28" s="39">
        <f>ROUND(E26*D28,2)</f>
        <v>0.21</v>
      </c>
      <c r="F28" s="39"/>
      <c r="G28" s="39"/>
      <c r="H28" s="39"/>
      <c r="I28" s="39"/>
      <c r="J28" s="39"/>
      <c r="K28" s="39"/>
      <c r="L28" s="39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s="22" customFormat="1" ht="54">
      <c r="A29" s="3">
        <v>4</v>
      </c>
      <c r="B29" s="5" t="s">
        <v>126</v>
      </c>
      <c r="C29" s="51" t="s">
        <v>73</v>
      </c>
      <c r="D29" s="51"/>
      <c r="E29" s="38">
        <v>0.28799999999999998</v>
      </c>
      <c r="F29" s="3"/>
      <c r="G29" s="3"/>
      <c r="H29" s="39"/>
      <c r="I29" s="42"/>
      <c r="J29" s="3"/>
      <c r="K29" s="39"/>
      <c r="L29" s="39"/>
    </row>
    <row r="30" spans="1:255" s="54" customFormat="1" ht="13.5">
      <c r="A30" s="3"/>
      <c r="B30" s="4" t="s">
        <v>58</v>
      </c>
      <c r="C30" s="3" t="s">
        <v>60</v>
      </c>
      <c r="D30" s="40">
        <f>37.5+0.07*4</f>
        <v>37.78</v>
      </c>
      <c r="E30" s="39">
        <f>ROUND(E29*D30,2)</f>
        <v>10.88</v>
      </c>
      <c r="F30" s="53"/>
      <c r="G30" s="53"/>
      <c r="H30" s="39"/>
      <c r="I30" s="39"/>
      <c r="J30" s="53"/>
      <c r="K30" s="53"/>
      <c r="L30" s="39"/>
      <c r="M30" s="59"/>
      <c r="Q30" s="59"/>
    </row>
    <row r="31" spans="1:255" s="54" customFormat="1" ht="13.5">
      <c r="A31" s="3"/>
      <c r="B31" s="4" t="s">
        <v>74</v>
      </c>
      <c r="C31" s="3" t="s">
        <v>68</v>
      </c>
      <c r="D31" s="65">
        <v>3.02</v>
      </c>
      <c r="E31" s="39">
        <f>ROUND(D31*E29,2)</f>
        <v>0.87</v>
      </c>
      <c r="F31" s="53"/>
      <c r="G31" s="53"/>
      <c r="H31" s="39"/>
      <c r="I31" s="42"/>
      <c r="J31" s="3"/>
      <c r="K31" s="39"/>
      <c r="L31" s="39"/>
    </row>
    <row r="32" spans="1:255" s="22" customFormat="1" ht="13.5">
      <c r="A32" s="3"/>
      <c r="B32" s="60" t="s">
        <v>83</v>
      </c>
      <c r="C32" s="61" t="s">
        <v>68</v>
      </c>
      <c r="D32" s="49">
        <v>3.7</v>
      </c>
      <c r="E32" s="39">
        <f>ROUND(D32*E29,2)</f>
        <v>1.07</v>
      </c>
      <c r="F32" s="39"/>
      <c r="G32" s="39"/>
      <c r="H32" s="55"/>
      <c r="I32" s="62"/>
      <c r="J32" s="56"/>
      <c r="K32" s="39"/>
      <c r="L32" s="39"/>
    </row>
    <row r="33" spans="1:255" s="22" customFormat="1" ht="13.5">
      <c r="A33" s="3"/>
      <c r="B33" s="60" t="s">
        <v>84</v>
      </c>
      <c r="C33" s="61" t="s">
        <v>68</v>
      </c>
      <c r="D33" s="40">
        <v>11.1</v>
      </c>
      <c r="E33" s="39">
        <f>ROUND(D33*E29,2)</f>
        <v>3.2</v>
      </c>
      <c r="F33" s="39"/>
      <c r="G33" s="39"/>
      <c r="H33" s="55"/>
      <c r="I33" s="62"/>
      <c r="J33" s="56"/>
      <c r="K33" s="39"/>
      <c r="L33" s="39"/>
    </row>
    <row r="34" spans="1:255" s="22" customFormat="1" ht="13.5">
      <c r="A34" s="3"/>
      <c r="B34" s="4" t="s">
        <v>50</v>
      </c>
      <c r="C34" s="3" t="s">
        <v>51</v>
      </c>
      <c r="D34" s="65">
        <v>2.2999999999999998</v>
      </c>
      <c r="E34" s="39">
        <f>ROUND(D34*E29,2)</f>
        <v>0.66</v>
      </c>
      <c r="F34" s="3"/>
      <c r="G34" s="3"/>
      <c r="H34" s="39"/>
      <c r="I34" s="42"/>
      <c r="J34" s="39"/>
      <c r="K34" s="39"/>
      <c r="L34" s="39"/>
    </row>
    <row r="35" spans="1:255" s="22" customFormat="1" ht="27">
      <c r="A35" s="3"/>
      <c r="B35" s="4" t="s">
        <v>99</v>
      </c>
      <c r="C35" s="3" t="s">
        <v>48</v>
      </c>
      <c r="D35" s="49">
        <f>93.1+11.6*4</f>
        <v>139.5</v>
      </c>
      <c r="E35" s="39">
        <f>ROUND(D35*E29,2)</f>
        <v>40.18</v>
      </c>
      <c r="F35" s="39"/>
      <c r="G35" s="39"/>
      <c r="H35" s="39"/>
      <c r="I35" s="42"/>
      <c r="J35" s="39"/>
      <c r="K35" s="39"/>
      <c r="L35" s="39"/>
    </row>
    <row r="36" spans="1:255" s="22" customFormat="1" ht="13.5">
      <c r="A36" s="3"/>
      <c r="B36" s="4" t="s">
        <v>75</v>
      </c>
      <c r="C36" s="3" t="s">
        <v>51</v>
      </c>
      <c r="D36" s="49">
        <f>14.5+0.02*4</f>
        <v>14.58</v>
      </c>
      <c r="E36" s="39">
        <f>ROUND(D36*E29,2)</f>
        <v>4.2</v>
      </c>
      <c r="F36" s="39"/>
      <c r="G36" s="39"/>
      <c r="H36" s="39"/>
      <c r="I36" s="42"/>
      <c r="J36" s="39"/>
      <c r="K36" s="39"/>
      <c r="L36" s="39"/>
    </row>
    <row r="37" spans="1:255" s="77" customFormat="1" ht="13.5">
      <c r="A37" s="3">
        <v>5</v>
      </c>
      <c r="B37" s="76" t="s">
        <v>98</v>
      </c>
      <c r="C37" s="39" t="s">
        <v>48</v>
      </c>
      <c r="D37" s="41"/>
      <c r="E37" s="38">
        <v>0.1</v>
      </c>
      <c r="F37" s="39"/>
      <c r="G37" s="39"/>
      <c r="H37" s="39"/>
      <c r="I37" s="39"/>
      <c r="J37" s="39"/>
      <c r="K37" s="39"/>
      <c r="L37" s="39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77" customFormat="1" ht="13.5">
      <c r="A38" s="3"/>
      <c r="B38" s="78" t="s">
        <v>80</v>
      </c>
      <c r="C38" s="39" t="s">
        <v>52</v>
      </c>
      <c r="D38" s="37">
        <v>0.3</v>
      </c>
      <c r="E38" s="39">
        <f>ROUND(E37*D38,2)</f>
        <v>0.03</v>
      </c>
      <c r="F38" s="39"/>
      <c r="G38" s="39"/>
      <c r="H38" s="39"/>
      <c r="I38" s="39"/>
      <c r="J38" s="39"/>
      <c r="K38" s="39"/>
      <c r="L38" s="39"/>
      <c r="M38" s="22"/>
      <c r="N38" s="67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77" customFormat="1" ht="13.5">
      <c r="A39" s="3"/>
      <c r="B39" s="78" t="s">
        <v>72</v>
      </c>
      <c r="C39" s="64" t="s">
        <v>48</v>
      </c>
      <c r="D39" s="37">
        <v>1.03</v>
      </c>
      <c r="E39" s="39">
        <f>ROUND(E37*D39,2)</f>
        <v>0.1</v>
      </c>
      <c r="F39" s="39"/>
      <c r="G39" s="39"/>
      <c r="H39" s="39"/>
      <c r="I39" s="39"/>
      <c r="J39" s="39"/>
      <c r="K39" s="39"/>
      <c r="L39" s="39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22" customFormat="1" ht="67.5">
      <c r="A40" s="3">
        <v>6</v>
      </c>
      <c r="B40" s="5" t="s">
        <v>127</v>
      </c>
      <c r="C40" s="51" t="s">
        <v>73</v>
      </c>
      <c r="D40" s="51"/>
      <c r="E40" s="38">
        <v>0.28799999999999998</v>
      </c>
      <c r="F40" s="3"/>
      <c r="G40" s="3"/>
      <c r="H40" s="39"/>
      <c r="I40" s="42"/>
      <c r="J40" s="3"/>
      <c r="K40" s="39"/>
      <c r="L40" s="39"/>
    </row>
    <row r="41" spans="1:255" s="54" customFormat="1" ht="13.5">
      <c r="A41" s="3"/>
      <c r="B41" s="4" t="s">
        <v>58</v>
      </c>
      <c r="C41" s="3" t="s">
        <v>60</v>
      </c>
      <c r="D41" s="40">
        <v>37.5</v>
      </c>
      <c r="E41" s="39">
        <f>ROUND(E40*D41,2)</f>
        <v>10.8</v>
      </c>
      <c r="F41" s="53"/>
      <c r="G41" s="53"/>
      <c r="H41" s="39"/>
      <c r="I41" s="39"/>
      <c r="J41" s="53"/>
      <c r="K41" s="53"/>
      <c r="L41" s="39"/>
      <c r="M41" s="59"/>
    </row>
    <row r="42" spans="1:255" s="54" customFormat="1" ht="13.5">
      <c r="A42" s="3"/>
      <c r="B42" s="4" t="s">
        <v>74</v>
      </c>
      <c r="C42" s="3" t="s">
        <v>68</v>
      </c>
      <c r="D42" s="65">
        <v>3.02</v>
      </c>
      <c r="E42" s="39">
        <f>ROUND(D42*E40,2)</f>
        <v>0.87</v>
      </c>
      <c r="F42" s="53"/>
      <c r="G42" s="53"/>
      <c r="H42" s="39"/>
      <c r="I42" s="42"/>
      <c r="J42" s="3"/>
      <c r="K42" s="39"/>
      <c r="L42" s="39"/>
    </row>
    <row r="43" spans="1:255" s="22" customFormat="1" ht="13.5">
      <c r="A43" s="3"/>
      <c r="B43" s="60" t="s">
        <v>83</v>
      </c>
      <c r="C43" s="61" t="s">
        <v>68</v>
      </c>
      <c r="D43" s="49">
        <v>3.7</v>
      </c>
      <c r="E43" s="39">
        <f>ROUND(D43*E40,2)</f>
        <v>1.07</v>
      </c>
      <c r="F43" s="39"/>
      <c r="G43" s="39"/>
      <c r="H43" s="55"/>
      <c r="I43" s="62"/>
      <c r="J43" s="56"/>
      <c r="K43" s="39"/>
      <c r="L43" s="39"/>
    </row>
    <row r="44" spans="1:255" s="22" customFormat="1" ht="13.5">
      <c r="A44" s="3"/>
      <c r="B44" s="60" t="s">
        <v>84</v>
      </c>
      <c r="C44" s="61" t="s">
        <v>68</v>
      </c>
      <c r="D44" s="40">
        <v>11.1</v>
      </c>
      <c r="E44" s="39">
        <f>ROUND(D44*E40,2)</f>
        <v>3.2</v>
      </c>
      <c r="F44" s="39"/>
      <c r="G44" s="39"/>
      <c r="H44" s="55"/>
      <c r="I44" s="62"/>
      <c r="J44" s="56"/>
      <c r="K44" s="39"/>
      <c r="L44" s="39"/>
    </row>
    <row r="45" spans="1:255" s="22" customFormat="1" ht="13.5">
      <c r="A45" s="3"/>
      <c r="B45" s="4" t="s">
        <v>50</v>
      </c>
      <c r="C45" s="3" t="s">
        <v>61</v>
      </c>
      <c r="D45" s="65">
        <v>2.2999999999999998</v>
      </c>
      <c r="E45" s="39">
        <f>ROUND(D45*E40,2)</f>
        <v>0.66</v>
      </c>
      <c r="F45" s="3"/>
      <c r="G45" s="3"/>
      <c r="H45" s="39"/>
      <c r="I45" s="42"/>
      <c r="J45" s="39"/>
      <c r="K45" s="39"/>
      <c r="L45" s="39"/>
    </row>
    <row r="46" spans="1:255" s="22" customFormat="1" ht="27">
      <c r="A46" s="3"/>
      <c r="B46" s="4" t="s">
        <v>85</v>
      </c>
      <c r="C46" s="3" t="s">
        <v>48</v>
      </c>
      <c r="D46" s="49">
        <v>97.4</v>
      </c>
      <c r="E46" s="39">
        <f>ROUND(D46*E40,2)</f>
        <v>28.05</v>
      </c>
      <c r="F46" s="39"/>
      <c r="G46" s="39"/>
      <c r="H46" s="39"/>
      <c r="I46" s="42"/>
      <c r="J46" s="39"/>
      <c r="K46" s="39"/>
      <c r="L46" s="39"/>
    </row>
    <row r="47" spans="1:255" s="22" customFormat="1" ht="13.5">
      <c r="A47" s="3"/>
      <c r="B47" s="4" t="s">
        <v>75</v>
      </c>
      <c r="C47" s="3" t="s">
        <v>51</v>
      </c>
      <c r="D47" s="49">
        <v>14.5</v>
      </c>
      <c r="E47" s="39">
        <f>ROUND(E40*D47,2)</f>
        <v>4.18</v>
      </c>
      <c r="F47" s="39"/>
      <c r="G47" s="39"/>
      <c r="H47" s="39"/>
      <c r="I47" s="42"/>
      <c r="J47" s="39"/>
      <c r="K47" s="39"/>
      <c r="L47" s="39"/>
    </row>
    <row r="48" spans="1:255" s="48" customFormat="1" ht="54">
      <c r="A48" s="56">
        <v>7</v>
      </c>
      <c r="B48" s="113" t="s">
        <v>141</v>
      </c>
      <c r="C48" s="39" t="s">
        <v>48</v>
      </c>
      <c r="D48" s="11"/>
      <c r="E48" s="114">
        <f>62.59*1.55+66.59*1.6</f>
        <v>203.55850000000004</v>
      </c>
      <c r="F48" s="39"/>
      <c r="G48" s="39"/>
      <c r="H48" s="39"/>
      <c r="I48" s="39"/>
      <c r="J48" s="39"/>
      <c r="K48" s="39"/>
      <c r="L48" s="39"/>
    </row>
    <row r="49" spans="1:12" s="48" customFormat="1" ht="40.5">
      <c r="A49" s="56">
        <v>8</v>
      </c>
      <c r="B49" s="113" t="s">
        <v>142</v>
      </c>
      <c r="C49" s="39" t="s">
        <v>48</v>
      </c>
      <c r="D49" s="11"/>
      <c r="E49" s="114">
        <f>40.18+28.05</f>
        <v>68.23</v>
      </c>
      <c r="F49" s="39"/>
      <c r="G49" s="39"/>
      <c r="H49" s="39"/>
      <c r="I49" s="39"/>
      <c r="J49" s="39"/>
      <c r="K49" s="39"/>
      <c r="L49" s="39"/>
    </row>
    <row r="50" spans="1:12">
      <c r="A50" s="55"/>
      <c r="B50" s="86" t="s">
        <v>44</v>
      </c>
      <c r="C50" s="104" t="s">
        <v>51</v>
      </c>
      <c r="D50" s="11"/>
      <c r="E50" s="55"/>
      <c r="F50" s="55"/>
      <c r="G50" s="58"/>
      <c r="H50" s="58"/>
      <c r="I50" s="58"/>
      <c r="J50" s="58"/>
      <c r="K50" s="58"/>
      <c r="L50" s="58">
        <f>SUM(L9:L49)</f>
        <v>0</v>
      </c>
    </row>
    <row r="51" spans="1:12">
      <c r="A51" s="55"/>
      <c r="B51" s="87" t="s">
        <v>91</v>
      </c>
      <c r="C51" s="104" t="s">
        <v>55</v>
      </c>
      <c r="D51" s="69"/>
      <c r="E51" s="55"/>
      <c r="F51" s="55"/>
      <c r="G51" s="55"/>
      <c r="H51" s="55"/>
      <c r="I51" s="55"/>
      <c r="J51" s="55"/>
      <c r="K51" s="55"/>
      <c r="L51" s="58">
        <f>ROUND(0.1*L50,2)</f>
        <v>0</v>
      </c>
    </row>
    <row r="52" spans="1:12">
      <c r="A52" s="55"/>
      <c r="B52" s="87" t="s">
        <v>66</v>
      </c>
      <c r="C52" s="104" t="s">
        <v>51</v>
      </c>
      <c r="D52" s="69"/>
      <c r="E52" s="55"/>
      <c r="F52" s="55"/>
      <c r="G52" s="55"/>
      <c r="H52" s="55"/>
      <c r="I52" s="55"/>
      <c r="J52" s="55"/>
      <c r="K52" s="55"/>
      <c r="L52" s="58">
        <f>SUM(L50:L51)</f>
        <v>0</v>
      </c>
    </row>
    <row r="53" spans="1:12">
      <c r="A53" s="55"/>
      <c r="B53" s="87" t="s">
        <v>96</v>
      </c>
      <c r="C53" s="104" t="s">
        <v>55</v>
      </c>
      <c r="D53" s="69"/>
      <c r="E53" s="55"/>
      <c r="F53" s="55"/>
      <c r="G53" s="55"/>
      <c r="H53" s="55"/>
      <c r="I53" s="55"/>
      <c r="J53" s="55"/>
      <c r="K53" s="55"/>
      <c r="L53" s="58">
        <f>ROUND(0.08*L52,2)</f>
        <v>0</v>
      </c>
    </row>
    <row r="54" spans="1:12">
      <c r="A54" s="55"/>
      <c r="B54" s="87" t="s">
        <v>67</v>
      </c>
      <c r="C54" s="104" t="s">
        <v>51</v>
      </c>
      <c r="D54" s="70"/>
      <c r="E54" s="55"/>
      <c r="F54" s="55"/>
      <c r="G54" s="55"/>
      <c r="H54" s="55"/>
      <c r="I54" s="55"/>
      <c r="J54" s="55"/>
      <c r="K54" s="55"/>
      <c r="L54" s="58">
        <f>SUM(L52:L53)</f>
        <v>0</v>
      </c>
    </row>
    <row r="56" spans="1:12" ht="14.25" customHeight="1">
      <c r="B56" s="1"/>
    </row>
    <row r="57" spans="1:12" ht="15.75" customHeight="1">
      <c r="B57" s="1"/>
    </row>
  </sheetData>
  <mergeCells count="13">
    <mergeCell ref="A1:L1"/>
    <mergeCell ref="A2:K2"/>
    <mergeCell ref="A3:E3"/>
    <mergeCell ref="G3:J3"/>
    <mergeCell ref="G5:J5"/>
    <mergeCell ref="F6:G6"/>
    <mergeCell ref="H6:I6"/>
    <mergeCell ref="J6:K6"/>
    <mergeCell ref="L6:L7"/>
    <mergeCell ref="A6:A7"/>
    <mergeCell ref="B6:B7"/>
    <mergeCell ref="C6:C7"/>
    <mergeCell ref="D6:E6"/>
  </mergeCells>
  <conditionalFormatting sqref="A9:IT49 A50:IP121">
    <cfRule type="cellIs" dxfId="87" priority="46" stopIfTrue="1" operator="equal">
      <formula>8223.307275</formula>
    </cfRule>
  </conditionalFormatting>
  <conditionalFormatting sqref="HM69:IQ79 HM52:IN68 HM80:IN93">
    <cfRule type="cellIs" dxfId="86" priority="11" stopIfTrue="1" operator="equal">
      <formula>8223.307275</formula>
    </cfRule>
  </conditionalFormatting>
  <conditionalFormatting sqref="C50:D54">
    <cfRule type="cellIs" dxfId="85" priority="10" stopIfTrue="1" operator="equal">
      <formula>8223.307275</formula>
    </cfRule>
  </conditionalFormatting>
  <conditionalFormatting sqref="C50:C54">
    <cfRule type="cellIs" dxfId="84" priority="9" stopIfTrue="1" operator="equal">
      <formula>8223.307275</formula>
    </cfRule>
  </conditionalFormatting>
  <conditionalFormatting sqref="B49">
    <cfRule type="cellIs" dxfId="83" priority="6" stopIfTrue="1" operator="equal">
      <formula>8223.307275</formula>
    </cfRule>
  </conditionalFormatting>
  <conditionalFormatting sqref="J49">
    <cfRule type="cellIs" dxfId="82" priority="4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view="pageBreakPreview" topLeftCell="A43" zoomScaleNormal="100" zoomScaleSheetLayoutView="100" workbookViewId="0">
      <selection activeCell="D64" sqref="D64:D66"/>
    </sheetView>
  </sheetViews>
  <sheetFormatPr defaultRowHeight="15"/>
  <cols>
    <col min="1" max="1" width="3" style="48" customWidth="1"/>
    <col min="2" max="2" width="30.140625" style="112" customWidth="1"/>
    <col min="3" max="3" width="7.42578125" style="48" customWidth="1"/>
    <col min="4" max="4" width="10.7109375" style="48" customWidth="1"/>
    <col min="5" max="6" width="8.7109375" style="48" customWidth="1"/>
    <col min="7" max="7" width="9.140625" style="48"/>
    <col min="8" max="8" width="8.5703125" style="48" customWidth="1"/>
    <col min="9" max="9" width="8.28515625" style="48" customWidth="1"/>
    <col min="10" max="10" width="9.140625" style="48" customWidth="1"/>
    <col min="11" max="11" width="8.28515625" style="48" customWidth="1"/>
    <col min="12" max="12" width="9.28515625" style="48" customWidth="1"/>
    <col min="13" max="255" width="9.140625" style="48"/>
    <col min="256" max="256" width="3.7109375" style="48" customWidth="1"/>
    <col min="257" max="257" width="8.7109375" style="48" customWidth="1"/>
    <col min="258" max="258" width="30.28515625" style="48" customWidth="1"/>
    <col min="259" max="259" width="8.42578125" style="48" customWidth="1"/>
    <col min="260" max="260" width="12" style="48" customWidth="1"/>
    <col min="261" max="261" width="11" style="48" customWidth="1"/>
    <col min="262" max="264" width="9.140625" style="48"/>
    <col min="265" max="265" width="8.28515625" style="48" customWidth="1"/>
    <col min="266" max="266" width="10.140625" style="48" customWidth="1"/>
    <col min="267" max="267" width="10.5703125" style="48" customWidth="1"/>
    <col min="268" max="268" width="8.140625" style="48" customWidth="1"/>
    <col min="269" max="511" width="9.140625" style="48"/>
    <col min="512" max="512" width="3.7109375" style="48" customWidth="1"/>
    <col min="513" max="513" width="8.7109375" style="48" customWidth="1"/>
    <col min="514" max="514" width="30.28515625" style="48" customWidth="1"/>
    <col min="515" max="515" width="8.42578125" style="48" customWidth="1"/>
    <col min="516" max="516" width="12" style="48" customWidth="1"/>
    <col min="517" max="517" width="11" style="48" customWidth="1"/>
    <col min="518" max="520" width="9.140625" style="48"/>
    <col min="521" max="521" width="8.28515625" style="48" customWidth="1"/>
    <col min="522" max="522" width="10.140625" style="48" customWidth="1"/>
    <col min="523" max="523" width="10.5703125" style="48" customWidth="1"/>
    <col min="524" max="524" width="8.140625" style="48" customWidth="1"/>
    <col min="525" max="767" width="9.140625" style="48"/>
    <col min="768" max="768" width="3.7109375" style="48" customWidth="1"/>
    <col min="769" max="769" width="8.7109375" style="48" customWidth="1"/>
    <col min="770" max="770" width="30.28515625" style="48" customWidth="1"/>
    <col min="771" max="771" width="8.42578125" style="48" customWidth="1"/>
    <col min="772" max="772" width="12" style="48" customWidth="1"/>
    <col min="773" max="773" width="11" style="48" customWidth="1"/>
    <col min="774" max="776" width="9.140625" style="48"/>
    <col min="777" max="777" width="8.28515625" style="48" customWidth="1"/>
    <col min="778" max="778" width="10.140625" style="48" customWidth="1"/>
    <col min="779" max="779" width="10.5703125" style="48" customWidth="1"/>
    <col min="780" max="780" width="8.140625" style="48" customWidth="1"/>
    <col min="781" max="1023" width="9.140625" style="48"/>
    <col min="1024" max="1024" width="3.7109375" style="48" customWidth="1"/>
    <col min="1025" max="1025" width="8.7109375" style="48" customWidth="1"/>
    <col min="1026" max="1026" width="30.28515625" style="48" customWidth="1"/>
    <col min="1027" max="1027" width="8.42578125" style="48" customWidth="1"/>
    <col min="1028" max="1028" width="12" style="48" customWidth="1"/>
    <col min="1029" max="1029" width="11" style="48" customWidth="1"/>
    <col min="1030" max="1032" width="9.140625" style="48"/>
    <col min="1033" max="1033" width="8.28515625" style="48" customWidth="1"/>
    <col min="1034" max="1034" width="10.140625" style="48" customWidth="1"/>
    <col min="1035" max="1035" width="10.5703125" style="48" customWidth="1"/>
    <col min="1036" max="1036" width="8.140625" style="48" customWidth="1"/>
    <col min="1037" max="1279" width="9.140625" style="48"/>
    <col min="1280" max="1280" width="3.7109375" style="48" customWidth="1"/>
    <col min="1281" max="1281" width="8.7109375" style="48" customWidth="1"/>
    <col min="1282" max="1282" width="30.28515625" style="48" customWidth="1"/>
    <col min="1283" max="1283" width="8.42578125" style="48" customWidth="1"/>
    <col min="1284" max="1284" width="12" style="48" customWidth="1"/>
    <col min="1285" max="1285" width="11" style="48" customWidth="1"/>
    <col min="1286" max="1288" width="9.140625" style="48"/>
    <col min="1289" max="1289" width="8.28515625" style="48" customWidth="1"/>
    <col min="1290" max="1290" width="10.140625" style="48" customWidth="1"/>
    <col min="1291" max="1291" width="10.5703125" style="48" customWidth="1"/>
    <col min="1292" max="1292" width="8.140625" style="48" customWidth="1"/>
    <col min="1293" max="1535" width="9.140625" style="48"/>
    <col min="1536" max="1536" width="3.7109375" style="48" customWidth="1"/>
    <col min="1537" max="1537" width="8.7109375" style="48" customWidth="1"/>
    <col min="1538" max="1538" width="30.28515625" style="48" customWidth="1"/>
    <col min="1539" max="1539" width="8.42578125" style="48" customWidth="1"/>
    <col min="1540" max="1540" width="12" style="48" customWidth="1"/>
    <col min="1541" max="1541" width="11" style="48" customWidth="1"/>
    <col min="1542" max="1544" width="9.140625" style="48"/>
    <col min="1545" max="1545" width="8.28515625" style="48" customWidth="1"/>
    <col min="1546" max="1546" width="10.140625" style="48" customWidth="1"/>
    <col min="1547" max="1547" width="10.5703125" style="48" customWidth="1"/>
    <col min="1548" max="1548" width="8.140625" style="48" customWidth="1"/>
    <col min="1549" max="1791" width="9.140625" style="48"/>
    <col min="1792" max="1792" width="3.7109375" style="48" customWidth="1"/>
    <col min="1793" max="1793" width="8.7109375" style="48" customWidth="1"/>
    <col min="1794" max="1794" width="30.28515625" style="48" customWidth="1"/>
    <col min="1795" max="1795" width="8.42578125" style="48" customWidth="1"/>
    <col min="1796" max="1796" width="12" style="48" customWidth="1"/>
    <col min="1797" max="1797" width="11" style="48" customWidth="1"/>
    <col min="1798" max="1800" width="9.140625" style="48"/>
    <col min="1801" max="1801" width="8.28515625" style="48" customWidth="1"/>
    <col min="1802" max="1802" width="10.140625" style="48" customWidth="1"/>
    <col min="1803" max="1803" width="10.5703125" style="48" customWidth="1"/>
    <col min="1804" max="1804" width="8.140625" style="48" customWidth="1"/>
    <col min="1805" max="2047" width="9.140625" style="48"/>
    <col min="2048" max="2048" width="3.7109375" style="48" customWidth="1"/>
    <col min="2049" max="2049" width="8.7109375" style="48" customWidth="1"/>
    <col min="2050" max="2050" width="30.28515625" style="48" customWidth="1"/>
    <col min="2051" max="2051" width="8.42578125" style="48" customWidth="1"/>
    <col min="2052" max="2052" width="12" style="48" customWidth="1"/>
    <col min="2053" max="2053" width="11" style="48" customWidth="1"/>
    <col min="2054" max="2056" width="9.140625" style="48"/>
    <col min="2057" max="2057" width="8.28515625" style="48" customWidth="1"/>
    <col min="2058" max="2058" width="10.140625" style="48" customWidth="1"/>
    <col min="2059" max="2059" width="10.5703125" style="48" customWidth="1"/>
    <col min="2060" max="2060" width="8.140625" style="48" customWidth="1"/>
    <col min="2061" max="2303" width="9.140625" style="48"/>
    <col min="2304" max="2304" width="3.7109375" style="48" customWidth="1"/>
    <col min="2305" max="2305" width="8.7109375" style="48" customWidth="1"/>
    <col min="2306" max="2306" width="30.28515625" style="48" customWidth="1"/>
    <col min="2307" max="2307" width="8.42578125" style="48" customWidth="1"/>
    <col min="2308" max="2308" width="12" style="48" customWidth="1"/>
    <col min="2309" max="2309" width="11" style="48" customWidth="1"/>
    <col min="2310" max="2312" width="9.140625" style="48"/>
    <col min="2313" max="2313" width="8.28515625" style="48" customWidth="1"/>
    <col min="2314" max="2314" width="10.140625" style="48" customWidth="1"/>
    <col min="2315" max="2315" width="10.5703125" style="48" customWidth="1"/>
    <col min="2316" max="2316" width="8.140625" style="48" customWidth="1"/>
    <col min="2317" max="2559" width="9.140625" style="48"/>
    <col min="2560" max="2560" width="3.7109375" style="48" customWidth="1"/>
    <col min="2561" max="2561" width="8.7109375" style="48" customWidth="1"/>
    <col min="2562" max="2562" width="30.28515625" style="48" customWidth="1"/>
    <col min="2563" max="2563" width="8.42578125" style="48" customWidth="1"/>
    <col min="2564" max="2564" width="12" style="48" customWidth="1"/>
    <col min="2565" max="2565" width="11" style="48" customWidth="1"/>
    <col min="2566" max="2568" width="9.140625" style="48"/>
    <col min="2569" max="2569" width="8.28515625" style="48" customWidth="1"/>
    <col min="2570" max="2570" width="10.140625" style="48" customWidth="1"/>
    <col min="2571" max="2571" width="10.5703125" style="48" customWidth="1"/>
    <col min="2572" max="2572" width="8.140625" style="48" customWidth="1"/>
    <col min="2573" max="2815" width="9.140625" style="48"/>
    <col min="2816" max="2816" width="3.7109375" style="48" customWidth="1"/>
    <col min="2817" max="2817" width="8.7109375" style="48" customWidth="1"/>
    <col min="2818" max="2818" width="30.28515625" style="48" customWidth="1"/>
    <col min="2819" max="2819" width="8.42578125" style="48" customWidth="1"/>
    <col min="2820" max="2820" width="12" style="48" customWidth="1"/>
    <col min="2821" max="2821" width="11" style="48" customWidth="1"/>
    <col min="2822" max="2824" width="9.140625" style="48"/>
    <col min="2825" max="2825" width="8.28515625" style="48" customWidth="1"/>
    <col min="2826" max="2826" width="10.140625" style="48" customWidth="1"/>
    <col min="2827" max="2827" width="10.5703125" style="48" customWidth="1"/>
    <col min="2828" max="2828" width="8.140625" style="48" customWidth="1"/>
    <col min="2829" max="3071" width="9.140625" style="48"/>
    <col min="3072" max="3072" width="3.7109375" style="48" customWidth="1"/>
    <col min="3073" max="3073" width="8.7109375" style="48" customWidth="1"/>
    <col min="3074" max="3074" width="30.28515625" style="48" customWidth="1"/>
    <col min="3075" max="3075" width="8.42578125" style="48" customWidth="1"/>
    <col min="3076" max="3076" width="12" style="48" customWidth="1"/>
    <col min="3077" max="3077" width="11" style="48" customWidth="1"/>
    <col min="3078" max="3080" width="9.140625" style="48"/>
    <col min="3081" max="3081" width="8.28515625" style="48" customWidth="1"/>
    <col min="3082" max="3082" width="10.140625" style="48" customWidth="1"/>
    <col min="3083" max="3083" width="10.5703125" style="48" customWidth="1"/>
    <col min="3084" max="3084" width="8.140625" style="48" customWidth="1"/>
    <col min="3085" max="3327" width="9.140625" style="48"/>
    <col min="3328" max="3328" width="3.7109375" style="48" customWidth="1"/>
    <col min="3329" max="3329" width="8.7109375" style="48" customWidth="1"/>
    <col min="3330" max="3330" width="30.28515625" style="48" customWidth="1"/>
    <col min="3331" max="3331" width="8.42578125" style="48" customWidth="1"/>
    <col min="3332" max="3332" width="12" style="48" customWidth="1"/>
    <col min="3333" max="3333" width="11" style="48" customWidth="1"/>
    <col min="3334" max="3336" width="9.140625" style="48"/>
    <col min="3337" max="3337" width="8.28515625" style="48" customWidth="1"/>
    <col min="3338" max="3338" width="10.140625" style="48" customWidth="1"/>
    <col min="3339" max="3339" width="10.5703125" style="48" customWidth="1"/>
    <col min="3340" max="3340" width="8.140625" style="48" customWidth="1"/>
    <col min="3341" max="3583" width="9.140625" style="48"/>
    <col min="3584" max="3584" width="3.7109375" style="48" customWidth="1"/>
    <col min="3585" max="3585" width="8.7109375" style="48" customWidth="1"/>
    <col min="3586" max="3586" width="30.28515625" style="48" customWidth="1"/>
    <col min="3587" max="3587" width="8.42578125" style="48" customWidth="1"/>
    <col min="3588" max="3588" width="12" style="48" customWidth="1"/>
    <col min="3589" max="3589" width="11" style="48" customWidth="1"/>
    <col min="3590" max="3592" width="9.140625" style="48"/>
    <col min="3593" max="3593" width="8.28515625" style="48" customWidth="1"/>
    <col min="3594" max="3594" width="10.140625" style="48" customWidth="1"/>
    <col min="3595" max="3595" width="10.5703125" style="48" customWidth="1"/>
    <col min="3596" max="3596" width="8.140625" style="48" customWidth="1"/>
    <col min="3597" max="3839" width="9.140625" style="48"/>
    <col min="3840" max="3840" width="3.7109375" style="48" customWidth="1"/>
    <col min="3841" max="3841" width="8.7109375" style="48" customWidth="1"/>
    <col min="3842" max="3842" width="30.28515625" style="48" customWidth="1"/>
    <col min="3843" max="3843" width="8.42578125" style="48" customWidth="1"/>
    <col min="3844" max="3844" width="12" style="48" customWidth="1"/>
    <col min="3845" max="3845" width="11" style="48" customWidth="1"/>
    <col min="3846" max="3848" width="9.140625" style="48"/>
    <col min="3849" max="3849" width="8.28515625" style="48" customWidth="1"/>
    <col min="3850" max="3850" width="10.140625" style="48" customWidth="1"/>
    <col min="3851" max="3851" width="10.5703125" style="48" customWidth="1"/>
    <col min="3852" max="3852" width="8.140625" style="48" customWidth="1"/>
    <col min="3853" max="4095" width="9.140625" style="48"/>
    <col min="4096" max="4096" width="3.7109375" style="48" customWidth="1"/>
    <col min="4097" max="4097" width="8.7109375" style="48" customWidth="1"/>
    <col min="4098" max="4098" width="30.28515625" style="48" customWidth="1"/>
    <col min="4099" max="4099" width="8.42578125" style="48" customWidth="1"/>
    <col min="4100" max="4100" width="12" style="48" customWidth="1"/>
    <col min="4101" max="4101" width="11" style="48" customWidth="1"/>
    <col min="4102" max="4104" width="9.140625" style="48"/>
    <col min="4105" max="4105" width="8.28515625" style="48" customWidth="1"/>
    <col min="4106" max="4106" width="10.140625" style="48" customWidth="1"/>
    <col min="4107" max="4107" width="10.5703125" style="48" customWidth="1"/>
    <col min="4108" max="4108" width="8.140625" style="48" customWidth="1"/>
    <col min="4109" max="4351" width="9.140625" style="48"/>
    <col min="4352" max="4352" width="3.7109375" style="48" customWidth="1"/>
    <col min="4353" max="4353" width="8.7109375" style="48" customWidth="1"/>
    <col min="4354" max="4354" width="30.28515625" style="48" customWidth="1"/>
    <col min="4355" max="4355" width="8.42578125" style="48" customWidth="1"/>
    <col min="4356" max="4356" width="12" style="48" customWidth="1"/>
    <col min="4357" max="4357" width="11" style="48" customWidth="1"/>
    <col min="4358" max="4360" width="9.140625" style="48"/>
    <col min="4361" max="4361" width="8.28515625" style="48" customWidth="1"/>
    <col min="4362" max="4362" width="10.140625" style="48" customWidth="1"/>
    <col min="4363" max="4363" width="10.5703125" style="48" customWidth="1"/>
    <col min="4364" max="4364" width="8.140625" style="48" customWidth="1"/>
    <col min="4365" max="4607" width="9.140625" style="48"/>
    <col min="4608" max="4608" width="3.7109375" style="48" customWidth="1"/>
    <col min="4609" max="4609" width="8.7109375" style="48" customWidth="1"/>
    <col min="4610" max="4610" width="30.28515625" style="48" customWidth="1"/>
    <col min="4611" max="4611" width="8.42578125" style="48" customWidth="1"/>
    <col min="4612" max="4612" width="12" style="48" customWidth="1"/>
    <col min="4613" max="4613" width="11" style="48" customWidth="1"/>
    <col min="4614" max="4616" width="9.140625" style="48"/>
    <col min="4617" max="4617" width="8.28515625" style="48" customWidth="1"/>
    <col min="4618" max="4618" width="10.140625" style="48" customWidth="1"/>
    <col min="4619" max="4619" width="10.5703125" style="48" customWidth="1"/>
    <col min="4620" max="4620" width="8.140625" style="48" customWidth="1"/>
    <col min="4621" max="4863" width="9.140625" style="48"/>
    <col min="4864" max="4864" width="3.7109375" style="48" customWidth="1"/>
    <col min="4865" max="4865" width="8.7109375" style="48" customWidth="1"/>
    <col min="4866" max="4866" width="30.28515625" style="48" customWidth="1"/>
    <col min="4867" max="4867" width="8.42578125" style="48" customWidth="1"/>
    <col min="4868" max="4868" width="12" style="48" customWidth="1"/>
    <col min="4869" max="4869" width="11" style="48" customWidth="1"/>
    <col min="4870" max="4872" width="9.140625" style="48"/>
    <col min="4873" max="4873" width="8.28515625" style="48" customWidth="1"/>
    <col min="4874" max="4874" width="10.140625" style="48" customWidth="1"/>
    <col min="4875" max="4875" width="10.5703125" style="48" customWidth="1"/>
    <col min="4876" max="4876" width="8.140625" style="48" customWidth="1"/>
    <col min="4877" max="5119" width="9.140625" style="48"/>
    <col min="5120" max="5120" width="3.7109375" style="48" customWidth="1"/>
    <col min="5121" max="5121" width="8.7109375" style="48" customWidth="1"/>
    <col min="5122" max="5122" width="30.28515625" style="48" customWidth="1"/>
    <col min="5123" max="5123" width="8.42578125" style="48" customWidth="1"/>
    <col min="5124" max="5124" width="12" style="48" customWidth="1"/>
    <col min="5125" max="5125" width="11" style="48" customWidth="1"/>
    <col min="5126" max="5128" width="9.140625" style="48"/>
    <col min="5129" max="5129" width="8.28515625" style="48" customWidth="1"/>
    <col min="5130" max="5130" width="10.140625" style="48" customWidth="1"/>
    <col min="5131" max="5131" width="10.5703125" style="48" customWidth="1"/>
    <col min="5132" max="5132" width="8.140625" style="48" customWidth="1"/>
    <col min="5133" max="5375" width="9.140625" style="48"/>
    <col min="5376" max="5376" width="3.7109375" style="48" customWidth="1"/>
    <col min="5377" max="5377" width="8.7109375" style="48" customWidth="1"/>
    <col min="5378" max="5378" width="30.28515625" style="48" customWidth="1"/>
    <col min="5379" max="5379" width="8.42578125" style="48" customWidth="1"/>
    <col min="5380" max="5380" width="12" style="48" customWidth="1"/>
    <col min="5381" max="5381" width="11" style="48" customWidth="1"/>
    <col min="5382" max="5384" width="9.140625" style="48"/>
    <col min="5385" max="5385" width="8.28515625" style="48" customWidth="1"/>
    <col min="5386" max="5386" width="10.140625" style="48" customWidth="1"/>
    <col min="5387" max="5387" width="10.5703125" style="48" customWidth="1"/>
    <col min="5388" max="5388" width="8.140625" style="48" customWidth="1"/>
    <col min="5389" max="5631" width="9.140625" style="48"/>
    <col min="5632" max="5632" width="3.7109375" style="48" customWidth="1"/>
    <col min="5633" max="5633" width="8.7109375" style="48" customWidth="1"/>
    <col min="5634" max="5634" width="30.28515625" style="48" customWidth="1"/>
    <col min="5635" max="5635" width="8.42578125" style="48" customWidth="1"/>
    <col min="5636" max="5636" width="12" style="48" customWidth="1"/>
    <col min="5637" max="5637" width="11" style="48" customWidth="1"/>
    <col min="5638" max="5640" width="9.140625" style="48"/>
    <col min="5641" max="5641" width="8.28515625" style="48" customWidth="1"/>
    <col min="5642" max="5642" width="10.140625" style="48" customWidth="1"/>
    <col min="5643" max="5643" width="10.5703125" style="48" customWidth="1"/>
    <col min="5644" max="5644" width="8.140625" style="48" customWidth="1"/>
    <col min="5645" max="5887" width="9.140625" style="48"/>
    <col min="5888" max="5888" width="3.7109375" style="48" customWidth="1"/>
    <col min="5889" max="5889" width="8.7109375" style="48" customWidth="1"/>
    <col min="5890" max="5890" width="30.28515625" style="48" customWidth="1"/>
    <col min="5891" max="5891" width="8.42578125" style="48" customWidth="1"/>
    <col min="5892" max="5892" width="12" style="48" customWidth="1"/>
    <col min="5893" max="5893" width="11" style="48" customWidth="1"/>
    <col min="5894" max="5896" width="9.140625" style="48"/>
    <col min="5897" max="5897" width="8.28515625" style="48" customWidth="1"/>
    <col min="5898" max="5898" width="10.140625" style="48" customWidth="1"/>
    <col min="5899" max="5899" width="10.5703125" style="48" customWidth="1"/>
    <col min="5900" max="5900" width="8.140625" style="48" customWidth="1"/>
    <col min="5901" max="6143" width="9.140625" style="48"/>
    <col min="6144" max="6144" width="3.7109375" style="48" customWidth="1"/>
    <col min="6145" max="6145" width="8.7109375" style="48" customWidth="1"/>
    <col min="6146" max="6146" width="30.28515625" style="48" customWidth="1"/>
    <col min="6147" max="6147" width="8.42578125" style="48" customWidth="1"/>
    <col min="6148" max="6148" width="12" style="48" customWidth="1"/>
    <col min="6149" max="6149" width="11" style="48" customWidth="1"/>
    <col min="6150" max="6152" width="9.140625" style="48"/>
    <col min="6153" max="6153" width="8.28515625" style="48" customWidth="1"/>
    <col min="6154" max="6154" width="10.140625" style="48" customWidth="1"/>
    <col min="6155" max="6155" width="10.5703125" style="48" customWidth="1"/>
    <col min="6156" max="6156" width="8.140625" style="48" customWidth="1"/>
    <col min="6157" max="6399" width="9.140625" style="48"/>
    <col min="6400" max="6400" width="3.7109375" style="48" customWidth="1"/>
    <col min="6401" max="6401" width="8.7109375" style="48" customWidth="1"/>
    <col min="6402" max="6402" width="30.28515625" style="48" customWidth="1"/>
    <col min="6403" max="6403" width="8.42578125" style="48" customWidth="1"/>
    <col min="6404" max="6404" width="12" style="48" customWidth="1"/>
    <col min="6405" max="6405" width="11" style="48" customWidth="1"/>
    <col min="6406" max="6408" width="9.140625" style="48"/>
    <col min="6409" max="6409" width="8.28515625" style="48" customWidth="1"/>
    <col min="6410" max="6410" width="10.140625" style="48" customWidth="1"/>
    <col min="6411" max="6411" width="10.5703125" style="48" customWidth="1"/>
    <col min="6412" max="6412" width="8.140625" style="48" customWidth="1"/>
    <col min="6413" max="6655" width="9.140625" style="48"/>
    <col min="6656" max="6656" width="3.7109375" style="48" customWidth="1"/>
    <col min="6657" max="6657" width="8.7109375" style="48" customWidth="1"/>
    <col min="6658" max="6658" width="30.28515625" style="48" customWidth="1"/>
    <col min="6659" max="6659" width="8.42578125" style="48" customWidth="1"/>
    <col min="6660" max="6660" width="12" style="48" customWidth="1"/>
    <col min="6661" max="6661" width="11" style="48" customWidth="1"/>
    <col min="6662" max="6664" width="9.140625" style="48"/>
    <col min="6665" max="6665" width="8.28515625" style="48" customWidth="1"/>
    <col min="6666" max="6666" width="10.140625" style="48" customWidth="1"/>
    <col min="6667" max="6667" width="10.5703125" style="48" customWidth="1"/>
    <col min="6668" max="6668" width="8.140625" style="48" customWidth="1"/>
    <col min="6669" max="6911" width="9.140625" style="48"/>
    <col min="6912" max="6912" width="3.7109375" style="48" customWidth="1"/>
    <col min="6913" max="6913" width="8.7109375" style="48" customWidth="1"/>
    <col min="6914" max="6914" width="30.28515625" style="48" customWidth="1"/>
    <col min="6915" max="6915" width="8.42578125" style="48" customWidth="1"/>
    <col min="6916" max="6916" width="12" style="48" customWidth="1"/>
    <col min="6917" max="6917" width="11" style="48" customWidth="1"/>
    <col min="6918" max="6920" width="9.140625" style="48"/>
    <col min="6921" max="6921" width="8.28515625" style="48" customWidth="1"/>
    <col min="6922" max="6922" width="10.140625" style="48" customWidth="1"/>
    <col min="6923" max="6923" width="10.5703125" style="48" customWidth="1"/>
    <col min="6924" max="6924" width="8.140625" style="48" customWidth="1"/>
    <col min="6925" max="7167" width="9.140625" style="48"/>
    <col min="7168" max="7168" width="3.7109375" style="48" customWidth="1"/>
    <col min="7169" max="7169" width="8.7109375" style="48" customWidth="1"/>
    <col min="7170" max="7170" width="30.28515625" style="48" customWidth="1"/>
    <col min="7171" max="7171" width="8.42578125" style="48" customWidth="1"/>
    <col min="7172" max="7172" width="12" style="48" customWidth="1"/>
    <col min="7173" max="7173" width="11" style="48" customWidth="1"/>
    <col min="7174" max="7176" width="9.140625" style="48"/>
    <col min="7177" max="7177" width="8.28515625" style="48" customWidth="1"/>
    <col min="7178" max="7178" width="10.140625" style="48" customWidth="1"/>
    <col min="7179" max="7179" width="10.5703125" style="48" customWidth="1"/>
    <col min="7180" max="7180" width="8.140625" style="48" customWidth="1"/>
    <col min="7181" max="7423" width="9.140625" style="48"/>
    <col min="7424" max="7424" width="3.7109375" style="48" customWidth="1"/>
    <col min="7425" max="7425" width="8.7109375" style="48" customWidth="1"/>
    <col min="7426" max="7426" width="30.28515625" style="48" customWidth="1"/>
    <col min="7427" max="7427" width="8.42578125" style="48" customWidth="1"/>
    <col min="7428" max="7428" width="12" style="48" customWidth="1"/>
    <col min="7429" max="7429" width="11" style="48" customWidth="1"/>
    <col min="7430" max="7432" width="9.140625" style="48"/>
    <col min="7433" max="7433" width="8.28515625" style="48" customWidth="1"/>
    <col min="7434" max="7434" width="10.140625" style="48" customWidth="1"/>
    <col min="7435" max="7435" width="10.5703125" style="48" customWidth="1"/>
    <col min="7436" max="7436" width="8.140625" style="48" customWidth="1"/>
    <col min="7437" max="7679" width="9.140625" style="48"/>
    <col min="7680" max="7680" width="3.7109375" style="48" customWidth="1"/>
    <col min="7681" max="7681" width="8.7109375" style="48" customWidth="1"/>
    <col min="7682" max="7682" width="30.28515625" style="48" customWidth="1"/>
    <col min="7683" max="7683" width="8.42578125" style="48" customWidth="1"/>
    <col min="7684" max="7684" width="12" style="48" customWidth="1"/>
    <col min="7685" max="7685" width="11" style="48" customWidth="1"/>
    <col min="7686" max="7688" width="9.140625" style="48"/>
    <col min="7689" max="7689" width="8.28515625" style="48" customWidth="1"/>
    <col min="7690" max="7690" width="10.140625" style="48" customWidth="1"/>
    <col min="7691" max="7691" width="10.5703125" style="48" customWidth="1"/>
    <col min="7692" max="7692" width="8.140625" style="48" customWidth="1"/>
    <col min="7693" max="7935" width="9.140625" style="48"/>
    <col min="7936" max="7936" width="3.7109375" style="48" customWidth="1"/>
    <col min="7937" max="7937" width="8.7109375" style="48" customWidth="1"/>
    <col min="7938" max="7938" width="30.28515625" style="48" customWidth="1"/>
    <col min="7939" max="7939" width="8.42578125" style="48" customWidth="1"/>
    <col min="7940" max="7940" width="12" style="48" customWidth="1"/>
    <col min="7941" max="7941" width="11" style="48" customWidth="1"/>
    <col min="7942" max="7944" width="9.140625" style="48"/>
    <col min="7945" max="7945" width="8.28515625" style="48" customWidth="1"/>
    <col min="7946" max="7946" width="10.140625" style="48" customWidth="1"/>
    <col min="7947" max="7947" width="10.5703125" style="48" customWidth="1"/>
    <col min="7948" max="7948" width="8.140625" style="48" customWidth="1"/>
    <col min="7949" max="8191" width="9.140625" style="48"/>
    <col min="8192" max="8192" width="3.7109375" style="48" customWidth="1"/>
    <col min="8193" max="8193" width="8.7109375" style="48" customWidth="1"/>
    <col min="8194" max="8194" width="30.28515625" style="48" customWidth="1"/>
    <col min="8195" max="8195" width="8.42578125" style="48" customWidth="1"/>
    <col min="8196" max="8196" width="12" style="48" customWidth="1"/>
    <col min="8197" max="8197" width="11" style="48" customWidth="1"/>
    <col min="8198" max="8200" width="9.140625" style="48"/>
    <col min="8201" max="8201" width="8.28515625" style="48" customWidth="1"/>
    <col min="8202" max="8202" width="10.140625" style="48" customWidth="1"/>
    <col min="8203" max="8203" width="10.5703125" style="48" customWidth="1"/>
    <col min="8204" max="8204" width="8.140625" style="48" customWidth="1"/>
    <col min="8205" max="8447" width="9.140625" style="48"/>
    <col min="8448" max="8448" width="3.7109375" style="48" customWidth="1"/>
    <col min="8449" max="8449" width="8.7109375" style="48" customWidth="1"/>
    <col min="8450" max="8450" width="30.28515625" style="48" customWidth="1"/>
    <col min="8451" max="8451" width="8.42578125" style="48" customWidth="1"/>
    <col min="8452" max="8452" width="12" style="48" customWidth="1"/>
    <col min="8453" max="8453" width="11" style="48" customWidth="1"/>
    <col min="8454" max="8456" width="9.140625" style="48"/>
    <col min="8457" max="8457" width="8.28515625" style="48" customWidth="1"/>
    <col min="8458" max="8458" width="10.140625" style="48" customWidth="1"/>
    <col min="8459" max="8459" width="10.5703125" style="48" customWidth="1"/>
    <col min="8460" max="8460" width="8.140625" style="48" customWidth="1"/>
    <col min="8461" max="8703" width="9.140625" style="48"/>
    <col min="8704" max="8704" width="3.7109375" style="48" customWidth="1"/>
    <col min="8705" max="8705" width="8.7109375" style="48" customWidth="1"/>
    <col min="8706" max="8706" width="30.28515625" style="48" customWidth="1"/>
    <col min="8707" max="8707" width="8.42578125" style="48" customWidth="1"/>
    <col min="8708" max="8708" width="12" style="48" customWidth="1"/>
    <col min="8709" max="8709" width="11" style="48" customWidth="1"/>
    <col min="8710" max="8712" width="9.140625" style="48"/>
    <col min="8713" max="8713" width="8.28515625" style="48" customWidth="1"/>
    <col min="8714" max="8714" width="10.140625" style="48" customWidth="1"/>
    <col min="8715" max="8715" width="10.5703125" style="48" customWidth="1"/>
    <col min="8716" max="8716" width="8.140625" style="48" customWidth="1"/>
    <col min="8717" max="8959" width="9.140625" style="48"/>
    <col min="8960" max="8960" width="3.7109375" style="48" customWidth="1"/>
    <col min="8961" max="8961" width="8.7109375" style="48" customWidth="1"/>
    <col min="8962" max="8962" width="30.28515625" style="48" customWidth="1"/>
    <col min="8963" max="8963" width="8.42578125" style="48" customWidth="1"/>
    <col min="8964" max="8964" width="12" style="48" customWidth="1"/>
    <col min="8965" max="8965" width="11" style="48" customWidth="1"/>
    <col min="8966" max="8968" width="9.140625" style="48"/>
    <col min="8969" max="8969" width="8.28515625" style="48" customWidth="1"/>
    <col min="8970" max="8970" width="10.140625" style="48" customWidth="1"/>
    <col min="8971" max="8971" width="10.5703125" style="48" customWidth="1"/>
    <col min="8972" max="8972" width="8.140625" style="48" customWidth="1"/>
    <col min="8973" max="9215" width="9.140625" style="48"/>
    <col min="9216" max="9216" width="3.7109375" style="48" customWidth="1"/>
    <col min="9217" max="9217" width="8.7109375" style="48" customWidth="1"/>
    <col min="9218" max="9218" width="30.28515625" style="48" customWidth="1"/>
    <col min="9219" max="9219" width="8.42578125" style="48" customWidth="1"/>
    <col min="9220" max="9220" width="12" style="48" customWidth="1"/>
    <col min="9221" max="9221" width="11" style="48" customWidth="1"/>
    <col min="9222" max="9224" width="9.140625" style="48"/>
    <col min="9225" max="9225" width="8.28515625" style="48" customWidth="1"/>
    <col min="9226" max="9226" width="10.140625" style="48" customWidth="1"/>
    <col min="9227" max="9227" width="10.5703125" style="48" customWidth="1"/>
    <col min="9228" max="9228" width="8.140625" style="48" customWidth="1"/>
    <col min="9229" max="9471" width="9.140625" style="48"/>
    <col min="9472" max="9472" width="3.7109375" style="48" customWidth="1"/>
    <col min="9473" max="9473" width="8.7109375" style="48" customWidth="1"/>
    <col min="9474" max="9474" width="30.28515625" style="48" customWidth="1"/>
    <col min="9475" max="9475" width="8.42578125" style="48" customWidth="1"/>
    <col min="9476" max="9476" width="12" style="48" customWidth="1"/>
    <col min="9477" max="9477" width="11" style="48" customWidth="1"/>
    <col min="9478" max="9480" width="9.140625" style="48"/>
    <col min="9481" max="9481" width="8.28515625" style="48" customWidth="1"/>
    <col min="9482" max="9482" width="10.140625" style="48" customWidth="1"/>
    <col min="9483" max="9483" width="10.5703125" style="48" customWidth="1"/>
    <col min="9484" max="9484" width="8.140625" style="48" customWidth="1"/>
    <col min="9485" max="9727" width="9.140625" style="48"/>
    <col min="9728" max="9728" width="3.7109375" style="48" customWidth="1"/>
    <col min="9729" max="9729" width="8.7109375" style="48" customWidth="1"/>
    <col min="9730" max="9730" width="30.28515625" style="48" customWidth="1"/>
    <col min="9731" max="9731" width="8.42578125" style="48" customWidth="1"/>
    <col min="9732" max="9732" width="12" style="48" customWidth="1"/>
    <col min="9733" max="9733" width="11" style="48" customWidth="1"/>
    <col min="9734" max="9736" width="9.140625" style="48"/>
    <col min="9737" max="9737" width="8.28515625" style="48" customWidth="1"/>
    <col min="9738" max="9738" width="10.140625" style="48" customWidth="1"/>
    <col min="9739" max="9739" width="10.5703125" style="48" customWidth="1"/>
    <col min="9740" max="9740" width="8.140625" style="48" customWidth="1"/>
    <col min="9741" max="9983" width="9.140625" style="48"/>
    <col min="9984" max="9984" width="3.7109375" style="48" customWidth="1"/>
    <col min="9985" max="9985" width="8.7109375" style="48" customWidth="1"/>
    <col min="9986" max="9986" width="30.28515625" style="48" customWidth="1"/>
    <col min="9987" max="9987" width="8.42578125" style="48" customWidth="1"/>
    <col min="9988" max="9988" width="12" style="48" customWidth="1"/>
    <col min="9989" max="9989" width="11" style="48" customWidth="1"/>
    <col min="9990" max="9992" width="9.140625" style="48"/>
    <col min="9993" max="9993" width="8.28515625" style="48" customWidth="1"/>
    <col min="9994" max="9994" width="10.140625" style="48" customWidth="1"/>
    <col min="9995" max="9995" width="10.5703125" style="48" customWidth="1"/>
    <col min="9996" max="9996" width="8.140625" style="48" customWidth="1"/>
    <col min="9997" max="10239" width="9.140625" style="48"/>
    <col min="10240" max="10240" width="3.7109375" style="48" customWidth="1"/>
    <col min="10241" max="10241" width="8.7109375" style="48" customWidth="1"/>
    <col min="10242" max="10242" width="30.28515625" style="48" customWidth="1"/>
    <col min="10243" max="10243" width="8.42578125" style="48" customWidth="1"/>
    <col min="10244" max="10244" width="12" style="48" customWidth="1"/>
    <col min="10245" max="10245" width="11" style="48" customWidth="1"/>
    <col min="10246" max="10248" width="9.140625" style="48"/>
    <col min="10249" max="10249" width="8.28515625" style="48" customWidth="1"/>
    <col min="10250" max="10250" width="10.140625" style="48" customWidth="1"/>
    <col min="10251" max="10251" width="10.5703125" style="48" customWidth="1"/>
    <col min="10252" max="10252" width="8.140625" style="48" customWidth="1"/>
    <col min="10253" max="10495" width="9.140625" style="48"/>
    <col min="10496" max="10496" width="3.7109375" style="48" customWidth="1"/>
    <col min="10497" max="10497" width="8.7109375" style="48" customWidth="1"/>
    <col min="10498" max="10498" width="30.28515625" style="48" customWidth="1"/>
    <col min="10499" max="10499" width="8.42578125" style="48" customWidth="1"/>
    <col min="10500" max="10500" width="12" style="48" customWidth="1"/>
    <col min="10501" max="10501" width="11" style="48" customWidth="1"/>
    <col min="10502" max="10504" width="9.140625" style="48"/>
    <col min="10505" max="10505" width="8.28515625" style="48" customWidth="1"/>
    <col min="10506" max="10506" width="10.140625" style="48" customWidth="1"/>
    <col min="10507" max="10507" width="10.5703125" style="48" customWidth="1"/>
    <col min="10508" max="10508" width="8.140625" style="48" customWidth="1"/>
    <col min="10509" max="10751" width="9.140625" style="48"/>
    <col min="10752" max="10752" width="3.7109375" style="48" customWidth="1"/>
    <col min="10753" max="10753" width="8.7109375" style="48" customWidth="1"/>
    <col min="10754" max="10754" width="30.28515625" style="48" customWidth="1"/>
    <col min="10755" max="10755" width="8.42578125" style="48" customWidth="1"/>
    <col min="10756" max="10756" width="12" style="48" customWidth="1"/>
    <col min="10757" max="10757" width="11" style="48" customWidth="1"/>
    <col min="10758" max="10760" width="9.140625" style="48"/>
    <col min="10761" max="10761" width="8.28515625" style="48" customWidth="1"/>
    <col min="10762" max="10762" width="10.140625" style="48" customWidth="1"/>
    <col min="10763" max="10763" width="10.5703125" style="48" customWidth="1"/>
    <col min="10764" max="10764" width="8.140625" style="48" customWidth="1"/>
    <col min="10765" max="11007" width="9.140625" style="48"/>
    <col min="11008" max="11008" width="3.7109375" style="48" customWidth="1"/>
    <col min="11009" max="11009" width="8.7109375" style="48" customWidth="1"/>
    <col min="11010" max="11010" width="30.28515625" style="48" customWidth="1"/>
    <col min="11011" max="11011" width="8.42578125" style="48" customWidth="1"/>
    <col min="11012" max="11012" width="12" style="48" customWidth="1"/>
    <col min="11013" max="11013" width="11" style="48" customWidth="1"/>
    <col min="11014" max="11016" width="9.140625" style="48"/>
    <col min="11017" max="11017" width="8.28515625" style="48" customWidth="1"/>
    <col min="11018" max="11018" width="10.140625" style="48" customWidth="1"/>
    <col min="11019" max="11019" width="10.5703125" style="48" customWidth="1"/>
    <col min="11020" max="11020" width="8.140625" style="48" customWidth="1"/>
    <col min="11021" max="11263" width="9.140625" style="48"/>
    <col min="11264" max="11264" width="3.7109375" style="48" customWidth="1"/>
    <col min="11265" max="11265" width="8.7109375" style="48" customWidth="1"/>
    <col min="11266" max="11266" width="30.28515625" style="48" customWidth="1"/>
    <col min="11267" max="11267" width="8.42578125" style="48" customWidth="1"/>
    <col min="11268" max="11268" width="12" style="48" customWidth="1"/>
    <col min="11269" max="11269" width="11" style="48" customWidth="1"/>
    <col min="11270" max="11272" width="9.140625" style="48"/>
    <col min="11273" max="11273" width="8.28515625" style="48" customWidth="1"/>
    <col min="11274" max="11274" width="10.140625" style="48" customWidth="1"/>
    <col min="11275" max="11275" width="10.5703125" style="48" customWidth="1"/>
    <col min="11276" max="11276" width="8.140625" style="48" customWidth="1"/>
    <col min="11277" max="11519" width="9.140625" style="48"/>
    <col min="11520" max="11520" width="3.7109375" style="48" customWidth="1"/>
    <col min="11521" max="11521" width="8.7109375" style="48" customWidth="1"/>
    <col min="11522" max="11522" width="30.28515625" style="48" customWidth="1"/>
    <col min="11523" max="11523" width="8.42578125" style="48" customWidth="1"/>
    <col min="11524" max="11524" width="12" style="48" customWidth="1"/>
    <col min="11525" max="11525" width="11" style="48" customWidth="1"/>
    <col min="11526" max="11528" width="9.140625" style="48"/>
    <col min="11529" max="11529" width="8.28515625" style="48" customWidth="1"/>
    <col min="11530" max="11530" width="10.140625" style="48" customWidth="1"/>
    <col min="11531" max="11531" width="10.5703125" style="48" customWidth="1"/>
    <col min="11532" max="11532" width="8.140625" style="48" customWidth="1"/>
    <col min="11533" max="11775" width="9.140625" style="48"/>
    <col min="11776" max="11776" width="3.7109375" style="48" customWidth="1"/>
    <col min="11777" max="11777" width="8.7109375" style="48" customWidth="1"/>
    <col min="11778" max="11778" width="30.28515625" style="48" customWidth="1"/>
    <col min="11779" max="11779" width="8.42578125" style="48" customWidth="1"/>
    <col min="11780" max="11780" width="12" style="48" customWidth="1"/>
    <col min="11781" max="11781" width="11" style="48" customWidth="1"/>
    <col min="11782" max="11784" width="9.140625" style="48"/>
    <col min="11785" max="11785" width="8.28515625" style="48" customWidth="1"/>
    <col min="11786" max="11786" width="10.140625" style="48" customWidth="1"/>
    <col min="11787" max="11787" width="10.5703125" style="48" customWidth="1"/>
    <col min="11788" max="11788" width="8.140625" style="48" customWidth="1"/>
    <col min="11789" max="12031" width="9.140625" style="48"/>
    <col min="12032" max="12032" width="3.7109375" style="48" customWidth="1"/>
    <col min="12033" max="12033" width="8.7109375" style="48" customWidth="1"/>
    <col min="12034" max="12034" width="30.28515625" style="48" customWidth="1"/>
    <col min="12035" max="12035" width="8.42578125" style="48" customWidth="1"/>
    <col min="12036" max="12036" width="12" style="48" customWidth="1"/>
    <col min="12037" max="12037" width="11" style="48" customWidth="1"/>
    <col min="12038" max="12040" width="9.140625" style="48"/>
    <col min="12041" max="12041" width="8.28515625" style="48" customWidth="1"/>
    <col min="12042" max="12042" width="10.140625" style="48" customWidth="1"/>
    <col min="12043" max="12043" width="10.5703125" style="48" customWidth="1"/>
    <col min="12044" max="12044" width="8.140625" style="48" customWidth="1"/>
    <col min="12045" max="12287" width="9.140625" style="48"/>
    <col min="12288" max="12288" width="3.7109375" style="48" customWidth="1"/>
    <col min="12289" max="12289" width="8.7109375" style="48" customWidth="1"/>
    <col min="12290" max="12290" width="30.28515625" style="48" customWidth="1"/>
    <col min="12291" max="12291" width="8.42578125" style="48" customWidth="1"/>
    <col min="12292" max="12292" width="12" style="48" customWidth="1"/>
    <col min="12293" max="12293" width="11" style="48" customWidth="1"/>
    <col min="12294" max="12296" width="9.140625" style="48"/>
    <col min="12297" max="12297" width="8.28515625" style="48" customWidth="1"/>
    <col min="12298" max="12298" width="10.140625" style="48" customWidth="1"/>
    <col min="12299" max="12299" width="10.5703125" style="48" customWidth="1"/>
    <col min="12300" max="12300" width="8.140625" style="48" customWidth="1"/>
    <col min="12301" max="12543" width="9.140625" style="48"/>
    <col min="12544" max="12544" width="3.7109375" style="48" customWidth="1"/>
    <col min="12545" max="12545" width="8.7109375" style="48" customWidth="1"/>
    <col min="12546" max="12546" width="30.28515625" style="48" customWidth="1"/>
    <col min="12547" max="12547" width="8.42578125" style="48" customWidth="1"/>
    <col min="12548" max="12548" width="12" style="48" customWidth="1"/>
    <col min="12549" max="12549" width="11" style="48" customWidth="1"/>
    <col min="12550" max="12552" width="9.140625" style="48"/>
    <col min="12553" max="12553" width="8.28515625" style="48" customWidth="1"/>
    <col min="12554" max="12554" width="10.140625" style="48" customWidth="1"/>
    <col min="12555" max="12555" width="10.5703125" style="48" customWidth="1"/>
    <col min="12556" max="12556" width="8.140625" style="48" customWidth="1"/>
    <col min="12557" max="12799" width="9.140625" style="48"/>
    <col min="12800" max="12800" width="3.7109375" style="48" customWidth="1"/>
    <col min="12801" max="12801" width="8.7109375" style="48" customWidth="1"/>
    <col min="12802" max="12802" width="30.28515625" style="48" customWidth="1"/>
    <col min="12803" max="12803" width="8.42578125" style="48" customWidth="1"/>
    <col min="12804" max="12804" width="12" style="48" customWidth="1"/>
    <col min="12805" max="12805" width="11" style="48" customWidth="1"/>
    <col min="12806" max="12808" width="9.140625" style="48"/>
    <col min="12809" max="12809" width="8.28515625" style="48" customWidth="1"/>
    <col min="12810" max="12810" width="10.140625" style="48" customWidth="1"/>
    <col min="12811" max="12811" width="10.5703125" style="48" customWidth="1"/>
    <col min="12812" max="12812" width="8.140625" style="48" customWidth="1"/>
    <col min="12813" max="13055" width="9.140625" style="48"/>
    <col min="13056" max="13056" width="3.7109375" style="48" customWidth="1"/>
    <col min="13057" max="13057" width="8.7109375" style="48" customWidth="1"/>
    <col min="13058" max="13058" width="30.28515625" style="48" customWidth="1"/>
    <col min="13059" max="13059" width="8.42578125" style="48" customWidth="1"/>
    <col min="13060" max="13060" width="12" style="48" customWidth="1"/>
    <col min="13061" max="13061" width="11" style="48" customWidth="1"/>
    <col min="13062" max="13064" width="9.140625" style="48"/>
    <col min="13065" max="13065" width="8.28515625" style="48" customWidth="1"/>
    <col min="13066" max="13066" width="10.140625" style="48" customWidth="1"/>
    <col min="13067" max="13067" width="10.5703125" style="48" customWidth="1"/>
    <col min="13068" max="13068" width="8.140625" style="48" customWidth="1"/>
    <col min="13069" max="13311" width="9.140625" style="48"/>
    <col min="13312" max="13312" width="3.7109375" style="48" customWidth="1"/>
    <col min="13313" max="13313" width="8.7109375" style="48" customWidth="1"/>
    <col min="13314" max="13314" width="30.28515625" style="48" customWidth="1"/>
    <col min="13315" max="13315" width="8.42578125" style="48" customWidth="1"/>
    <col min="13316" max="13316" width="12" style="48" customWidth="1"/>
    <col min="13317" max="13317" width="11" style="48" customWidth="1"/>
    <col min="13318" max="13320" width="9.140625" style="48"/>
    <col min="13321" max="13321" width="8.28515625" style="48" customWidth="1"/>
    <col min="13322" max="13322" width="10.140625" style="48" customWidth="1"/>
    <col min="13323" max="13323" width="10.5703125" style="48" customWidth="1"/>
    <col min="13324" max="13324" width="8.140625" style="48" customWidth="1"/>
    <col min="13325" max="13567" width="9.140625" style="48"/>
    <col min="13568" max="13568" width="3.7109375" style="48" customWidth="1"/>
    <col min="13569" max="13569" width="8.7109375" style="48" customWidth="1"/>
    <col min="13570" max="13570" width="30.28515625" style="48" customWidth="1"/>
    <col min="13571" max="13571" width="8.42578125" style="48" customWidth="1"/>
    <col min="13572" max="13572" width="12" style="48" customWidth="1"/>
    <col min="13573" max="13573" width="11" style="48" customWidth="1"/>
    <col min="13574" max="13576" width="9.140625" style="48"/>
    <col min="13577" max="13577" width="8.28515625" style="48" customWidth="1"/>
    <col min="13578" max="13578" width="10.140625" style="48" customWidth="1"/>
    <col min="13579" max="13579" width="10.5703125" style="48" customWidth="1"/>
    <col min="13580" max="13580" width="8.140625" style="48" customWidth="1"/>
    <col min="13581" max="13823" width="9.140625" style="48"/>
    <col min="13824" max="13824" width="3.7109375" style="48" customWidth="1"/>
    <col min="13825" max="13825" width="8.7109375" style="48" customWidth="1"/>
    <col min="13826" max="13826" width="30.28515625" style="48" customWidth="1"/>
    <col min="13827" max="13827" width="8.42578125" style="48" customWidth="1"/>
    <col min="13828" max="13828" width="12" style="48" customWidth="1"/>
    <col min="13829" max="13829" width="11" style="48" customWidth="1"/>
    <col min="13830" max="13832" width="9.140625" style="48"/>
    <col min="13833" max="13833" width="8.28515625" style="48" customWidth="1"/>
    <col min="13834" max="13834" width="10.140625" style="48" customWidth="1"/>
    <col min="13835" max="13835" width="10.5703125" style="48" customWidth="1"/>
    <col min="13836" max="13836" width="8.140625" style="48" customWidth="1"/>
    <col min="13837" max="14079" width="9.140625" style="48"/>
    <col min="14080" max="14080" width="3.7109375" style="48" customWidth="1"/>
    <col min="14081" max="14081" width="8.7109375" style="48" customWidth="1"/>
    <col min="14082" max="14082" width="30.28515625" style="48" customWidth="1"/>
    <col min="14083" max="14083" width="8.42578125" style="48" customWidth="1"/>
    <col min="14084" max="14084" width="12" style="48" customWidth="1"/>
    <col min="14085" max="14085" width="11" style="48" customWidth="1"/>
    <col min="14086" max="14088" width="9.140625" style="48"/>
    <col min="14089" max="14089" width="8.28515625" style="48" customWidth="1"/>
    <col min="14090" max="14090" width="10.140625" style="48" customWidth="1"/>
    <col min="14091" max="14091" width="10.5703125" style="48" customWidth="1"/>
    <col min="14092" max="14092" width="8.140625" style="48" customWidth="1"/>
    <col min="14093" max="14335" width="9.140625" style="48"/>
    <col min="14336" max="14336" width="3.7109375" style="48" customWidth="1"/>
    <col min="14337" max="14337" width="8.7109375" style="48" customWidth="1"/>
    <col min="14338" max="14338" width="30.28515625" style="48" customWidth="1"/>
    <col min="14339" max="14339" width="8.42578125" style="48" customWidth="1"/>
    <col min="14340" max="14340" width="12" style="48" customWidth="1"/>
    <col min="14341" max="14341" width="11" style="48" customWidth="1"/>
    <col min="14342" max="14344" width="9.140625" style="48"/>
    <col min="14345" max="14345" width="8.28515625" style="48" customWidth="1"/>
    <col min="14346" max="14346" width="10.140625" style="48" customWidth="1"/>
    <col min="14347" max="14347" width="10.5703125" style="48" customWidth="1"/>
    <col min="14348" max="14348" width="8.140625" style="48" customWidth="1"/>
    <col min="14349" max="14591" width="9.140625" style="48"/>
    <col min="14592" max="14592" width="3.7109375" style="48" customWidth="1"/>
    <col min="14593" max="14593" width="8.7109375" style="48" customWidth="1"/>
    <col min="14594" max="14594" width="30.28515625" style="48" customWidth="1"/>
    <col min="14595" max="14595" width="8.42578125" style="48" customWidth="1"/>
    <col min="14596" max="14596" width="12" style="48" customWidth="1"/>
    <col min="14597" max="14597" width="11" style="48" customWidth="1"/>
    <col min="14598" max="14600" width="9.140625" style="48"/>
    <col min="14601" max="14601" width="8.28515625" style="48" customWidth="1"/>
    <col min="14602" max="14602" width="10.140625" style="48" customWidth="1"/>
    <col min="14603" max="14603" width="10.5703125" style="48" customWidth="1"/>
    <col min="14604" max="14604" width="8.140625" style="48" customWidth="1"/>
    <col min="14605" max="14847" width="9.140625" style="48"/>
    <col min="14848" max="14848" width="3.7109375" style="48" customWidth="1"/>
    <col min="14849" max="14849" width="8.7109375" style="48" customWidth="1"/>
    <col min="14850" max="14850" width="30.28515625" style="48" customWidth="1"/>
    <col min="14851" max="14851" width="8.42578125" style="48" customWidth="1"/>
    <col min="14852" max="14852" width="12" style="48" customWidth="1"/>
    <col min="14853" max="14853" width="11" style="48" customWidth="1"/>
    <col min="14854" max="14856" width="9.140625" style="48"/>
    <col min="14857" max="14857" width="8.28515625" style="48" customWidth="1"/>
    <col min="14858" max="14858" width="10.140625" style="48" customWidth="1"/>
    <col min="14859" max="14859" width="10.5703125" style="48" customWidth="1"/>
    <col min="14860" max="14860" width="8.140625" style="48" customWidth="1"/>
    <col min="14861" max="15103" width="9.140625" style="48"/>
    <col min="15104" max="15104" width="3.7109375" style="48" customWidth="1"/>
    <col min="15105" max="15105" width="8.7109375" style="48" customWidth="1"/>
    <col min="15106" max="15106" width="30.28515625" style="48" customWidth="1"/>
    <col min="15107" max="15107" width="8.42578125" style="48" customWidth="1"/>
    <col min="15108" max="15108" width="12" style="48" customWidth="1"/>
    <col min="15109" max="15109" width="11" style="48" customWidth="1"/>
    <col min="15110" max="15112" width="9.140625" style="48"/>
    <col min="15113" max="15113" width="8.28515625" style="48" customWidth="1"/>
    <col min="15114" max="15114" width="10.140625" style="48" customWidth="1"/>
    <col min="15115" max="15115" width="10.5703125" style="48" customWidth="1"/>
    <col min="15116" max="15116" width="8.140625" style="48" customWidth="1"/>
    <col min="15117" max="15359" width="9.140625" style="48"/>
    <col min="15360" max="15360" width="3.7109375" style="48" customWidth="1"/>
    <col min="15361" max="15361" width="8.7109375" style="48" customWidth="1"/>
    <col min="15362" max="15362" width="30.28515625" style="48" customWidth="1"/>
    <col min="15363" max="15363" width="8.42578125" style="48" customWidth="1"/>
    <col min="15364" max="15364" width="12" style="48" customWidth="1"/>
    <col min="15365" max="15365" width="11" style="48" customWidth="1"/>
    <col min="15366" max="15368" width="9.140625" style="48"/>
    <col min="15369" max="15369" width="8.28515625" style="48" customWidth="1"/>
    <col min="15370" max="15370" width="10.140625" style="48" customWidth="1"/>
    <col min="15371" max="15371" width="10.5703125" style="48" customWidth="1"/>
    <col min="15372" max="15372" width="8.140625" style="48" customWidth="1"/>
    <col min="15373" max="15615" width="9.140625" style="48"/>
    <col min="15616" max="15616" width="3.7109375" style="48" customWidth="1"/>
    <col min="15617" max="15617" width="8.7109375" style="48" customWidth="1"/>
    <col min="15618" max="15618" width="30.28515625" style="48" customWidth="1"/>
    <col min="15619" max="15619" width="8.42578125" style="48" customWidth="1"/>
    <col min="15620" max="15620" width="12" style="48" customWidth="1"/>
    <col min="15621" max="15621" width="11" style="48" customWidth="1"/>
    <col min="15622" max="15624" width="9.140625" style="48"/>
    <col min="15625" max="15625" width="8.28515625" style="48" customWidth="1"/>
    <col min="15626" max="15626" width="10.140625" style="48" customWidth="1"/>
    <col min="15627" max="15627" width="10.5703125" style="48" customWidth="1"/>
    <col min="15628" max="15628" width="8.140625" style="48" customWidth="1"/>
    <col min="15629" max="15871" width="9.140625" style="48"/>
    <col min="15872" max="15872" width="3.7109375" style="48" customWidth="1"/>
    <col min="15873" max="15873" width="8.7109375" style="48" customWidth="1"/>
    <col min="15874" max="15874" width="30.28515625" style="48" customWidth="1"/>
    <col min="15875" max="15875" width="8.42578125" style="48" customWidth="1"/>
    <col min="15876" max="15876" width="12" style="48" customWidth="1"/>
    <col min="15877" max="15877" width="11" style="48" customWidth="1"/>
    <col min="15878" max="15880" width="9.140625" style="48"/>
    <col min="15881" max="15881" width="8.28515625" style="48" customWidth="1"/>
    <col min="15882" max="15882" width="10.140625" style="48" customWidth="1"/>
    <col min="15883" max="15883" width="10.5703125" style="48" customWidth="1"/>
    <col min="15884" max="15884" width="8.140625" style="48" customWidth="1"/>
    <col min="15885" max="16127" width="9.140625" style="48"/>
    <col min="16128" max="16128" width="3.7109375" style="48" customWidth="1"/>
    <col min="16129" max="16129" width="8.7109375" style="48" customWidth="1"/>
    <col min="16130" max="16130" width="30.28515625" style="48" customWidth="1"/>
    <col min="16131" max="16131" width="8.42578125" style="48" customWidth="1"/>
    <col min="16132" max="16132" width="12" style="48" customWidth="1"/>
    <col min="16133" max="16133" width="11" style="48" customWidth="1"/>
    <col min="16134" max="16136" width="9.140625" style="48"/>
    <col min="16137" max="16137" width="8.28515625" style="48" customWidth="1"/>
    <col min="16138" max="16138" width="10.140625" style="48" customWidth="1"/>
    <col min="16139" max="16139" width="10.5703125" style="48" customWidth="1"/>
    <col min="16140" max="16140" width="8.140625" style="48" customWidth="1"/>
    <col min="16141" max="16384" width="9.140625" style="48"/>
  </cols>
  <sheetData>
    <row r="1" spans="1:13" s="2" customFormat="1" ht="14.25" customHeight="1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s="22" customFormat="1" ht="13.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3" s="22" customFormat="1" ht="13.5" customHeight="1">
      <c r="A3" s="150" t="s">
        <v>129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s="22" customFormat="1">
      <c r="A4" s="151"/>
      <c r="B4" s="151"/>
      <c r="C4" s="151"/>
      <c r="D4" s="151"/>
      <c r="E4" s="151"/>
      <c r="F4" s="66"/>
      <c r="G4" s="152"/>
      <c r="H4" s="152"/>
      <c r="I4" s="152"/>
      <c r="J4" s="152"/>
      <c r="K4" s="24"/>
      <c r="L4" s="122"/>
    </row>
    <row r="5" spans="1:13" s="22" customFormat="1" ht="17.25" customHeight="1">
      <c r="B5" s="129"/>
      <c r="C5" s="24">
        <f>ROUND(L67*0.001,2)</f>
        <v>0</v>
      </c>
      <c r="D5" s="22" t="s">
        <v>37</v>
      </c>
      <c r="H5" s="25"/>
      <c r="I5" s="123"/>
      <c r="J5" s="123"/>
      <c r="K5" s="24"/>
      <c r="L5" s="122"/>
    </row>
    <row r="6" spans="1:13" s="22" customFormat="1" ht="13.5">
      <c r="A6" s="26"/>
      <c r="B6" s="110"/>
      <c r="C6" s="27"/>
      <c r="D6" s="27"/>
      <c r="E6" s="24"/>
      <c r="F6" s="120"/>
      <c r="G6" s="153"/>
      <c r="H6" s="153"/>
      <c r="I6" s="153"/>
      <c r="J6" s="153"/>
      <c r="K6" s="24"/>
      <c r="L6" s="122"/>
    </row>
    <row r="7" spans="1:13" s="27" customFormat="1" ht="32.25" customHeight="1">
      <c r="A7" s="154" t="s">
        <v>0</v>
      </c>
      <c r="B7" s="156" t="s">
        <v>38</v>
      </c>
      <c r="C7" s="154" t="s">
        <v>39</v>
      </c>
      <c r="D7" s="158" t="s">
        <v>40</v>
      </c>
      <c r="E7" s="159"/>
      <c r="F7" s="158" t="s">
        <v>41</v>
      </c>
      <c r="G7" s="159"/>
      <c r="H7" s="158" t="s">
        <v>42</v>
      </c>
      <c r="I7" s="159"/>
      <c r="J7" s="158" t="s">
        <v>43</v>
      </c>
      <c r="K7" s="159"/>
      <c r="L7" s="160" t="s">
        <v>44</v>
      </c>
    </row>
    <row r="8" spans="1:13" s="27" customFormat="1" ht="27">
      <c r="A8" s="155"/>
      <c r="B8" s="157"/>
      <c r="C8" s="155"/>
      <c r="D8" s="29" t="s">
        <v>45</v>
      </c>
      <c r="E8" s="29" t="s">
        <v>1</v>
      </c>
      <c r="F8" s="29" t="s">
        <v>93</v>
      </c>
      <c r="G8" s="30" t="s">
        <v>44</v>
      </c>
      <c r="H8" s="31" t="s">
        <v>93</v>
      </c>
      <c r="I8" s="29" t="s">
        <v>44</v>
      </c>
      <c r="J8" s="29" t="s">
        <v>93</v>
      </c>
      <c r="K8" s="32" t="s">
        <v>44</v>
      </c>
      <c r="L8" s="161"/>
    </row>
    <row r="9" spans="1:13" s="27" customFormat="1" ht="13.5">
      <c r="A9" s="33">
        <v>1</v>
      </c>
      <c r="B9" s="111">
        <v>3</v>
      </c>
      <c r="C9" s="34">
        <v>4</v>
      </c>
      <c r="D9" s="33">
        <v>5</v>
      </c>
      <c r="E9" s="34">
        <v>6</v>
      </c>
      <c r="F9" s="35">
        <v>7</v>
      </c>
      <c r="G9" s="34">
        <v>8</v>
      </c>
      <c r="H9" s="33">
        <v>9</v>
      </c>
      <c r="I9" s="34">
        <v>10</v>
      </c>
      <c r="J9" s="33">
        <v>11</v>
      </c>
      <c r="K9" s="35">
        <v>12</v>
      </c>
      <c r="L9" s="34" t="s">
        <v>46</v>
      </c>
    </row>
    <row r="10" spans="1:13" s="22" customFormat="1" ht="54">
      <c r="A10" s="3">
        <v>1</v>
      </c>
      <c r="B10" s="50" t="s">
        <v>106</v>
      </c>
      <c r="C10" s="51" t="s">
        <v>57</v>
      </c>
      <c r="D10" s="51"/>
      <c r="E10" s="73">
        <v>3.0999999999999999E-3</v>
      </c>
      <c r="F10" s="3"/>
      <c r="G10" s="3"/>
      <c r="H10" s="39"/>
      <c r="I10" s="42"/>
      <c r="J10" s="3"/>
      <c r="K10" s="39"/>
      <c r="L10" s="42"/>
      <c r="M10" s="43"/>
    </row>
    <row r="11" spans="1:13" s="54" customFormat="1" ht="13.5">
      <c r="A11" s="3"/>
      <c r="B11" s="4" t="s">
        <v>59</v>
      </c>
      <c r="C11" s="3" t="s">
        <v>60</v>
      </c>
      <c r="D11" s="39">
        <v>20</v>
      </c>
      <c r="E11" s="39">
        <f>ROUND(D11*E10,2)</f>
        <v>0.06</v>
      </c>
      <c r="F11" s="53"/>
      <c r="G11" s="53"/>
      <c r="H11" s="39"/>
      <c r="I11" s="39"/>
      <c r="J11" s="53"/>
      <c r="K11" s="39"/>
      <c r="L11" s="39"/>
    </row>
    <row r="12" spans="1:13" s="54" customFormat="1" ht="15.75">
      <c r="A12" s="3"/>
      <c r="B12" s="4" t="s">
        <v>92</v>
      </c>
      <c r="C12" s="3" t="s">
        <v>88</v>
      </c>
      <c r="D12" s="39">
        <v>44.8</v>
      </c>
      <c r="E12" s="39">
        <f>ROUND(D12*E10,2)</f>
        <v>0.14000000000000001</v>
      </c>
      <c r="F12" s="53"/>
      <c r="G12" s="53"/>
      <c r="H12" s="3"/>
      <c r="I12" s="42"/>
      <c r="J12" s="3"/>
      <c r="K12" s="39"/>
      <c r="L12" s="39"/>
    </row>
    <row r="13" spans="1:13" s="27" customFormat="1" ht="13.5">
      <c r="A13" s="3"/>
      <c r="B13" s="5" t="s">
        <v>50</v>
      </c>
      <c r="C13" s="3" t="s">
        <v>61</v>
      </c>
      <c r="D13" s="39">
        <v>2.1</v>
      </c>
      <c r="E13" s="39">
        <f>ROUND(D13*E10,2)</f>
        <v>0.01</v>
      </c>
      <c r="F13" s="39"/>
      <c r="G13" s="42"/>
      <c r="H13" s="39"/>
      <c r="I13" s="42"/>
      <c r="J13" s="39"/>
      <c r="K13" s="39"/>
      <c r="L13" s="39"/>
      <c r="M13" s="22"/>
    </row>
    <row r="14" spans="1:13" s="2" customFormat="1" ht="15.75">
      <c r="A14" s="55"/>
      <c r="B14" s="85" t="s">
        <v>62</v>
      </c>
      <c r="C14" s="56" t="s">
        <v>63</v>
      </c>
      <c r="D14" s="11">
        <v>0.05</v>
      </c>
      <c r="E14" s="39">
        <f>ROUND(D14*E10,2)</f>
        <v>0</v>
      </c>
      <c r="F14" s="11"/>
      <c r="G14" s="57"/>
      <c r="H14" s="55"/>
      <c r="I14" s="42"/>
      <c r="J14" s="55"/>
      <c r="K14" s="39"/>
      <c r="L14" s="39"/>
    </row>
    <row r="15" spans="1:13" s="27" customFormat="1" ht="27">
      <c r="A15" s="3">
        <v>2</v>
      </c>
      <c r="B15" s="36" t="s">
        <v>122</v>
      </c>
      <c r="C15" s="39" t="s">
        <v>48</v>
      </c>
      <c r="D15" s="37"/>
      <c r="E15" s="38">
        <f>E10*1.95*1000</f>
        <v>6.0449999999999999</v>
      </c>
      <c r="F15" s="39"/>
      <c r="G15" s="39"/>
      <c r="H15" s="39"/>
      <c r="I15" s="39"/>
      <c r="J15" s="39"/>
      <c r="K15" s="39"/>
      <c r="L15" s="39"/>
    </row>
    <row r="16" spans="1:13" s="22" customFormat="1" ht="13.5">
      <c r="A16" s="3">
        <v>3</v>
      </c>
      <c r="B16" s="5" t="s">
        <v>64</v>
      </c>
      <c r="C16" s="51" t="s">
        <v>65</v>
      </c>
      <c r="D16" s="51"/>
      <c r="E16" s="73">
        <v>3.0999999999999999E-3</v>
      </c>
      <c r="F16" s="3"/>
      <c r="G16" s="3"/>
      <c r="H16" s="39"/>
      <c r="I16" s="42"/>
      <c r="J16" s="3"/>
      <c r="K16" s="39"/>
      <c r="L16" s="39"/>
      <c r="M16" s="43"/>
    </row>
    <row r="17" spans="1:255" s="22" customFormat="1" ht="13.5">
      <c r="A17" s="3"/>
      <c r="B17" s="5" t="s">
        <v>58</v>
      </c>
      <c r="C17" s="51" t="s">
        <v>60</v>
      </c>
      <c r="D17" s="51">
        <v>3.23</v>
      </c>
      <c r="E17" s="37">
        <f>ROUND(E16*D17,2)</f>
        <v>0.01</v>
      </c>
      <c r="F17" s="3"/>
      <c r="G17" s="3"/>
      <c r="H17" s="39"/>
      <c r="I17" s="39"/>
      <c r="J17" s="3"/>
      <c r="K17" s="39"/>
      <c r="L17" s="39"/>
      <c r="M17" s="43"/>
    </row>
    <row r="18" spans="1:255" s="22" customFormat="1" ht="13.5">
      <c r="A18" s="3"/>
      <c r="B18" s="5" t="s">
        <v>82</v>
      </c>
      <c r="C18" s="51" t="s">
        <v>52</v>
      </c>
      <c r="D18" s="51">
        <v>3.62</v>
      </c>
      <c r="E18" s="37">
        <f>ROUND(E16*D18,2)</f>
        <v>0.01</v>
      </c>
      <c r="F18" s="3"/>
      <c r="G18" s="3"/>
      <c r="H18" s="39"/>
      <c r="I18" s="42"/>
      <c r="J18" s="3"/>
      <c r="K18" s="39"/>
      <c r="L18" s="39"/>
      <c r="M18" s="43"/>
    </row>
    <row r="19" spans="1:255" s="22" customFormat="1" ht="13.5">
      <c r="A19" s="3"/>
      <c r="B19" s="5" t="s">
        <v>50</v>
      </c>
      <c r="C19" s="51" t="s">
        <v>51</v>
      </c>
      <c r="D19" s="51">
        <v>0.18</v>
      </c>
      <c r="E19" s="37">
        <f>ROUND(E16*D19,2)</f>
        <v>0</v>
      </c>
      <c r="F19" s="3"/>
      <c r="G19" s="3"/>
      <c r="H19" s="39"/>
      <c r="I19" s="42"/>
      <c r="J19" s="3"/>
      <c r="K19" s="39"/>
      <c r="L19" s="39"/>
      <c r="M19" s="43"/>
    </row>
    <row r="20" spans="1:255" s="22" customFormat="1" ht="13.5">
      <c r="A20" s="3"/>
      <c r="B20" s="5" t="s">
        <v>62</v>
      </c>
      <c r="C20" s="51" t="s">
        <v>49</v>
      </c>
      <c r="D20" s="51">
        <v>0.04</v>
      </c>
      <c r="E20" s="37">
        <f>ROUND(E16*D20,2)</f>
        <v>0</v>
      </c>
      <c r="F20" s="3"/>
      <c r="G20" s="3"/>
      <c r="H20" s="39"/>
      <c r="I20" s="42"/>
      <c r="J20" s="3"/>
      <c r="K20" s="39"/>
      <c r="L20" s="39"/>
      <c r="M20" s="43"/>
    </row>
    <row r="21" spans="1:255" s="22" customFormat="1" ht="51" customHeight="1">
      <c r="A21" s="3">
        <v>4</v>
      </c>
      <c r="B21" s="5" t="s">
        <v>116</v>
      </c>
      <c r="C21" s="51" t="s">
        <v>49</v>
      </c>
      <c r="D21" s="51"/>
      <c r="E21" s="52">
        <v>0.3</v>
      </c>
      <c r="F21" s="3"/>
      <c r="G21" s="3"/>
      <c r="H21" s="39"/>
      <c r="I21" s="42"/>
      <c r="J21" s="3"/>
      <c r="K21" s="39"/>
      <c r="L21" s="39"/>
      <c r="M21" s="43"/>
    </row>
    <row r="22" spans="1:255" s="22" customFormat="1" ht="13.5">
      <c r="A22" s="3"/>
      <c r="B22" s="5" t="s">
        <v>58</v>
      </c>
      <c r="C22" s="51" t="s">
        <v>60</v>
      </c>
      <c r="D22" s="51">
        <v>2.1</v>
      </c>
      <c r="E22" s="37">
        <f>ROUND(E21*D22,2)</f>
        <v>0.63</v>
      </c>
      <c r="F22" s="3"/>
      <c r="G22" s="3"/>
      <c r="H22" s="39"/>
      <c r="I22" s="39"/>
      <c r="J22" s="3"/>
      <c r="K22" s="39"/>
      <c r="L22" s="39"/>
      <c r="M22" s="43"/>
    </row>
    <row r="23" spans="1:255" s="27" customFormat="1" ht="27">
      <c r="A23" s="3">
        <v>5</v>
      </c>
      <c r="B23" s="36" t="s">
        <v>123</v>
      </c>
      <c r="C23" s="39" t="s">
        <v>48</v>
      </c>
      <c r="D23" s="37"/>
      <c r="E23" s="38">
        <f>E21*1.95</f>
        <v>0.58499999999999996</v>
      </c>
      <c r="F23" s="39"/>
      <c r="G23" s="39"/>
      <c r="H23" s="39"/>
      <c r="I23" s="39"/>
      <c r="J23" s="39"/>
      <c r="K23" s="39"/>
      <c r="L23" s="39"/>
    </row>
    <row r="24" spans="1:255" s="22" customFormat="1" ht="13.5">
      <c r="A24" s="3">
        <v>6</v>
      </c>
      <c r="B24" s="5" t="s">
        <v>64</v>
      </c>
      <c r="C24" s="51" t="s">
        <v>65</v>
      </c>
      <c r="D24" s="51"/>
      <c r="E24" s="73">
        <v>2.9999999999999997E-4</v>
      </c>
      <c r="F24" s="3"/>
      <c r="G24" s="3"/>
      <c r="H24" s="39"/>
      <c r="I24" s="42"/>
      <c r="J24" s="3"/>
      <c r="K24" s="39"/>
      <c r="L24" s="39"/>
      <c r="M24" s="43"/>
    </row>
    <row r="25" spans="1:255" s="22" customFormat="1" ht="13.5">
      <c r="A25" s="3"/>
      <c r="B25" s="5" t="s">
        <v>58</v>
      </c>
      <c r="C25" s="51" t="s">
        <v>60</v>
      </c>
      <c r="D25" s="51">
        <v>3.23</v>
      </c>
      <c r="E25" s="37">
        <f>ROUND(E24*D25,2)</f>
        <v>0</v>
      </c>
      <c r="F25" s="3"/>
      <c r="G25" s="3"/>
      <c r="H25" s="39"/>
      <c r="I25" s="39"/>
      <c r="J25" s="3"/>
      <c r="K25" s="39"/>
      <c r="L25" s="39"/>
      <c r="M25" s="43"/>
    </row>
    <row r="26" spans="1:255" s="22" customFormat="1" ht="13.5">
      <c r="A26" s="3"/>
      <c r="B26" s="5" t="s">
        <v>82</v>
      </c>
      <c r="C26" s="51" t="s">
        <v>52</v>
      </c>
      <c r="D26" s="51">
        <v>3.62</v>
      </c>
      <c r="E26" s="37">
        <f>ROUND(E24*D26,2)</f>
        <v>0</v>
      </c>
      <c r="F26" s="3"/>
      <c r="G26" s="3"/>
      <c r="H26" s="39"/>
      <c r="I26" s="42"/>
      <c r="J26" s="3"/>
      <c r="K26" s="39"/>
      <c r="L26" s="39"/>
      <c r="M26" s="43"/>
    </row>
    <row r="27" spans="1:255" s="22" customFormat="1" ht="13.5">
      <c r="A27" s="3"/>
      <c r="B27" s="5" t="s">
        <v>50</v>
      </c>
      <c r="C27" s="51" t="s">
        <v>51</v>
      </c>
      <c r="D27" s="51">
        <v>0.18</v>
      </c>
      <c r="E27" s="37">
        <f>ROUND(E24*D27,2)</f>
        <v>0</v>
      </c>
      <c r="F27" s="3"/>
      <c r="G27" s="3"/>
      <c r="H27" s="39"/>
      <c r="I27" s="42"/>
      <c r="J27" s="3"/>
      <c r="K27" s="39"/>
      <c r="L27" s="39"/>
      <c r="M27" s="43"/>
    </row>
    <row r="28" spans="1:255" s="22" customFormat="1" ht="13.5">
      <c r="A28" s="3"/>
      <c r="B28" s="5" t="s">
        <v>62</v>
      </c>
      <c r="C28" s="51" t="s">
        <v>49</v>
      </c>
      <c r="D28" s="51">
        <v>0.04</v>
      </c>
      <c r="E28" s="37">
        <f>ROUND(E24*D28,2)</f>
        <v>0</v>
      </c>
      <c r="F28" s="3"/>
      <c r="G28" s="3"/>
      <c r="H28" s="39"/>
      <c r="I28" s="42"/>
      <c r="J28" s="3"/>
      <c r="K28" s="39"/>
      <c r="L28" s="39"/>
      <c r="M28" s="43"/>
    </row>
    <row r="29" spans="1:255" s="77" customFormat="1" ht="15.75">
      <c r="A29" s="3">
        <v>7</v>
      </c>
      <c r="B29" s="76" t="s">
        <v>117</v>
      </c>
      <c r="C29" s="39" t="s">
        <v>118</v>
      </c>
      <c r="D29" s="41"/>
      <c r="E29" s="52">
        <v>0.08</v>
      </c>
      <c r="F29" s="39"/>
      <c r="G29" s="39"/>
      <c r="H29" s="39"/>
      <c r="I29" s="39"/>
      <c r="J29" s="39"/>
      <c r="K29" s="39"/>
      <c r="L29" s="39"/>
      <c r="M29" s="22"/>
      <c r="N29" s="108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s="77" customFormat="1" ht="13.5">
      <c r="A30" s="3"/>
      <c r="B30" s="103" t="s">
        <v>58</v>
      </c>
      <c r="C30" s="37" t="s">
        <v>47</v>
      </c>
      <c r="D30" s="37">
        <v>17.8</v>
      </c>
      <c r="E30" s="39">
        <f>ROUND(E29*D30,2)</f>
        <v>1.42</v>
      </c>
      <c r="F30" s="39"/>
      <c r="G30" s="39"/>
      <c r="H30" s="39"/>
      <c r="I30" s="39"/>
      <c r="J30" s="39"/>
      <c r="K30" s="39"/>
      <c r="L30" s="39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77" customFormat="1" ht="13.5">
      <c r="A31" s="3"/>
      <c r="B31" s="103" t="s">
        <v>130</v>
      </c>
      <c r="C31" s="37" t="s">
        <v>49</v>
      </c>
      <c r="D31" s="37">
        <v>11</v>
      </c>
      <c r="E31" s="39">
        <f>ROUND(E29*D31,2)</f>
        <v>0.88</v>
      </c>
      <c r="F31" s="39"/>
      <c r="G31" s="39"/>
      <c r="H31" s="39"/>
      <c r="I31" s="39"/>
      <c r="J31" s="39"/>
      <c r="K31" s="39"/>
      <c r="L31" s="39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22" customFormat="1" ht="27">
      <c r="A32" s="3">
        <v>8</v>
      </c>
      <c r="B32" s="109" t="s">
        <v>131</v>
      </c>
      <c r="C32" s="39" t="s">
        <v>114</v>
      </c>
      <c r="D32" s="37"/>
      <c r="E32" s="52">
        <v>0.01</v>
      </c>
      <c r="F32" s="39"/>
      <c r="G32" s="39"/>
      <c r="H32" s="39"/>
      <c r="I32" s="39"/>
      <c r="J32" s="39"/>
      <c r="K32" s="39"/>
      <c r="L32" s="39"/>
    </row>
    <row r="33" spans="1:16" s="22" customFormat="1" ht="13.5">
      <c r="A33" s="3"/>
      <c r="B33" s="109" t="s">
        <v>58</v>
      </c>
      <c r="C33" s="39" t="s">
        <v>47</v>
      </c>
      <c r="D33" s="37">
        <v>594</v>
      </c>
      <c r="E33" s="39">
        <f>ROUND(E32*D33,2)</f>
        <v>5.94</v>
      </c>
      <c r="F33" s="39"/>
      <c r="G33" s="39"/>
      <c r="H33" s="39"/>
      <c r="I33" s="39"/>
      <c r="J33" s="39"/>
      <c r="K33" s="39"/>
      <c r="L33" s="39"/>
    </row>
    <row r="34" spans="1:16" s="54" customFormat="1" ht="13.5">
      <c r="A34" s="3"/>
      <c r="B34" s="109" t="s">
        <v>50</v>
      </c>
      <c r="C34" s="37" t="s">
        <v>51</v>
      </c>
      <c r="D34" s="39">
        <v>282</v>
      </c>
      <c r="E34" s="39">
        <f>ROUND(E32*D34,2)</f>
        <v>2.82</v>
      </c>
      <c r="F34" s="39"/>
      <c r="G34" s="39"/>
      <c r="H34" s="39"/>
      <c r="I34" s="39"/>
      <c r="J34" s="39"/>
      <c r="K34" s="39"/>
      <c r="L34" s="39"/>
    </row>
    <row r="35" spans="1:16" s="54" customFormat="1" ht="13.5">
      <c r="A35" s="3"/>
      <c r="B35" s="109" t="s">
        <v>132</v>
      </c>
      <c r="C35" s="37" t="s">
        <v>115</v>
      </c>
      <c r="D35" s="39">
        <v>995</v>
      </c>
      <c r="E35" s="39">
        <f>ROUND(E32*D35,2)</f>
        <v>9.9499999999999993</v>
      </c>
      <c r="F35" s="39"/>
      <c r="G35" s="39"/>
      <c r="H35" s="39"/>
      <c r="I35" s="39"/>
      <c r="J35" s="39"/>
      <c r="K35" s="39"/>
      <c r="L35" s="39"/>
    </row>
    <row r="36" spans="1:16" s="54" customFormat="1" ht="13.5">
      <c r="A36" s="3"/>
      <c r="B36" s="109" t="s">
        <v>75</v>
      </c>
      <c r="C36" s="37" t="s">
        <v>51</v>
      </c>
      <c r="D36" s="39">
        <v>140</v>
      </c>
      <c r="E36" s="39">
        <f>ROUND(E32*D36,2)</f>
        <v>1.4</v>
      </c>
      <c r="F36" s="39"/>
      <c r="G36" s="39"/>
      <c r="H36" s="39"/>
      <c r="I36" s="39"/>
      <c r="J36" s="39"/>
      <c r="K36" s="39"/>
      <c r="L36" s="39"/>
    </row>
    <row r="37" spans="1:16" s="22" customFormat="1" ht="27">
      <c r="A37" s="3">
        <v>9</v>
      </c>
      <c r="B37" s="109" t="s">
        <v>147</v>
      </c>
      <c r="C37" s="39" t="s">
        <v>114</v>
      </c>
      <c r="D37" s="37"/>
      <c r="E37" s="52">
        <v>0.01</v>
      </c>
      <c r="F37" s="39"/>
      <c r="G37" s="39"/>
      <c r="H37" s="39"/>
      <c r="I37" s="39"/>
      <c r="J37" s="39"/>
      <c r="K37" s="39"/>
      <c r="L37" s="39"/>
    </row>
    <row r="38" spans="1:16" s="22" customFormat="1" ht="13.5">
      <c r="A38" s="3"/>
      <c r="B38" s="109" t="s">
        <v>58</v>
      </c>
      <c r="C38" s="39" t="s">
        <v>47</v>
      </c>
      <c r="D38" s="37">
        <v>353</v>
      </c>
      <c r="E38" s="39">
        <f>ROUND(E37*D38,2)</f>
        <v>3.53</v>
      </c>
      <c r="F38" s="39"/>
      <c r="G38" s="39"/>
      <c r="H38" s="39"/>
      <c r="I38" s="39"/>
      <c r="J38" s="39"/>
      <c r="K38" s="39"/>
      <c r="L38" s="39"/>
    </row>
    <row r="39" spans="1:16" s="54" customFormat="1" ht="13.5">
      <c r="A39" s="3"/>
      <c r="B39" s="109" t="s">
        <v>50</v>
      </c>
      <c r="C39" s="37" t="s">
        <v>51</v>
      </c>
      <c r="D39" s="39">
        <v>35.1</v>
      </c>
      <c r="E39" s="39">
        <f>ROUND(E37*D39,2)</f>
        <v>0.35</v>
      </c>
      <c r="F39" s="39"/>
      <c r="G39" s="39"/>
      <c r="H39" s="39"/>
      <c r="I39" s="39"/>
      <c r="J39" s="39"/>
      <c r="K39" s="39"/>
      <c r="L39" s="39"/>
    </row>
    <row r="40" spans="1:16" s="54" customFormat="1" ht="13.5">
      <c r="A40" s="3"/>
      <c r="B40" s="109" t="s">
        <v>148</v>
      </c>
      <c r="C40" s="37" t="s">
        <v>115</v>
      </c>
      <c r="D40" s="39">
        <v>998</v>
      </c>
      <c r="E40" s="39">
        <f>ROUND(E37*D40,2)</f>
        <v>9.98</v>
      </c>
      <c r="F40" s="39"/>
      <c r="G40" s="39"/>
      <c r="H40" s="39"/>
      <c r="I40" s="39"/>
      <c r="J40" s="39"/>
      <c r="K40" s="39"/>
      <c r="L40" s="39"/>
    </row>
    <row r="41" spans="1:16" s="54" customFormat="1" ht="13.5">
      <c r="A41" s="3"/>
      <c r="B41" s="109" t="s">
        <v>75</v>
      </c>
      <c r="C41" s="37" t="s">
        <v>51</v>
      </c>
      <c r="D41" s="39">
        <v>59.3</v>
      </c>
      <c r="E41" s="39">
        <f>ROUND(E37*D41,2)</f>
        <v>0.59</v>
      </c>
      <c r="F41" s="39"/>
      <c r="G41" s="39"/>
      <c r="H41" s="39"/>
      <c r="I41" s="39"/>
      <c r="J41" s="39"/>
      <c r="K41" s="39"/>
      <c r="L41" s="39"/>
    </row>
    <row r="42" spans="1:16" s="27" customFormat="1" ht="27">
      <c r="A42" s="3">
        <v>10</v>
      </c>
      <c r="B42" s="109" t="s">
        <v>112</v>
      </c>
      <c r="C42" s="39" t="s">
        <v>113</v>
      </c>
      <c r="D42" s="39"/>
      <c r="E42" s="40">
        <v>0.126</v>
      </c>
      <c r="F42" s="39"/>
      <c r="G42" s="39"/>
      <c r="H42" s="39"/>
      <c r="I42" s="39"/>
      <c r="J42" s="39"/>
      <c r="K42" s="39"/>
      <c r="L42" s="39"/>
      <c r="P42" s="102"/>
    </row>
    <row r="43" spans="1:16" s="27" customFormat="1" ht="13.5">
      <c r="A43" s="3"/>
      <c r="B43" s="109" t="s">
        <v>58</v>
      </c>
      <c r="C43" s="39" t="s">
        <v>47</v>
      </c>
      <c r="D43" s="39">
        <v>56.4</v>
      </c>
      <c r="E43" s="39">
        <f>ROUND(E42*D43,2)</f>
        <v>7.11</v>
      </c>
      <c r="F43" s="39"/>
      <c r="G43" s="39"/>
      <c r="H43" s="39"/>
      <c r="I43" s="39"/>
      <c r="J43" s="39"/>
      <c r="K43" s="39"/>
      <c r="L43" s="39"/>
    </row>
    <row r="44" spans="1:16" s="27" customFormat="1" ht="13.5">
      <c r="A44" s="3"/>
      <c r="B44" s="109" t="s">
        <v>50</v>
      </c>
      <c r="C44" s="39" t="s">
        <v>51</v>
      </c>
      <c r="D44" s="39">
        <v>4.09</v>
      </c>
      <c r="E44" s="39">
        <f>ROUND(E42*D44,2)</f>
        <v>0.52</v>
      </c>
      <c r="F44" s="39"/>
      <c r="G44" s="39"/>
      <c r="H44" s="39"/>
      <c r="I44" s="39"/>
      <c r="J44" s="39"/>
      <c r="K44" s="39"/>
      <c r="L44" s="39"/>
    </row>
    <row r="45" spans="1:16" s="22" customFormat="1" ht="13.5">
      <c r="A45" s="3"/>
      <c r="B45" s="109" t="s">
        <v>72</v>
      </c>
      <c r="C45" s="37" t="s">
        <v>48</v>
      </c>
      <c r="D45" s="37">
        <v>0.45</v>
      </c>
      <c r="E45" s="39">
        <f>ROUND(E42*D45,2)</f>
        <v>0.06</v>
      </c>
      <c r="F45" s="39"/>
      <c r="G45" s="39"/>
      <c r="H45" s="39"/>
      <c r="I45" s="39"/>
      <c r="J45" s="39"/>
      <c r="K45" s="39"/>
      <c r="L45" s="39"/>
    </row>
    <row r="46" spans="1:16" s="22" customFormat="1" ht="15.75">
      <c r="A46" s="3"/>
      <c r="B46" s="109" t="s">
        <v>110</v>
      </c>
      <c r="C46" s="37" t="s">
        <v>63</v>
      </c>
      <c r="D46" s="37">
        <v>0.75</v>
      </c>
      <c r="E46" s="39">
        <f>ROUND(E42*D46,2)</f>
        <v>0.09</v>
      </c>
      <c r="F46" s="39"/>
      <c r="G46" s="39"/>
      <c r="H46" s="39"/>
      <c r="I46" s="39"/>
      <c r="J46" s="39"/>
      <c r="K46" s="39"/>
      <c r="L46" s="39"/>
      <c r="N46" s="67"/>
    </row>
    <row r="47" spans="1:16" s="22" customFormat="1" ht="13.5">
      <c r="A47" s="3"/>
      <c r="B47" s="109" t="s">
        <v>75</v>
      </c>
      <c r="C47" s="37" t="s">
        <v>51</v>
      </c>
      <c r="D47" s="37">
        <v>26.5</v>
      </c>
      <c r="E47" s="39">
        <f>ROUND(E42*D47,2)</f>
        <v>3.34</v>
      </c>
      <c r="F47" s="39"/>
      <c r="G47" s="39"/>
      <c r="H47" s="39"/>
      <c r="I47" s="39"/>
      <c r="J47" s="39"/>
      <c r="K47" s="39"/>
      <c r="L47" s="39"/>
    </row>
    <row r="48" spans="1:16" s="22" customFormat="1" ht="67.5">
      <c r="A48" s="3">
        <v>11</v>
      </c>
      <c r="B48" s="50" t="s">
        <v>108</v>
      </c>
      <c r="C48" s="51" t="s">
        <v>57</v>
      </c>
      <c r="D48" s="51"/>
      <c r="E48" s="73">
        <v>1.5E-3</v>
      </c>
      <c r="F48" s="3"/>
      <c r="G48" s="3"/>
      <c r="H48" s="39"/>
      <c r="I48" s="42"/>
      <c r="J48" s="3"/>
      <c r="K48" s="39"/>
      <c r="L48" s="42"/>
      <c r="M48" s="43"/>
    </row>
    <row r="49" spans="1:13" s="54" customFormat="1" ht="13.5">
      <c r="A49" s="3"/>
      <c r="B49" s="4" t="s">
        <v>59</v>
      </c>
      <c r="C49" s="3" t="s">
        <v>60</v>
      </c>
      <c r="D49" s="39">
        <v>7.25</v>
      </c>
      <c r="E49" s="39">
        <v>0.01</v>
      </c>
      <c r="F49" s="53"/>
      <c r="G49" s="53"/>
      <c r="H49" s="39"/>
      <c r="I49" s="39"/>
      <c r="J49" s="53"/>
      <c r="K49" s="39"/>
      <c r="L49" s="39"/>
    </row>
    <row r="50" spans="1:13" s="54" customFormat="1" ht="15.75">
      <c r="A50" s="3"/>
      <c r="B50" s="4" t="s">
        <v>107</v>
      </c>
      <c r="C50" s="3" t="s">
        <v>88</v>
      </c>
      <c r="D50" s="39">
        <v>16.2</v>
      </c>
      <c r="E50" s="39">
        <f>ROUND(D50*E48,2)</f>
        <v>0.02</v>
      </c>
      <c r="F50" s="53"/>
      <c r="G50" s="53"/>
      <c r="H50" s="3"/>
      <c r="I50" s="42"/>
      <c r="J50" s="3"/>
      <c r="K50" s="39"/>
      <c r="L50" s="39"/>
    </row>
    <row r="51" spans="1:13" s="27" customFormat="1" ht="13.5">
      <c r="A51" s="3"/>
      <c r="B51" s="5" t="s">
        <v>50</v>
      </c>
      <c r="C51" s="3" t="s">
        <v>61</v>
      </c>
      <c r="D51" s="39">
        <v>1.35</v>
      </c>
      <c r="E51" s="39">
        <f>ROUND(D51*E48,2)</f>
        <v>0</v>
      </c>
      <c r="F51" s="39"/>
      <c r="G51" s="42"/>
      <c r="H51" s="39"/>
      <c r="I51" s="42"/>
      <c r="J51" s="39"/>
      <c r="K51" s="39"/>
      <c r="L51" s="39"/>
      <c r="M51" s="22"/>
    </row>
    <row r="52" spans="1:13" s="2" customFormat="1" ht="15.75">
      <c r="A52" s="55"/>
      <c r="B52" s="85" t="s">
        <v>62</v>
      </c>
      <c r="C52" s="56" t="s">
        <v>63</v>
      </c>
      <c r="D52" s="11">
        <v>0.04</v>
      </c>
      <c r="E52" s="39">
        <f>ROUND(D52*E48,2)</f>
        <v>0</v>
      </c>
      <c r="F52" s="11"/>
      <c r="G52" s="57"/>
      <c r="H52" s="55"/>
      <c r="I52" s="42"/>
      <c r="J52" s="55"/>
      <c r="K52" s="39"/>
      <c r="L52" s="39"/>
    </row>
    <row r="53" spans="1:13" s="27" customFormat="1" ht="27">
      <c r="A53" s="3">
        <v>12</v>
      </c>
      <c r="B53" s="36" t="s">
        <v>124</v>
      </c>
      <c r="C53" s="39" t="s">
        <v>48</v>
      </c>
      <c r="D53" s="37"/>
      <c r="E53" s="38">
        <f>E48*1.95*1000</f>
        <v>2.9250000000000003</v>
      </c>
      <c r="F53" s="39"/>
      <c r="G53" s="39"/>
      <c r="H53" s="39"/>
      <c r="I53" s="39"/>
      <c r="J53" s="39"/>
      <c r="K53" s="39"/>
      <c r="L53" s="39"/>
    </row>
    <row r="54" spans="1:13" s="22" customFormat="1" ht="13.5">
      <c r="A54" s="3">
        <v>13</v>
      </c>
      <c r="B54" s="5" t="s">
        <v>64</v>
      </c>
      <c r="C54" s="51" t="s">
        <v>65</v>
      </c>
      <c r="D54" s="51"/>
      <c r="E54" s="101">
        <v>1.5E-3</v>
      </c>
      <c r="F54" s="3"/>
      <c r="G54" s="3"/>
      <c r="H54" s="39"/>
      <c r="I54" s="42"/>
      <c r="J54" s="3"/>
      <c r="K54" s="39"/>
      <c r="L54" s="39"/>
      <c r="M54" s="43"/>
    </row>
    <row r="55" spans="1:13" s="22" customFormat="1" ht="13.5">
      <c r="A55" s="3"/>
      <c r="B55" s="5" t="s">
        <v>58</v>
      </c>
      <c r="C55" s="51" t="s">
        <v>60</v>
      </c>
      <c r="D55" s="51">
        <v>3.23</v>
      </c>
      <c r="E55" s="37">
        <f>ROUND(E54*D55,2)</f>
        <v>0</v>
      </c>
      <c r="F55" s="3"/>
      <c r="G55" s="3"/>
      <c r="H55" s="39"/>
      <c r="I55" s="39"/>
      <c r="J55" s="3"/>
      <c r="K55" s="39"/>
      <c r="L55" s="39"/>
      <c r="M55" s="43"/>
    </row>
    <row r="56" spans="1:13" s="22" customFormat="1" ht="13.5">
      <c r="A56" s="3"/>
      <c r="B56" s="5" t="s">
        <v>82</v>
      </c>
      <c r="C56" s="51" t="s">
        <v>52</v>
      </c>
      <c r="D56" s="51">
        <v>3.62</v>
      </c>
      <c r="E56" s="37">
        <f>ROUND(E54*D56,2)</f>
        <v>0.01</v>
      </c>
      <c r="F56" s="3"/>
      <c r="G56" s="3"/>
      <c r="H56" s="39"/>
      <c r="I56" s="42"/>
      <c r="J56" s="3"/>
      <c r="K56" s="39"/>
      <c r="L56" s="39"/>
      <c r="M56" s="43"/>
    </row>
    <row r="57" spans="1:13" s="22" customFormat="1" ht="13.5">
      <c r="A57" s="3"/>
      <c r="B57" s="5" t="s">
        <v>50</v>
      </c>
      <c r="C57" s="51" t="s">
        <v>51</v>
      </c>
      <c r="D57" s="51">
        <v>0.18</v>
      </c>
      <c r="E57" s="37">
        <f>ROUND(E54*D57,2)</f>
        <v>0</v>
      </c>
      <c r="F57" s="3"/>
      <c r="G57" s="3"/>
      <c r="H57" s="39"/>
      <c r="I57" s="42"/>
      <c r="J57" s="3"/>
      <c r="K57" s="39"/>
      <c r="L57" s="39"/>
      <c r="M57" s="43"/>
    </row>
    <row r="58" spans="1:13" s="22" customFormat="1" ht="13.5">
      <c r="A58" s="3"/>
      <c r="B58" s="5" t="s">
        <v>62</v>
      </c>
      <c r="C58" s="51" t="s">
        <v>49</v>
      </c>
      <c r="D58" s="51">
        <v>0.04</v>
      </c>
      <c r="E58" s="37">
        <f>ROUND(E54*D58,2)</f>
        <v>0</v>
      </c>
      <c r="F58" s="3"/>
      <c r="G58" s="3"/>
      <c r="H58" s="39"/>
      <c r="I58" s="42"/>
      <c r="J58" s="3"/>
      <c r="K58" s="39"/>
      <c r="L58" s="39"/>
      <c r="M58" s="43"/>
    </row>
    <row r="59" spans="1:13" s="22" customFormat="1" ht="40.5">
      <c r="A59" s="3">
        <v>14</v>
      </c>
      <c r="B59" s="5" t="s">
        <v>119</v>
      </c>
      <c r="C59" s="51" t="s">
        <v>49</v>
      </c>
      <c r="D59" s="51"/>
      <c r="E59" s="101">
        <v>1.5</v>
      </c>
      <c r="F59" s="3"/>
      <c r="G59" s="3"/>
      <c r="H59" s="39"/>
      <c r="I59" s="42"/>
      <c r="J59" s="3"/>
      <c r="K59" s="39"/>
      <c r="L59" s="39"/>
      <c r="M59" s="43"/>
    </row>
    <row r="60" spans="1:13" s="22" customFormat="1" ht="13.5">
      <c r="A60" s="3"/>
      <c r="B60" s="5" t="s">
        <v>58</v>
      </c>
      <c r="C60" s="51" t="s">
        <v>60</v>
      </c>
      <c r="D60" s="51">
        <v>1.21</v>
      </c>
      <c r="E60" s="37">
        <f>ROUND(E59*D60,2)</f>
        <v>1.82</v>
      </c>
      <c r="F60" s="3"/>
      <c r="G60" s="3"/>
      <c r="H60" s="39"/>
      <c r="I60" s="39"/>
      <c r="J60" s="3"/>
      <c r="K60" s="39"/>
      <c r="L60" s="39"/>
      <c r="M60" s="43"/>
    </row>
    <row r="61" spans="1:13" ht="40.5">
      <c r="A61" s="56">
        <v>15</v>
      </c>
      <c r="B61" s="113" t="s">
        <v>143</v>
      </c>
      <c r="C61" s="39" t="s">
        <v>48</v>
      </c>
      <c r="D61" s="11"/>
      <c r="E61" s="114">
        <f>0.88*1.55</f>
        <v>1.3640000000000001</v>
      </c>
      <c r="F61" s="39"/>
      <c r="G61" s="39"/>
      <c r="H61" s="39"/>
      <c r="I61" s="39"/>
      <c r="J61" s="39"/>
      <c r="K61" s="39"/>
      <c r="L61" s="39"/>
    </row>
    <row r="62" spans="1:13" ht="54">
      <c r="A62" s="56">
        <v>16</v>
      </c>
      <c r="B62" s="113" t="s">
        <v>144</v>
      </c>
      <c r="C62" s="39" t="s">
        <v>48</v>
      </c>
      <c r="D62" s="11"/>
      <c r="E62" s="114">
        <f>10*0.07+10*0.0108</f>
        <v>0.80800000000000005</v>
      </c>
      <c r="F62" s="39"/>
      <c r="G62" s="39"/>
      <c r="H62" s="39"/>
      <c r="I62" s="39"/>
      <c r="J62" s="39"/>
      <c r="K62" s="39"/>
      <c r="L62" s="39"/>
    </row>
    <row r="63" spans="1:13">
      <c r="A63" s="121"/>
      <c r="B63" s="88" t="s">
        <v>1</v>
      </c>
      <c r="C63" s="125" t="s">
        <v>51</v>
      </c>
      <c r="D63" s="11"/>
      <c r="E63" s="39"/>
      <c r="F63" s="39"/>
      <c r="G63" s="39"/>
      <c r="H63" s="39"/>
      <c r="I63" s="39"/>
      <c r="J63" s="39"/>
      <c r="K63" s="39"/>
      <c r="L63" s="91">
        <f>SUM(L11:L62)</f>
        <v>0</v>
      </c>
    </row>
    <row r="64" spans="1:13">
      <c r="A64" s="121"/>
      <c r="B64" s="88" t="s">
        <v>54</v>
      </c>
      <c r="C64" s="125" t="s">
        <v>55</v>
      </c>
      <c r="D64" s="69"/>
      <c r="E64" s="39"/>
      <c r="F64" s="39"/>
      <c r="G64" s="39"/>
      <c r="H64" s="39"/>
      <c r="I64" s="39"/>
      <c r="J64" s="39"/>
      <c r="K64" s="39"/>
      <c r="L64" s="58">
        <f>ROUND(0.1*L63,2)</f>
        <v>0</v>
      </c>
    </row>
    <row r="65" spans="1:12">
      <c r="A65" s="121"/>
      <c r="B65" s="88" t="s">
        <v>1</v>
      </c>
      <c r="C65" s="125" t="s">
        <v>51</v>
      </c>
      <c r="D65" s="69"/>
      <c r="E65" s="39"/>
      <c r="F65" s="39"/>
      <c r="G65" s="39"/>
      <c r="H65" s="39"/>
      <c r="I65" s="39"/>
      <c r="J65" s="39"/>
      <c r="K65" s="39"/>
      <c r="L65" s="58">
        <f>SUM(L63:L64)</f>
        <v>0</v>
      </c>
    </row>
    <row r="66" spans="1:12">
      <c r="A66" s="121"/>
      <c r="B66" s="88" t="s">
        <v>79</v>
      </c>
      <c r="C66" s="125" t="s">
        <v>55</v>
      </c>
      <c r="D66" s="69"/>
      <c r="E66" s="39"/>
      <c r="F66" s="39"/>
      <c r="G66" s="39"/>
      <c r="H66" s="39"/>
      <c r="I66" s="39"/>
      <c r="J66" s="39"/>
      <c r="K66" s="39"/>
      <c r="L66" s="58">
        <f>ROUND(0.08*L65,2)</f>
        <v>0</v>
      </c>
    </row>
    <row r="67" spans="1:12">
      <c r="A67" s="121"/>
      <c r="B67" s="88" t="s">
        <v>56</v>
      </c>
      <c r="C67" s="125" t="s">
        <v>51</v>
      </c>
      <c r="D67" s="70"/>
      <c r="E67" s="39"/>
      <c r="F67" s="39"/>
      <c r="G67" s="39"/>
      <c r="H67" s="39"/>
      <c r="I67" s="39"/>
      <c r="J67" s="39"/>
      <c r="K67" s="39"/>
      <c r="L67" s="58">
        <f>SUM(L65:L66)</f>
        <v>0</v>
      </c>
    </row>
    <row r="68" spans="1:12">
      <c r="A68" s="45"/>
      <c r="B68" s="107"/>
      <c r="C68" s="124"/>
      <c r="D68" s="45"/>
      <c r="E68" s="124"/>
      <c r="F68" s="124"/>
      <c r="G68" s="46"/>
      <c r="H68" s="45"/>
      <c r="I68" s="45"/>
      <c r="J68" s="45"/>
      <c r="K68" s="124"/>
      <c r="L68" s="71"/>
    </row>
    <row r="69" spans="1:12">
      <c r="A69" s="45"/>
      <c r="B69" s="162"/>
      <c r="C69" s="162"/>
      <c r="D69" s="44"/>
      <c r="E69" s="44"/>
      <c r="F69" s="163"/>
      <c r="G69" s="163"/>
      <c r="H69" s="163"/>
      <c r="I69" s="45"/>
      <c r="J69" s="45"/>
      <c r="K69" s="124"/>
      <c r="L69" s="71"/>
    </row>
    <row r="70" spans="1:12">
      <c r="A70" s="45"/>
      <c r="B70" s="107"/>
      <c r="C70" s="124"/>
      <c r="D70" s="45"/>
      <c r="E70" s="124"/>
      <c r="F70" s="124"/>
      <c r="G70" s="46"/>
      <c r="H70" s="45"/>
      <c r="I70" s="45"/>
      <c r="J70" s="45"/>
      <c r="K70" s="124"/>
      <c r="L70" s="72"/>
    </row>
    <row r="71" spans="1:12">
      <c r="A71" s="45"/>
      <c r="B71" s="164"/>
      <c r="C71" s="164"/>
      <c r="D71" s="47"/>
      <c r="E71" s="47"/>
      <c r="F71" s="164"/>
      <c r="G71" s="164"/>
      <c r="H71" s="164"/>
      <c r="I71" s="45"/>
      <c r="J71" s="45"/>
      <c r="K71" s="124"/>
      <c r="L71" s="71"/>
    </row>
    <row r="86" ht="30.75" customHeight="1"/>
    <row r="105" ht="46.5" customHeight="1"/>
    <row r="107" ht="57" customHeight="1"/>
  </sheetData>
  <mergeCells count="18">
    <mergeCell ref="A1:L1"/>
    <mergeCell ref="A2:L2"/>
    <mergeCell ref="A3:L3"/>
    <mergeCell ref="A4:E4"/>
    <mergeCell ref="G4:J4"/>
    <mergeCell ref="G6:J6"/>
    <mergeCell ref="A7:A8"/>
    <mergeCell ref="B7:B8"/>
    <mergeCell ref="C7:C8"/>
    <mergeCell ref="D7:E7"/>
    <mergeCell ref="F7:G7"/>
    <mergeCell ref="H7:I7"/>
    <mergeCell ref="J7:K7"/>
    <mergeCell ref="L7:L8"/>
    <mergeCell ref="B69:C69"/>
    <mergeCell ref="F69:H69"/>
    <mergeCell ref="B71:C71"/>
    <mergeCell ref="F71:H71"/>
  </mergeCells>
  <conditionalFormatting sqref="A8:IT541">
    <cfRule type="cellIs" dxfId="81" priority="166" stopIfTrue="1" operator="equal">
      <formula>8223.307275</formula>
    </cfRule>
  </conditionalFormatting>
  <conditionalFormatting sqref="E494:L494 E495:K498 C494:C498">
    <cfRule type="cellIs" dxfId="80" priority="151" stopIfTrue="1" operator="equal">
      <formula>8223.307275</formula>
    </cfRule>
  </conditionalFormatting>
  <conditionalFormatting sqref="E494:L494 E495:K498 C494:C498">
    <cfRule type="cellIs" dxfId="79" priority="150" stopIfTrue="1" operator="equal">
      <formula>8223.307275</formula>
    </cfRule>
  </conditionalFormatting>
  <conditionalFormatting sqref="E498:L498 E499:K502 C498:C502">
    <cfRule type="cellIs" dxfId="78" priority="149" stopIfTrue="1" operator="equal">
      <formula>8223.307275</formula>
    </cfRule>
  </conditionalFormatting>
  <conditionalFormatting sqref="E498:L498 E499:K502 C498:C502">
    <cfRule type="cellIs" dxfId="77" priority="148" stopIfTrue="1" operator="equal">
      <formula>8223.307275</formula>
    </cfRule>
  </conditionalFormatting>
  <conditionalFormatting sqref="E537:L537 E538:K541 C537:C541">
    <cfRule type="cellIs" dxfId="76" priority="147" stopIfTrue="1" operator="equal">
      <formula>8223.307275</formula>
    </cfRule>
  </conditionalFormatting>
  <conditionalFormatting sqref="E537:L537 E538:K541 C537:C541">
    <cfRule type="cellIs" dxfId="75" priority="146" stopIfTrue="1" operator="equal">
      <formula>8223.307275</formula>
    </cfRule>
  </conditionalFormatting>
  <conditionalFormatting sqref="E494:L494 E495:K498 C494:C498">
    <cfRule type="cellIs" dxfId="74" priority="130" stopIfTrue="1" operator="equal">
      <formula>8223.307275</formula>
    </cfRule>
  </conditionalFormatting>
  <conditionalFormatting sqref="E494:L494 E495:K498 C494:C498">
    <cfRule type="cellIs" dxfId="73" priority="129" stopIfTrue="1" operator="equal">
      <formula>8223.307275</formula>
    </cfRule>
  </conditionalFormatting>
  <conditionalFormatting sqref="E498:L498 E499:K502 C498:C502">
    <cfRule type="cellIs" dxfId="72" priority="128" stopIfTrue="1" operator="equal">
      <formula>8223.307275</formula>
    </cfRule>
  </conditionalFormatting>
  <conditionalFormatting sqref="E498:L498 E499:K502 C498:C502">
    <cfRule type="cellIs" dxfId="71" priority="127" stopIfTrue="1" operator="equal">
      <formula>8223.307275</formula>
    </cfRule>
  </conditionalFormatting>
  <conditionalFormatting sqref="E537:L537 E538:K541 C537:C541">
    <cfRule type="cellIs" dxfId="70" priority="126" stopIfTrue="1" operator="equal">
      <formula>8223.307275</formula>
    </cfRule>
  </conditionalFormatting>
  <conditionalFormatting sqref="E537:L537 E538:K541 C537:C541">
    <cfRule type="cellIs" dxfId="69" priority="125" stopIfTrue="1" operator="equal">
      <formula>8223.307275</formula>
    </cfRule>
  </conditionalFormatting>
  <conditionalFormatting sqref="E472:L472 E473:K476 C472:C476">
    <cfRule type="cellIs" dxfId="68" priority="119" stopIfTrue="1" operator="equal">
      <formula>8223.307275</formula>
    </cfRule>
  </conditionalFormatting>
  <conditionalFormatting sqref="E472:L472 E473:K476 C472:C476">
    <cfRule type="cellIs" dxfId="67" priority="118" stopIfTrue="1" operator="equal">
      <formula>8223.307275</formula>
    </cfRule>
  </conditionalFormatting>
  <conditionalFormatting sqref="E476:L476 E477:K480 C476:C480">
    <cfRule type="cellIs" dxfId="66" priority="117" stopIfTrue="1" operator="equal">
      <formula>8223.307275</formula>
    </cfRule>
  </conditionalFormatting>
  <conditionalFormatting sqref="E476:L476 E477:K480 C476:C480">
    <cfRule type="cellIs" dxfId="65" priority="116" stopIfTrue="1" operator="equal">
      <formula>8223.307275</formula>
    </cfRule>
  </conditionalFormatting>
  <conditionalFormatting sqref="E515:L515 E516:K519 C515:C519">
    <cfRule type="cellIs" dxfId="64" priority="115" stopIfTrue="1" operator="equal">
      <formula>8223.307275</formula>
    </cfRule>
  </conditionalFormatting>
  <conditionalFormatting sqref="E515:L515 E516:K519 C515:C519">
    <cfRule type="cellIs" dxfId="63" priority="114" stopIfTrue="1" operator="equal">
      <formula>8223.307275</formula>
    </cfRule>
  </conditionalFormatting>
  <conditionalFormatting sqref="E472:L472 E473:K476 C472:C476">
    <cfRule type="cellIs" dxfId="62" priority="110" stopIfTrue="1" operator="equal">
      <formula>8223.307275</formula>
    </cfRule>
  </conditionalFormatting>
  <conditionalFormatting sqref="E472:L472 E473:K476 C472:C476">
    <cfRule type="cellIs" dxfId="61" priority="109" stopIfTrue="1" operator="equal">
      <formula>8223.307275</formula>
    </cfRule>
  </conditionalFormatting>
  <conditionalFormatting sqref="E476:L476 E477:K480 C476:C480">
    <cfRule type="cellIs" dxfId="60" priority="108" stopIfTrue="1" operator="equal">
      <formula>8223.307275</formula>
    </cfRule>
  </conditionalFormatting>
  <conditionalFormatting sqref="E476:L476 E477:K480 C476:C480">
    <cfRule type="cellIs" dxfId="59" priority="107" stopIfTrue="1" operator="equal">
      <formula>8223.307275</formula>
    </cfRule>
  </conditionalFormatting>
  <conditionalFormatting sqref="E515:L515 E516:K519 C515:C519">
    <cfRule type="cellIs" dxfId="58" priority="106" stopIfTrue="1" operator="equal">
      <formula>8223.307275</formula>
    </cfRule>
  </conditionalFormatting>
  <conditionalFormatting sqref="E515:L515 E516:K519 C515:C519">
    <cfRule type="cellIs" dxfId="57" priority="105" stopIfTrue="1" operator="equal">
      <formula>8223.307275</formula>
    </cfRule>
  </conditionalFormatting>
  <conditionalFormatting sqref="E131:L131 E132:K135 C131:C135">
    <cfRule type="cellIs" dxfId="56" priority="104" stopIfTrue="1" operator="equal">
      <formula>8223.307275</formula>
    </cfRule>
  </conditionalFormatting>
  <conditionalFormatting sqref="C76:D80">
    <cfRule type="cellIs" dxfId="55" priority="95" stopIfTrue="1" operator="equal">
      <formula>8223.307275</formula>
    </cfRule>
  </conditionalFormatting>
  <conditionalFormatting sqref="C76:D80">
    <cfRule type="cellIs" dxfId="54" priority="94" stopIfTrue="1" operator="equal">
      <formula>8223.307275</formula>
    </cfRule>
  </conditionalFormatting>
  <conditionalFormatting sqref="C76:D80">
    <cfRule type="cellIs" dxfId="53" priority="93" stopIfTrue="1" operator="equal">
      <formula>8223.307275</formula>
    </cfRule>
  </conditionalFormatting>
  <conditionalFormatting sqref="C78:C80">
    <cfRule type="cellIs" dxfId="52" priority="92" stopIfTrue="1" operator="equal">
      <formula>8223.307275</formula>
    </cfRule>
  </conditionalFormatting>
  <conditionalFormatting sqref="C77:D77">
    <cfRule type="cellIs" dxfId="51" priority="91" stopIfTrue="1" operator="equal">
      <formula>8223.307275</formula>
    </cfRule>
  </conditionalFormatting>
  <conditionalFormatting sqref="C77:D77">
    <cfRule type="cellIs" dxfId="50" priority="90" stopIfTrue="1" operator="equal">
      <formula>8223.307275</formula>
    </cfRule>
  </conditionalFormatting>
  <conditionalFormatting sqref="C76:C80">
    <cfRule type="cellIs" dxfId="49" priority="89" stopIfTrue="1" operator="equal">
      <formula>8223.307275</formula>
    </cfRule>
  </conditionalFormatting>
  <conditionalFormatting sqref="E542:L542 E543:K546 C542:C546">
    <cfRule type="cellIs" dxfId="48" priority="88" stopIfTrue="1" operator="equal">
      <formula>8223.307275</formula>
    </cfRule>
  </conditionalFormatting>
  <conditionalFormatting sqref="E542:L542 E543:K546 C542:C546">
    <cfRule type="cellIs" dxfId="47" priority="87" stopIfTrue="1" operator="equal">
      <formula>8223.307275</formula>
    </cfRule>
  </conditionalFormatting>
  <conditionalFormatting sqref="E66:K69">
    <cfRule type="cellIs" dxfId="46" priority="86" stopIfTrue="1" operator="equal">
      <formula>8223.307275</formula>
    </cfRule>
  </conditionalFormatting>
  <conditionalFormatting sqref="E75:L75 E76:K79 C75:C79">
    <cfRule type="cellIs" dxfId="45" priority="79" stopIfTrue="1" operator="equal">
      <formula>8223.307275</formula>
    </cfRule>
  </conditionalFormatting>
  <conditionalFormatting sqref="E63:L63 E64:K67 C63:C67">
    <cfRule type="cellIs" dxfId="44" priority="78" stopIfTrue="1" operator="equal">
      <formula>8223.307275</formula>
    </cfRule>
  </conditionalFormatting>
  <conditionalFormatting sqref="E494:L494 E495:K498 C494:C498">
    <cfRule type="cellIs" dxfId="43" priority="58" stopIfTrue="1" operator="equal">
      <formula>8223.307275</formula>
    </cfRule>
  </conditionalFormatting>
  <conditionalFormatting sqref="E494:L494 E495:K498 C494:C498">
    <cfRule type="cellIs" dxfId="42" priority="57" stopIfTrue="1" operator="equal">
      <formula>8223.307275</formula>
    </cfRule>
  </conditionalFormatting>
  <conditionalFormatting sqref="E498:L498 E499:K502 C498:C502">
    <cfRule type="cellIs" dxfId="41" priority="56" stopIfTrue="1" operator="equal">
      <formula>8223.307275</formula>
    </cfRule>
  </conditionalFormatting>
  <conditionalFormatting sqref="E498:L498 E499:K502 C498:C502">
    <cfRule type="cellIs" dxfId="40" priority="55" stopIfTrue="1" operator="equal">
      <formula>8223.307275</formula>
    </cfRule>
  </conditionalFormatting>
  <conditionalFormatting sqref="E537:L537 E538:K541 C537:C541">
    <cfRule type="cellIs" dxfId="39" priority="54" stopIfTrue="1" operator="equal">
      <formula>8223.307275</formula>
    </cfRule>
  </conditionalFormatting>
  <conditionalFormatting sqref="E537:L537 E538:K541 C537:C541">
    <cfRule type="cellIs" dxfId="38" priority="53" stopIfTrue="1" operator="equal">
      <formula>8223.307275</formula>
    </cfRule>
  </conditionalFormatting>
  <conditionalFormatting sqref="E494:L494 E495:K498 C494:C498">
    <cfRule type="cellIs" dxfId="37" priority="47" stopIfTrue="1" operator="equal">
      <formula>8223.307275</formula>
    </cfRule>
  </conditionalFormatting>
  <conditionalFormatting sqref="E494:L494 E495:K498 C494:C498">
    <cfRule type="cellIs" dxfId="36" priority="46" stopIfTrue="1" operator="equal">
      <formula>8223.307275</formula>
    </cfRule>
  </conditionalFormatting>
  <conditionalFormatting sqref="E498:L498 E499:K502 C498:C502">
    <cfRule type="cellIs" dxfId="35" priority="45" stopIfTrue="1" operator="equal">
      <formula>8223.307275</formula>
    </cfRule>
  </conditionalFormatting>
  <conditionalFormatting sqref="E498:L498 E499:K502 C498:C502">
    <cfRule type="cellIs" dxfId="34" priority="44" stopIfTrue="1" operator="equal">
      <formula>8223.307275</formula>
    </cfRule>
  </conditionalFormatting>
  <conditionalFormatting sqref="E537:L537 E538:K541 C537:C541">
    <cfRule type="cellIs" dxfId="33" priority="43" stopIfTrue="1" operator="equal">
      <formula>8223.307275</formula>
    </cfRule>
  </conditionalFormatting>
  <conditionalFormatting sqref="E537:L537 E538:K541 C537:C541">
    <cfRule type="cellIs" dxfId="32" priority="42" stopIfTrue="1" operator="equal">
      <formula>8223.307275</formula>
    </cfRule>
  </conditionalFormatting>
  <conditionalFormatting sqref="E472:L472 E473:K476 C472:C476">
    <cfRule type="cellIs" dxfId="31" priority="38" stopIfTrue="1" operator="equal">
      <formula>8223.307275</formula>
    </cfRule>
  </conditionalFormatting>
  <conditionalFormatting sqref="E472:L472 E473:K476 C472:C476">
    <cfRule type="cellIs" dxfId="30" priority="37" stopIfTrue="1" operator="equal">
      <formula>8223.307275</formula>
    </cfRule>
  </conditionalFormatting>
  <conditionalFormatting sqref="E476:L476 E477:K480 C476:C480">
    <cfRule type="cellIs" dxfId="29" priority="36" stopIfTrue="1" operator="equal">
      <formula>8223.307275</formula>
    </cfRule>
  </conditionalFormatting>
  <conditionalFormatting sqref="E476:L476 E477:K480 C476:C480">
    <cfRule type="cellIs" dxfId="28" priority="35" stopIfTrue="1" operator="equal">
      <formula>8223.307275</formula>
    </cfRule>
  </conditionalFormatting>
  <conditionalFormatting sqref="E515:L515 E516:K519 C515:C519">
    <cfRule type="cellIs" dxfId="27" priority="34" stopIfTrue="1" operator="equal">
      <formula>8223.307275</formula>
    </cfRule>
  </conditionalFormatting>
  <conditionalFormatting sqref="E515:L515 E516:K519 C515:C519">
    <cfRule type="cellIs" dxfId="26" priority="33" stopIfTrue="1" operator="equal">
      <formula>8223.307275</formula>
    </cfRule>
  </conditionalFormatting>
  <conditionalFormatting sqref="E472:L472 E473:K476 C472:C476">
    <cfRule type="cellIs" dxfId="25" priority="29" stopIfTrue="1" operator="equal">
      <formula>8223.307275</formula>
    </cfRule>
  </conditionalFormatting>
  <conditionalFormatting sqref="E472:L472 E473:K476 C472:C476">
    <cfRule type="cellIs" dxfId="24" priority="28" stopIfTrue="1" operator="equal">
      <formula>8223.307275</formula>
    </cfRule>
  </conditionalFormatting>
  <conditionalFormatting sqref="E476:L476 E477:K480 C476:C480">
    <cfRule type="cellIs" dxfId="23" priority="27" stopIfTrue="1" operator="equal">
      <formula>8223.307275</formula>
    </cfRule>
  </conditionalFormatting>
  <conditionalFormatting sqref="E476:L476 E477:K480 C476:C480">
    <cfRule type="cellIs" dxfId="22" priority="26" stopIfTrue="1" operator="equal">
      <formula>8223.307275</formula>
    </cfRule>
  </conditionalFormatting>
  <conditionalFormatting sqref="E515:L515 E516:K519 C515:C519">
    <cfRule type="cellIs" dxfId="21" priority="25" stopIfTrue="1" operator="equal">
      <formula>8223.307275</formula>
    </cfRule>
  </conditionalFormatting>
  <conditionalFormatting sqref="E515:L515 E516:K519 C515:C519">
    <cfRule type="cellIs" dxfId="20" priority="24" stopIfTrue="1" operator="equal">
      <formula>8223.307275</formula>
    </cfRule>
  </conditionalFormatting>
  <conditionalFormatting sqref="E131:L131 E132:K135 C131:C135">
    <cfRule type="cellIs" dxfId="19" priority="23" stopIfTrue="1" operator="equal">
      <formula>8223.307275</formula>
    </cfRule>
  </conditionalFormatting>
  <conditionalFormatting sqref="C76:D80">
    <cfRule type="cellIs" dxfId="18" priority="18" stopIfTrue="1" operator="equal">
      <formula>8223.307275</formula>
    </cfRule>
  </conditionalFormatting>
  <conditionalFormatting sqref="C76:D80">
    <cfRule type="cellIs" dxfId="17" priority="17" stopIfTrue="1" operator="equal">
      <formula>8223.307275</formula>
    </cfRule>
  </conditionalFormatting>
  <conditionalFormatting sqref="C76:D80">
    <cfRule type="cellIs" dxfId="16" priority="16" stopIfTrue="1" operator="equal">
      <formula>8223.307275</formula>
    </cfRule>
  </conditionalFormatting>
  <conditionalFormatting sqref="C78:C80">
    <cfRule type="cellIs" dxfId="15" priority="15" stopIfTrue="1" operator="equal">
      <formula>8223.307275</formula>
    </cfRule>
  </conditionalFormatting>
  <conditionalFormatting sqref="C77:D77">
    <cfRule type="cellIs" dxfId="14" priority="14" stopIfTrue="1" operator="equal">
      <formula>8223.307275</formula>
    </cfRule>
  </conditionalFormatting>
  <conditionalFormatting sqref="C77:D77">
    <cfRule type="cellIs" dxfId="13" priority="13" stopIfTrue="1" operator="equal">
      <formula>8223.307275</formula>
    </cfRule>
  </conditionalFormatting>
  <conditionalFormatting sqref="C76:C80">
    <cfRule type="cellIs" dxfId="12" priority="12" stopIfTrue="1" operator="equal">
      <formula>8223.307275</formula>
    </cfRule>
  </conditionalFormatting>
  <conditionalFormatting sqref="E542:L542 E543:K546 C542:C546">
    <cfRule type="cellIs" dxfId="11" priority="11" stopIfTrue="1" operator="equal">
      <formula>8223.307275</formula>
    </cfRule>
  </conditionalFormatting>
  <conditionalFormatting sqref="E542:L542 E543:K546 C542:C546">
    <cfRule type="cellIs" dxfId="10" priority="10" stopIfTrue="1" operator="equal">
      <formula>8223.307275</formula>
    </cfRule>
  </conditionalFormatting>
  <conditionalFormatting sqref="E66:K69">
    <cfRule type="cellIs" dxfId="9" priority="9" stopIfTrue="1" operator="equal">
      <formula>8223.307275</formula>
    </cfRule>
  </conditionalFormatting>
  <conditionalFormatting sqref="E75:L75 E76:K79 C75:C79">
    <cfRule type="cellIs" dxfId="8" priority="2" stopIfTrue="1" operator="equal">
      <formula>8223.307275</formula>
    </cfRule>
  </conditionalFormatting>
  <conditionalFormatting sqref="E63:L63 E64:K67 C63:C67">
    <cfRule type="cellIs" dxfId="7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  <rowBreaks count="2" manualBreakCount="2">
    <brk id="29" max="16383" man="1"/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6"/>
  <sheetViews>
    <sheetView view="pageBreakPreview" zoomScale="60" zoomScaleNormal="100" workbookViewId="0">
      <selection activeCell="B5" sqref="B1:B1048576"/>
    </sheetView>
  </sheetViews>
  <sheetFormatPr defaultRowHeight="15"/>
  <cols>
    <col min="1" max="1" width="3" style="1" customWidth="1"/>
    <col min="2" max="2" width="31.140625" style="83" customWidth="1"/>
    <col min="3" max="3" width="7.7109375" style="1" customWidth="1"/>
    <col min="4" max="4" width="10.85546875" style="1" customWidth="1"/>
    <col min="5" max="5" width="9.140625" style="1"/>
    <col min="6" max="6" width="7.85546875" style="1" customWidth="1"/>
    <col min="7" max="7" width="9.140625" style="1"/>
    <col min="8" max="8" width="6.7109375" style="1" customWidth="1"/>
    <col min="9" max="9" width="9.140625" style="1"/>
    <col min="10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4" s="2" customFormat="1" ht="20.25" customHeight="1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s="22" customFormat="1" ht="13.5">
      <c r="A2" s="168" t="s">
        <v>134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4" s="22" customFormat="1" ht="14.25" customHeight="1">
      <c r="A3" s="169"/>
      <c r="B3" s="169"/>
      <c r="C3" s="169"/>
      <c r="D3" s="169"/>
      <c r="E3" s="169"/>
      <c r="F3" s="23"/>
      <c r="G3" s="152"/>
      <c r="H3" s="152"/>
      <c r="I3" s="152"/>
      <c r="J3" s="152"/>
      <c r="K3" s="24"/>
      <c r="L3" s="98"/>
    </row>
    <row r="4" spans="1:14" s="22" customFormat="1" ht="14.25" customHeight="1">
      <c r="B4" s="133"/>
      <c r="C4" s="24">
        <f>ROUND(L73*0.001,2)</f>
        <v>0</v>
      </c>
      <c r="D4" s="22" t="s">
        <v>37</v>
      </c>
      <c r="H4" s="25"/>
      <c r="I4" s="99"/>
      <c r="J4" s="99"/>
      <c r="K4" s="24"/>
      <c r="L4" s="98"/>
    </row>
    <row r="5" spans="1:14" s="22" customFormat="1" ht="14.25" customHeight="1">
      <c r="A5" s="26"/>
      <c r="B5" s="81"/>
      <c r="C5" s="27"/>
      <c r="D5" s="27"/>
      <c r="E5" s="24"/>
      <c r="F5" s="28"/>
      <c r="G5" s="153"/>
      <c r="H5" s="153"/>
      <c r="I5" s="153"/>
      <c r="J5" s="153"/>
      <c r="K5" s="24"/>
      <c r="L5" s="98"/>
    </row>
    <row r="6" spans="1:14" s="27" customFormat="1" ht="30.75" customHeight="1">
      <c r="A6" s="166" t="s">
        <v>0</v>
      </c>
      <c r="B6" s="156" t="s">
        <v>38</v>
      </c>
      <c r="C6" s="166" t="s">
        <v>39</v>
      </c>
      <c r="D6" s="158" t="s">
        <v>40</v>
      </c>
      <c r="E6" s="159"/>
      <c r="F6" s="158" t="s">
        <v>41</v>
      </c>
      <c r="G6" s="159"/>
      <c r="H6" s="158" t="s">
        <v>42</v>
      </c>
      <c r="I6" s="159"/>
      <c r="J6" s="158" t="s">
        <v>43</v>
      </c>
      <c r="K6" s="159"/>
      <c r="L6" s="165" t="s">
        <v>44</v>
      </c>
    </row>
    <row r="7" spans="1:14" s="27" customFormat="1" ht="41.25" customHeight="1">
      <c r="A7" s="166"/>
      <c r="B7" s="157"/>
      <c r="C7" s="166"/>
      <c r="D7" s="29" t="s">
        <v>45</v>
      </c>
      <c r="E7" s="29" t="s">
        <v>1</v>
      </c>
      <c r="F7" s="29" t="s">
        <v>93</v>
      </c>
      <c r="G7" s="30" t="s">
        <v>44</v>
      </c>
      <c r="H7" s="31" t="s">
        <v>93</v>
      </c>
      <c r="I7" s="29" t="s">
        <v>44</v>
      </c>
      <c r="J7" s="29" t="s">
        <v>93</v>
      </c>
      <c r="K7" s="32" t="s">
        <v>44</v>
      </c>
      <c r="L7" s="165"/>
      <c r="N7" s="28"/>
    </row>
    <row r="8" spans="1:14" s="27" customFormat="1" ht="13.5">
      <c r="A8" s="33">
        <v>1</v>
      </c>
      <c r="B8" s="82">
        <v>3</v>
      </c>
      <c r="C8" s="34">
        <v>4</v>
      </c>
      <c r="D8" s="33">
        <v>5</v>
      </c>
      <c r="E8" s="34">
        <v>6</v>
      </c>
      <c r="F8" s="35">
        <v>7</v>
      </c>
      <c r="G8" s="34">
        <v>8</v>
      </c>
      <c r="H8" s="33">
        <v>9</v>
      </c>
      <c r="I8" s="34">
        <v>10</v>
      </c>
      <c r="J8" s="33">
        <v>11</v>
      </c>
      <c r="K8" s="35">
        <v>12</v>
      </c>
      <c r="L8" s="34" t="s">
        <v>46</v>
      </c>
    </row>
    <row r="9" spans="1:14" s="22" customFormat="1" ht="40.5">
      <c r="A9" s="3">
        <v>1</v>
      </c>
      <c r="B9" s="50" t="s">
        <v>106</v>
      </c>
      <c r="C9" s="51" t="s">
        <v>57</v>
      </c>
      <c r="D9" s="51"/>
      <c r="E9" s="73">
        <v>4.0399999999999998E-2</v>
      </c>
      <c r="F9" s="3"/>
      <c r="G9" s="3"/>
      <c r="H9" s="39"/>
      <c r="I9" s="42"/>
      <c r="J9" s="3"/>
      <c r="K9" s="39"/>
      <c r="L9" s="42"/>
      <c r="M9" s="43"/>
    </row>
    <row r="10" spans="1:14" s="54" customFormat="1" ht="13.5">
      <c r="A10" s="3"/>
      <c r="B10" s="4" t="s">
        <v>59</v>
      </c>
      <c r="C10" s="3" t="s">
        <v>60</v>
      </c>
      <c r="D10" s="39">
        <v>20</v>
      </c>
      <c r="E10" s="39">
        <f>ROUND(D10*E9,2)</f>
        <v>0.81</v>
      </c>
      <c r="F10" s="53"/>
      <c r="G10" s="53"/>
      <c r="H10" s="39"/>
      <c r="I10" s="39"/>
      <c r="J10" s="53"/>
      <c r="K10" s="39"/>
      <c r="L10" s="39"/>
    </row>
    <row r="11" spans="1:14" s="54" customFormat="1" ht="15.75">
      <c r="A11" s="3"/>
      <c r="B11" s="4" t="s">
        <v>92</v>
      </c>
      <c r="C11" s="3" t="s">
        <v>88</v>
      </c>
      <c r="D11" s="39">
        <v>44.8</v>
      </c>
      <c r="E11" s="39">
        <f>ROUND(D11*E9,2)</f>
        <v>1.81</v>
      </c>
      <c r="F11" s="53"/>
      <c r="G11" s="53"/>
      <c r="H11" s="3"/>
      <c r="I11" s="42"/>
      <c r="J11" s="3"/>
      <c r="K11" s="39"/>
      <c r="L11" s="39"/>
    </row>
    <row r="12" spans="1:14" s="27" customFormat="1" ht="13.5">
      <c r="A12" s="3"/>
      <c r="B12" s="5" t="s">
        <v>50</v>
      </c>
      <c r="C12" s="3" t="s">
        <v>61</v>
      </c>
      <c r="D12" s="39">
        <v>2.1</v>
      </c>
      <c r="E12" s="39">
        <f>ROUND(D12*E9,2)</f>
        <v>0.08</v>
      </c>
      <c r="F12" s="39"/>
      <c r="G12" s="42"/>
      <c r="H12" s="39"/>
      <c r="I12" s="42"/>
      <c r="J12" s="39"/>
      <c r="K12" s="39"/>
      <c r="L12" s="39"/>
      <c r="M12" s="22"/>
    </row>
    <row r="13" spans="1:14" s="2" customFormat="1" ht="15.75">
      <c r="A13" s="55"/>
      <c r="B13" s="85" t="s">
        <v>62</v>
      </c>
      <c r="C13" s="56" t="s">
        <v>63</v>
      </c>
      <c r="D13" s="11">
        <v>0.05</v>
      </c>
      <c r="E13" s="39">
        <f>ROUND(D13*E9,2)</f>
        <v>0</v>
      </c>
      <c r="F13" s="11"/>
      <c r="G13" s="57"/>
      <c r="H13" s="55"/>
      <c r="I13" s="42"/>
      <c r="J13" s="55"/>
      <c r="K13" s="39"/>
      <c r="L13" s="39"/>
    </row>
    <row r="14" spans="1:14" s="27" customFormat="1" ht="27">
      <c r="A14" s="3">
        <v>2</v>
      </c>
      <c r="B14" s="36" t="s">
        <v>122</v>
      </c>
      <c r="C14" s="39" t="s">
        <v>48</v>
      </c>
      <c r="D14" s="37"/>
      <c r="E14" s="38">
        <f>E9*1.95*1000</f>
        <v>78.779999999999987</v>
      </c>
      <c r="F14" s="39"/>
      <c r="G14" s="39"/>
      <c r="H14" s="39"/>
      <c r="I14" s="39"/>
      <c r="J14" s="39"/>
      <c r="K14" s="39"/>
      <c r="L14" s="39"/>
    </row>
    <row r="15" spans="1:14" s="22" customFormat="1" ht="13.5">
      <c r="A15" s="3">
        <v>3</v>
      </c>
      <c r="B15" s="5" t="s">
        <v>64</v>
      </c>
      <c r="C15" s="51" t="s">
        <v>65</v>
      </c>
      <c r="D15" s="51"/>
      <c r="E15" s="73">
        <v>4.0399999999999998E-2</v>
      </c>
      <c r="F15" s="3"/>
      <c r="G15" s="3"/>
      <c r="H15" s="39"/>
      <c r="I15" s="42"/>
      <c r="J15" s="3"/>
      <c r="K15" s="39"/>
      <c r="L15" s="39"/>
      <c r="M15" s="43"/>
    </row>
    <row r="16" spans="1:14" s="22" customFormat="1" ht="13.5">
      <c r="A16" s="3"/>
      <c r="B16" s="5" t="s">
        <v>58</v>
      </c>
      <c r="C16" s="51" t="s">
        <v>60</v>
      </c>
      <c r="D16" s="51">
        <v>3.23</v>
      </c>
      <c r="E16" s="37">
        <f>ROUND(E15*D16,2)</f>
        <v>0.13</v>
      </c>
      <c r="F16" s="3"/>
      <c r="G16" s="3"/>
      <c r="H16" s="39"/>
      <c r="I16" s="39"/>
      <c r="J16" s="3"/>
      <c r="K16" s="39"/>
      <c r="L16" s="39"/>
      <c r="M16" s="43"/>
    </row>
    <row r="17" spans="1:255" s="22" customFormat="1" ht="13.5">
      <c r="A17" s="3"/>
      <c r="B17" s="5" t="s">
        <v>82</v>
      </c>
      <c r="C17" s="51" t="s">
        <v>52</v>
      </c>
      <c r="D17" s="51">
        <v>3.62</v>
      </c>
      <c r="E17" s="37">
        <f>ROUND(E15*D17,2)</f>
        <v>0.15</v>
      </c>
      <c r="F17" s="3"/>
      <c r="G17" s="3"/>
      <c r="H17" s="39"/>
      <c r="I17" s="42"/>
      <c r="J17" s="3"/>
      <c r="K17" s="39"/>
      <c r="L17" s="39"/>
      <c r="M17" s="43"/>
    </row>
    <row r="18" spans="1:255" s="22" customFormat="1" ht="13.5">
      <c r="A18" s="3"/>
      <c r="B18" s="5" t="s">
        <v>50</v>
      </c>
      <c r="C18" s="51" t="s">
        <v>51</v>
      </c>
      <c r="D18" s="51">
        <v>0.18</v>
      </c>
      <c r="E18" s="37">
        <f>ROUND(E15*D18,2)</f>
        <v>0.01</v>
      </c>
      <c r="F18" s="3"/>
      <c r="G18" s="3"/>
      <c r="H18" s="39"/>
      <c r="I18" s="42"/>
      <c r="J18" s="3"/>
      <c r="K18" s="39"/>
      <c r="L18" s="39"/>
      <c r="M18" s="43"/>
    </row>
    <row r="19" spans="1:255" s="22" customFormat="1" ht="13.5">
      <c r="A19" s="3"/>
      <c r="B19" s="5" t="s">
        <v>62</v>
      </c>
      <c r="C19" s="51" t="s">
        <v>49</v>
      </c>
      <c r="D19" s="51">
        <v>0.04</v>
      </c>
      <c r="E19" s="37">
        <f>ROUND(E15*D19,2)</f>
        <v>0</v>
      </c>
      <c r="F19" s="3"/>
      <c r="G19" s="3"/>
      <c r="H19" s="39"/>
      <c r="I19" s="42"/>
      <c r="J19" s="3"/>
      <c r="K19" s="39"/>
      <c r="L19" s="39"/>
      <c r="M19" s="43"/>
    </row>
    <row r="20" spans="1:255" s="22" customFormat="1" ht="51" customHeight="1">
      <c r="A20" s="3">
        <v>4</v>
      </c>
      <c r="B20" s="5" t="s">
        <v>116</v>
      </c>
      <c r="C20" s="51" t="s">
        <v>49</v>
      </c>
      <c r="D20" s="51"/>
      <c r="E20" s="52">
        <v>2.1</v>
      </c>
      <c r="F20" s="3"/>
      <c r="G20" s="3"/>
      <c r="H20" s="39"/>
      <c r="I20" s="42"/>
      <c r="J20" s="3"/>
      <c r="K20" s="39"/>
      <c r="L20" s="39"/>
      <c r="M20" s="43"/>
    </row>
    <row r="21" spans="1:255" s="22" customFormat="1" ht="13.5">
      <c r="A21" s="3"/>
      <c r="B21" s="5" t="s">
        <v>58</v>
      </c>
      <c r="C21" s="51" t="s">
        <v>60</v>
      </c>
      <c r="D21" s="51">
        <v>2.1</v>
      </c>
      <c r="E21" s="37">
        <f>ROUND(E20*D21,2)</f>
        <v>4.41</v>
      </c>
      <c r="F21" s="3"/>
      <c r="G21" s="3"/>
      <c r="H21" s="39"/>
      <c r="I21" s="39"/>
      <c r="J21" s="3"/>
      <c r="K21" s="39"/>
      <c r="L21" s="39"/>
      <c r="M21" s="43"/>
    </row>
    <row r="22" spans="1:255" s="27" customFormat="1" ht="27">
      <c r="A22" s="3">
        <v>5</v>
      </c>
      <c r="B22" s="36" t="s">
        <v>123</v>
      </c>
      <c r="C22" s="39" t="s">
        <v>48</v>
      </c>
      <c r="D22" s="37"/>
      <c r="E22" s="38">
        <f>E20*1.95</f>
        <v>4.0949999999999998</v>
      </c>
      <c r="F22" s="39"/>
      <c r="G22" s="39"/>
      <c r="H22" s="39"/>
      <c r="I22" s="39"/>
      <c r="J22" s="39"/>
      <c r="K22" s="39"/>
      <c r="L22" s="39"/>
    </row>
    <row r="23" spans="1:255" s="22" customFormat="1" ht="13.5">
      <c r="A23" s="3">
        <v>6</v>
      </c>
      <c r="B23" s="5" t="s">
        <v>64</v>
      </c>
      <c r="C23" s="51" t="s">
        <v>65</v>
      </c>
      <c r="D23" s="51"/>
      <c r="E23" s="73">
        <v>2.0999999999999999E-3</v>
      </c>
      <c r="F23" s="3"/>
      <c r="G23" s="3"/>
      <c r="H23" s="39"/>
      <c r="I23" s="42"/>
      <c r="J23" s="3"/>
      <c r="K23" s="39"/>
      <c r="L23" s="39"/>
      <c r="M23" s="43"/>
    </row>
    <row r="24" spans="1:255" s="22" customFormat="1" ht="13.5">
      <c r="A24" s="3"/>
      <c r="B24" s="5" t="s">
        <v>58</v>
      </c>
      <c r="C24" s="51" t="s">
        <v>60</v>
      </c>
      <c r="D24" s="51">
        <v>3.23</v>
      </c>
      <c r="E24" s="37">
        <f>ROUND(E23*D24,2)</f>
        <v>0.01</v>
      </c>
      <c r="F24" s="3"/>
      <c r="G24" s="3"/>
      <c r="H24" s="39"/>
      <c r="I24" s="39"/>
      <c r="J24" s="3"/>
      <c r="K24" s="39"/>
      <c r="L24" s="39"/>
      <c r="M24" s="43"/>
    </row>
    <row r="25" spans="1:255" s="22" customFormat="1" ht="13.5">
      <c r="A25" s="3"/>
      <c r="B25" s="5" t="s">
        <v>82</v>
      </c>
      <c r="C25" s="51" t="s">
        <v>52</v>
      </c>
      <c r="D25" s="51">
        <v>3.62</v>
      </c>
      <c r="E25" s="37">
        <f>ROUND(E23*D25,2)</f>
        <v>0.01</v>
      </c>
      <c r="F25" s="3"/>
      <c r="G25" s="3"/>
      <c r="H25" s="39"/>
      <c r="I25" s="42"/>
      <c r="J25" s="3"/>
      <c r="K25" s="39"/>
      <c r="L25" s="39"/>
      <c r="M25" s="43"/>
    </row>
    <row r="26" spans="1:255" s="22" customFormat="1" ht="13.5">
      <c r="A26" s="3"/>
      <c r="B26" s="5" t="s">
        <v>50</v>
      </c>
      <c r="C26" s="51" t="s">
        <v>51</v>
      </c>
      <c r="D26" s="51">
        <v>0.18</v>
      </c>
      <c r="E26" s="37">
        <f>ROUND(E23*D26,2)</f>
        <v>0</v>
      </c>
      <c r="F26" s="3"/>
      <c r="G26" s="3"/>
      <c r="H26" s="39"/>
      <c r="I26" s="42"/>
      <c r="J26" s="3"/>
      <c r="K26" s="39"/>
      <c r="L26" s="39"/>
      <c r="M26" s="43"/>
    </row>
    <row r="27" spans="1:255" s="22" customFormat="1" ht="13.5">
      <c r="A27" s="3"/>
      <c r="B27" s="5" t="s">
        <v>62</v>
      </c>
      <c r="C27" s="51" t="s">
        <v>49</v>
      </c>
      <c r="D27" s="51">
        <v>0.04</v>
      </c>
      <c r="E27" s="37">
        <f>ROUND(E23*D27,2)</f>
        <v>0</v>
      </c>
      <c r="F27" s="3"/>
      <c r="G27" s="3"/>
      <c r="H27" s="39"/>
      <c r="I27" s="42"/>
      <c r="J27" s="3"/>
      <c r="K27" s="39"/>
      <c r="L27" s="39"/>
      <c r="M27" s="43"/>
    </row>
    <row r="28" spans="1:255" s="77" customFormat="1" ht="40.5">
      <c r="A28" s="3">
        <v>7</v>
      </c>
      <c r="B28" s="76" t="s">
        <v>125</v>
      </c>
      <c r="C28" s="39" t="s">
        <v>77</v>
      </c>
      <c r="D28" s="41"/>
      <c r="E28" s="38">
        <v>0.22900000000000001</v>
      </c>
      <c r="F28" s="39"/>
      <c r="G28" s="39"/>
      <c r="H28" s="39"/>
      <c r="I28" s="39"/>
      <c r="J28" s="39"/>
      <c r="K28" s="39"/>
      <c r="L28" s="39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s="77" customFormat="1" ht="13.5">
      <c r="A29" s="3"/>
      <c r="B29" s="76" t="s">
        <v>58</v>
      </c>
      <c r="C29" s="39" t="s">
        <v>47</v>
      </c>
      <c r="D29" s="37">
        <v>15</v>
      </c>
      <c r="E29" s="39">
        <f>ROUND(E28*D29,2)</f>
        <v>3.44</v>
      </c>
      <c r="F29" s="39"/>
      <c r="G29" s="39"/>
      <c r="H29" s="39"/>
      <c r="I29" s="39"/>
      <c r="J29" s="39"/>
      <c r="K29" s="39"/>
      <c r="L29" s="39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s="77" customFormat="1" ht="13.5">
      <c r="A30" s="3"/>
      <c r="B30" s="76" t="s">
        <v>70</v>
      </c>
      <c r="C30" s="37" t="s">
        <v>52</v>
      </c>
      <c r="D30" s="37">
        <v>2.16</v>
      </c>
      <c r="E30" s="39">
        <f>ROUND(E28*D30,2)</f>
        <v>0.49</v>
      </c>
      <c r="F30" s="39"/>
      <c r="G30" s="39"/>
      <c r="H30" s="39"/>
      <c r="I30" s="39"/>
      <c r="J30" s="39"/>
      <c r="K30" s="39"/>
      <c r="L30" s="39"/>
      <c r="M30" s="22"/>
      <c r="N30" s="22"/>
      <c r="O30" s="22"/>
      <c r="P30" s="22"/>
      <c r="Q30" s="67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77" customFormat="1" ht="13.5">
      <c r="A31" s="3"/>
      <c r="B31" s="76" t="s">
        <v>69</v>
      </c>
      <c r="C31" s="39" t="s">
        <v>52</v>
      </c>
      <c r="D31" s="37">
        <v>0.97</v>
      </c>
      <c r="E31" s="39">
        <f>ROUND(E28*D31,2)</f>
        <v>0.22</v>
      </c>
      <c r="F31" s="39"/>
      <c r="G31" s="39"/>
      <c r="H31" s="39"/>
      <c r="I31" s="39"/>
      <c r="J31" s="39"/>
      <c r="K31" s="39"/>
      <c r="L31" s="39"/>
      <c r="M31" s="22"/>
      <c r="N31" s="67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77" customFormat="1" ht="27">
      <c r="A32" s="3"/>
      <c r="B32" s="76" t="s">
        <v>87</v>
      </c>
      <c r="C32" s="39" t="s">
        <v>52</v>
      </c>
      <c r="D32" s="37">
        <v>2.73</v>
      </c>
      <c r="E32" s="39">
        <f>ROUND(E28*D32,2)</f>
        <v>0.63</v>
      </c>
      <c r="F32" s="39"/>
      <c r="G32" s="39"/>
      <c r="H32" s="39"/>
      <c r="I32" s="39"/>
      <c r="J32" s="39"/>
      <c r="K32" s="39"/>
      <c r="L32" s="39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77" customFormat="1" ht="15.75">
      <c r="A33" s="3"/>
      <c r="B33" s="76" t="s">
        <v>76</v>
      </c>
      <c r="C33" s="37" t="s">
        <v>63</v>
      </c>
      <c r="D33" s="37">
        <v>122</v>
      </c>
      <c r="E33" s="39">
        <f>ROUND(E28*D33,2)</f>
        <v>27.94</v>
      </c>
      <c r="F33" s="39"/>
      <c r="G33" s="39"/>
      <c r="H33" s="39"/>
      <c r="I33" s="39"/>
      <c r="J33" s="39"/>
      <c r="K33" s="39"/>
      <c r="L33" s="39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s="77" customFormat="1" ht="15.75">
      <c r="A34" s="3"/>
      <c r="B34" s="76" t="s">
        <v>53</v>
      </c>
      <c r="C34" s="37" t="s">
        <v>63</v>
      </c>
      <c r="D34" s="37">
        <v>7</v>
      </c>
      <c r="E34" s="39">
        <f>ROUND(E28*D34,2)</f>
        <v>1.6</v>
      </c>
      <c r="F34" s="40"/>
      <c r="G34" s="39"/>
      <c r="H34" s="39"/>
      <c r="I34" s="39"/>
      <c r="J34" s="39"/>
      <c r="K34" s="39"/>
      <c r="L34" s="39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77" customFormat="1" ht="27">
      <c r="A35" s="3">
        <v>8</v>
      </c>
      <c r="B35" s="76" t="s">
        <v>100</v>
      </c>
      <c r="C35" s="39" t="s">
        <v>73</v>
      </c>
      <c r="D35" s="41"/>
      <c r="E35" s="38">
        <v>8.8999999999999996E-2</v>
      </c>
      <c r="F35" s="39"/>
      <c r="G35" s="39"/>
      <c r="H35" s="39"/>
      <c r="I35" s="39"/>
      <c r="J35" s="39"/>
      <c r="K35" s="39"/>
      <c r="L35" s="39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77" customFormat="1" ht="13.5">
      <c r="A36" s="3"/>
      <c r="B36" s="76" t="s">
        <v>58</v>
      </c>
      <c r="C36" s="39" t="s">
        <v>47</v>
      </c>
      <c r="D36" s="37">
        <v>33</v>
      </c>
      <c r="E36" s="39">
        <f>ROUND(E35*D36,2)</f>
        <v>2.94</v>
      </c>
      <c r="F36" s="39"/>
      <c r="G36" s="39"/>
      <c r="H36" s="39"/>
      <c r="I36" s="39"/>
      <c r="J36" s="39"/>
      <c r="K36" s="39"/>
      <c r="L36" s="39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s="77" customFormat="1" ht="13.5">
      <c r="A37" s="3"/>
      <c r="B37" s="76" t="s">
        <v>90</v>
      </c>
      <c r="C37" s="37" t="s">
        <v>52</v>
      </c>
      <c r="D37" s="37">
        <v>0.42</v>
      </c>
      <c r="E37" s="39">
        <f>ROUND(E35*D37,2)</f>
        <v>0.04</v>
      </c>
      <c r="F37" s="39"/>
      <c r="G37" s="39"/>
      <c r="H37" s="39"/>
      <c r="I37" s="39"/>
      <c r="J37" s="39"/>
      <c r="K37" s="39"/>
      <c r="L37" s="39"/>
      <c r="M37" s="22"/>
      <c r="N37" s="22"/>
      <c r="O37" s="22"/>
      <c r="P37" s="22"/>
      <c r="Q37" s="67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77" customFormat="1" ht="13.5">
      <c r="A38" s="3"/>
      <c r="B38" s="76" t="s">
        <v>82</v>
      </c>
      <c r="C38" s="37" t="s">
        <v>52</v>
      </c>
      <c r="D38" s="37">
        <v>2.58</v>
      </c>
      <c r="E38" s="39">
        <f>ROUND(E35*D38,2)</f>
        <v>0.23</v>
      </c>
      <c r="F38" s="39"/>
      <c r="G38" s="39"/>
      <c r="H38" s="39"/>
      <c r="I38" s="39"/>
      <c r="J38" s="39"/>
      <c r="K38" s="39"/>
      <c r="L38" s="39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77" customFormat="1" ht="27">
      <c r="A39" s="3"/>
      <c r="B39" s="76" t="s">
        <v>89</v>
      </c>
      <c r="C39" s="39" t="s">
        <v>52</v>
      </c>
      <c r="D39" s="37">
        <v>11.2</v>
      </c>
      <c r="E39" s="39">
        <f>ROUND(E35*D39,2)</f>
        <v>1</v>
      </c>
      <c r="F39" s="39"/>
      <c r="G39" s="39"/>
      <c r="H39" s="39"/>
      <c r="I39" s="39"/>
      <c r="J39" s="39"/>
      <c r="K39" s="39"/>
      <c r="L39" s="39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77" customFormat="1" ht="13.5">
      <c r="A40" s="3"/>
      <c r="B40" s="76" t="s">
        <v>81</v>
      </c>
      <c r="C40" s="39" t="s">
        <v>52</v>
      </c>
      <c r="D40" s="37">
        <v>24.8</v>
      </c>
      <c r="E40" s="39">
        <f>ROUND(E35*D40,2)</f>
        <v>2.21</v>
      </c>
      <c r="F40" s="39"/>
      <c r="G40" s="39"/>
      <c r="H40" s="39"/>
      <c r="I40" s="39"/>
      <c r="J40" s="39"/>
      <c r="K40" s="39"/>
      <c r="L40" s="39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77" customFormat="1" ht="13.5">
      <c r="A41" s="3"/>
      <c r="B41" s="76" t="s">
        <v>69</v>
      </c>
      <c r="C41" s="39" t="s">
        <v>52</v>
      </c>
      <c r="D41" s="37">
        <v>4.1399999999999997</v>
      </c>
      <c r="E41" s="39">
        <f>ROUND(E35*D41,2)</f>
        <v>0.37</v>
      </c>
      <c r="F41" s="39"/>
      <c r="G41" s="39"/>
      <c r="H41" s="39"/>
      <c r="I41" s="39"/>
      <c r="J41" s="39"/>
      <c r="K41" s="39"/>
      <c r="L41" s="39"/>
      <c r="M41" s="22"/>
      <c r="N41" s="67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s="77" customFormat="1" ht="13.5">
      <c r="A42" s="3"/>
      <c r="B42" s="74" t="s">
        <v>71</v>
      </c>
      <c r="C42" s="39" t="s">
        <v>52</v>
      </c>
      <c r="D42" s="37">
        <v>0.53</v>
      </c>
      <c r="E42" s="39">
        <f>ROUND(E35*D42,2)</f>
        <v>0.05</v>
      </c>
      <c r="F42" s="39"/>
      <c r="G42" s="39"/>
      <c r="H42" s="39"/>
      <c r="I42" s="39"/>
      <c r="J42" s="39"/>
      <c r="K42" s="39"/>
      <c r="L42" s="39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s="77" customFormat="1" ht="15.75">
      <c r="A43" s="3"/>
      <c r="B43" s="76" t="s">
        <v>97</v>
      </c>
      <c r="C43" s="37" t="s">
        <v>63</v>
      </c>
      <c r="D43" s="37">
        <v>204</v>
      </c>
      <c r="E43" s="39">
        <f>ROUND(E35*D43,2)</f>
        <v>18.16</v>
      </c>
      <c r="F43" s="39"/>
      <c r="G43" s="39"/>
      <c r="H43" s="39"/>
      <c r="I43" s="39"/>
      <c r="J43" s="39"/>
      <c r="K43" s="39"/>
      <c r="L43" s="39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s="77" customFormat="1" ht="15.75">
      <c r="A44" s="3"/>
      <c r="B44" s="76" t="s">
        <v>53</v>
      </c>
      <c r="C44" s="37" t="s">
        <v>63</v>
      </c>
      <c r="D44" s="37">
        <v>30</v>
      </c>
      <c r="E44" s="39">
        <f>ROUND(E35*D44,2)</f>
        <v>2.67</v>
      </c>
      <c r="F44" s="40"/>
      <c r="G44" s="39"/>
      <c r="H44" s="39"/>
      <c r="I44" s="39"/>
      <c r="J44" s="39"/>
      <c r="K44" s="39"/>
      <c r="L44" s="39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s="77" customFormat="1" ht="13.5">
      <c r="A45" s="3">
        <v>9</v>
      </c>
      <c r="B45" s="76" t="s">
        <v>98</v>
      </c>
      <c r="C45" s="39" t="s">
        <v>48</v>
      </c>
      <c r="D45" s="41"/>
      <c r="E45" s="38">
        <v>0.1</v>
      </c>
      <c r="F45" s="39"/>
      <c r="G45" s="39"/>
      <c r="H45" s="39"/>
      <c r="I45" s="39"/>
      <c r="J45" s="39"/>
      <c r="K45" s="39"/>
      <c r="L45" s="39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s="77" customFormat="1" ht="13.5">
      <c r="A46" s="3"/>
      <c r="B46" s="78" t="s">
        <v>80</v>
      </c>
      <c r="C46" s="39" t="s">
        <v>52</v>
      </c>
      <c r="D46" s="37">
        <v>0.3</v>
      </c>
      <c r="E46" s="39">
        <f>ROUND(E45*D46,2)</f>
        <v>0.03</v>
      </c>
      <c r="F46" s="39"/>
      <c r="G46" s="39"/>
      <c r="H46" s="39"/>
      <c r="I46" s="39"/>
      <c r="J46" s="39"/>
      <c r="K46" s="39"/>
      <c r="L46" s="39"/>
      <c r="M46" s="22"/>
      <c r="N46" s="67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s="77" customFormat="1" ht="13.5">
      <c r="A47" s="3"/>
      <c r="B47" s="78" t="s">
        <v>72</v>
      </c>
      <c r="C47" s="64" t="s">
        <v>48</v>
      </c>
      <c r="D47" s="37">
        <v>1.03</v>
      </c>
      <c r="E47" s="39">
        <f>ROUND(E45*D47,2)</f>
        <v>0.1</v>
      </c>
      <c r="F47" s="39"/>
      <c r="G47" s="39"/>
      <c r="H47" s="39"/>
      <c r="I47" s="39"/>
      <c r="J47" s="39"/>
      <c r="K47" s="39"/>
      <c r="L47" s="39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s="22" customFormat="1" ht="54">
      <c r="A48" s="3">
        <v>10</v>
      </c>
      <c r="B48" s="5" t="s">
        <v>126</v>
      </c>
      <c r="C48" s="51" t="s">
        <v>73</v>
      </c>
      <c r="D48" s="51"/>
      <c r="E48" s="38">
        <v>8.5000000000000006E-2</v>
      </c>
      <c r="F48" s="3"/>
      <c r="G48" s="3"/>
      <c r="H48" s="39"/>
      <c r="I48" s="42"/>
      <c r="J48" s="3"/>
      <c r="K48" s="39"/>
      <c r="L48" s="39"/>
    </row>
    <row r="49" spans="1:255" s="54" customFormat="1" ht="13.5">
      <c r="A49" s="3"/>
      <c r="B49" s="4" t="s">
        <v>58</v>
      </c>
      <c r="C49" s="3" t="s">
        <v>60</v>
      </c>
      <c r="D49" s="40">
        <f>37.5+0.07*4</f>
        <v>37.78</v>
      </c>
      <c r="E49" s="39">
        <f>ROUND(E48*D49,2)</f>
        <v>3.21</v>
      </c>
      <c r="F49" s="53"/>
      <c r="G49" s="53"/>
      <c r="H49" s="39"/>
      <c r="I49" s="39"/>
      <c r="J49" s="53"/>
      <c r="K49" s="53"/>
      <c r="L49" s="39"/>
      <c r="M49" s="59"/>
      <c r="Q49" s="59"/>
    </row>
    <row r="50" spans="1:255" s="54" customFormat="1" ht="13.5">
      <c r="A50" s="3"/>
      <c r="B50" s="4" t="s">
        <v>74</v>
      </c>
      <c r="C50" s="3" t="s">
        <v>68</v>
      </c>
      <c r="D50" s="65">
        <v>3.02</v>
      </c>
      <c r="E50" s="39">
        <f>ROUND(D50*E48,2)</f>
        <v>0.26</v>
      </c>
      <c r="F50" s="53"/>
      <c r="G50" s="53"/>
      <c r="H50" s="39"/>
      <c r="I50" s="42"/>
      <c r="J50" s="3"/>
      <c r="K50" s="39"/>
      <c r="L50" s="39"/>
    </row>
    <row r="51" spans="1:255" s="22" customFormat="1" ht="13.5">
      <c r="A51" s="3"/>
      <c r="B51" s="60" t="s">
        <v>83</v>
      </c>
      <c r="C51" s="61" t="s">
        <v>68</v>
      </c>
      <c r="D51" s="49">
        <v>3.7</v>
      </c>
      <c r="E51" s="39">
        <f>ROUND(D51*E48,2)</f>
        <v>0.31</v>
      </c>
      <c r="F51" s="39"/>
      <c r="G51" s="39"/>
      <c r="H51" s="55"/>
      <c r="I51" s="62"/>
      <c r="J51" s="56"/>
      <c r="K51" s="39"/>
      <c r="L51" s="39"/>
    </row>
    <row r="52" spans="1:255" s="22" customFormat="1" ht="13.5">
      <c r="A52" s="3"/>
      <c r="B52" s="60" t="s">
        <v>84</v>
      </c>
      <c r="C52" s="61" t="s">
        <v>68</v>
      </c>
      <c r="D52" s="40">
        <v>11.1</v>
      </c>
      <c r="E52" s="39">
        <f>ROUND(D52*E48,2)</f>
        <v>0.94</v>
      </c>
      <c r="F52" s="39"/>
      <c r="G52" s="39"/>
      <c r="H52" s="55"/>
      <c r="I52" s="62"/>
      <c r="J52" s="56"/>
      <c r="K52" s="39"/>
      <c r="L52" s="39"/>
    </row>
    <row r="53" spans="1:255" s="22" customFormat="1" ht="13.5">
      <c r="A53" s="3"/>
      <c r="B53" s="4" t="s">
        <v>50</v>
      </c>
      <c r="C53" s="3" t="s">
        <v>51</v>
      </c>
      <c r="D53" s="65">
        <v>2.2999999999999998</v>
      </c>
      <c r="E53" s="39">
        <f>ROUND(D53*E48,2)</f>
        <v>0.2</v>
      </c>
      <c r="F53" s="3"/>
      <c r="G53" s="3"/>
      <c r="H53" s="39"/>
      <c r="I53" s="42"/>
      <c r="J53" s="39"/>
      <c r="K53" s="39"/>
      <c r="L53" s="39"/>
    </row>
    <row r="54" spans="1:255" s="22" customFormat="1" ht="27">
      <c r="A54" s="3"/>
      <c r="B54" s="4" t="s">
        <v>99</v>
      </c>
      <c r="C54" s="3" t="s">
        <v>48</v>
      </c>
      <c r="D54" s="49">
        <f>93.1+11.6*4</f>
        <v>139.5</v>
      </c>
      <c r="E54" s="39">
        <f>ROUND(D54*E48,2)</f>
        <v>11.86</v>
      </c>
      <c r="F54" s="39"/>
      <c r="G54" s="39"/>
      <c r="H54" s="39"/>
      <c r="I54" s="42"/>
      <c r="J54" s="39"/>
      <c r="K54" s="39"/>
      <c r="L54" s="39"/>
    </row>
    <row r="55" spans="1:255" s="22" customFormat="1" ht="13.5">
      <c r="A55" s="3"/>
      <c r="B55" s="4" t="s">
        <v>75</v>
      </c>
      <c r="C55" s="3" t="s">
        <v>51</v>
      </c>
      <c r="D55" s="49">
        <f>14.5+0.02*4</f>
        <v>14.58</v>
      </c>
      <c r="E55" s="39">
        <f>ROUND(D55*E48,2)</f>
        <v>1.24</v>
      </c>
      <c r="F55" s="39"/>
      <c r="G55" s="39"/>
      <c r="H55" s="39"/>
      <c r="I55" s="42"/>
      <c r="J55" s="39"/>
      <c r="K55" s="39"/>
      <c r="L55" s="39"/>
    </row>
    <row r="56" spans="1:255" s="77" customFormat="1" ht="13.5">
      <c r="A56" s="3">
        <v>11</v>
      </c>
      <c r="B56" s="76" t="s">
        <v>98</v>
      </c>
      <c r="C56" s="39" t="s">
        <v>48</v>
      </c>
      <c r="D56" s="41"/>
      <c r="E56" s="38">
        <v>0.05</v>
      </c>
      <c r="F56" s="39"/>
      <c r="G56" s="39"/>
      <c r="H56" s="39"/>
      <c r="I56" s="39"/>
      <c r="J56" s="39"/>
      <c r="K56" s="39"/>
      <c r="L56" s="39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s="77" customFormat="1" ht="13.5">
      <c r="A57" s="3"/>
      <c r="B57" s="78" t="s">
        <v>80</v>
      </c>
      <c r="C57" s="39" t="s">
        <v>52</v>
      </c>
      <c r="D57" s="37">
        <v>0.3</v>
      </c>
      <c r="E57" s="39">
        <f>ROUND(E56*D57,2)</f>
        <v>0.02</v>
      </c>
      <c r="F57" s="39"/>
      <c r="G57" s="39"/>
      <c r="H57" s="39"/>
      <c r="I57" s="39"/>
      <c r="J57" s="39"/>
      <c r="K57" s="39"/>
      <c r="L57" s="39"/>
      <c r="M57" s="22"/>
      <c r="N57" s="67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s="77" customFormat="1" ht="13.5">
      <c r="A58" s="3"/>
      <c r="B58" s="78" t="s">
        <v>72</v>
      </c>
      <c r="C58" s="64" t="s">
        <v>48</v>
      </c>
      <c r="D58" s="37">
        <v>1.03</v>
      </c>
      <c r="E58" s="39">
        <f>ROUND(E56*D58,2)</f>
        <v>0.05</v>
      </c>
      <c r="F58" s="39"/>
      <c r="G58" s="39"/>
      <c r="H58" s="39"/>
      <c r="I58" s="39"/>
      <c r="J58" s="39"/>
      <c r="K58" s="39"/>
      <c r="L58" s="3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s="22" customFormat="1" ht="67.5">
      <c r="A59" s="3">
        <v>12</v>
      </c>
      <c r="B59" s="5" t="s">
        <v>127</v>
      </c>
      <c r="C59" s="51" t="s">
        <v>73</v>
      </c>
      <c r="D59" s="51"/>
      <c r="E59" s="38">
        <v>8.5000000000000006E-2</v>
      </c>
      <c r="F59" s="3"/>
      <c r="G59" s="3"/>
      <c r="H59" s="39"/>
      <c r="I59" s="42"/>
      <c r="J59" s="3"/>
      <c r="K59" s="39"/>
      <c r="L59" s="39"/>
    </row>
    <row r="60" spans="1:255" s="54" customFormat="1" ht="13.5">
      <c r="A60" s="3"/>
      <c r="B60" s="4" t="s">
        <v>58</v>
      </c>
      <c r="C60" s="3" t="s">
        <v>60</v>
      </c>
      <c r="D60" s="40">
        <v>37.5</v>
      </c>
      <c r="E60" s="39">
        <f>ROUND(E59*D60,2)</f>
        <v>3.19</v>
      </c>
      <c r="F60" s="53"/>
      <c r="G60" s="53"/>
      <c r="H60" s="39"/>
      <c r="I60" s="39"/>
      <c r="J60" s="53"/>
      <c r="K60" s="53"/>
      <c r="L60" s="39"/>
      <c r="M60" s="59"/>
    </row>
    <row r="61" spans="1:255" s="54" customFormat="1" ht="13.5">
      <c r="A61" s="3"/>
      <c r="B61" s="4" t="s">
        <v>74</v>
      </c>
      <c r="C61" s="3" t="s">
        <v>68</v>
      </c>
      <c r="D61" s="65">
        <v>3.02</v>
      </c>
      <c r="E61" s="39">
        <f>ROUND(D61*E59,2)</f>
        <v>0.26</v>
      </c>
      <c r="F61" s="53"/>
      <c r="G61" s="53"/>
      <c r="H61" s="39"/>
      <c r="I61" s="42"/>
      <c r="J61" s="3"/>
      <c r="K61" s="39"/>
      <c r="L61" s="39"/>
    </row>
    <row r="62" spans="1:255" s="22" customFormat="1" ht="13.5">
      <c r="A62" s="3"/>
      <c r="B62" s="60" t="s">
        <v>83</v>
      </c>
      <c r="C62" s="61" t="s">
        <v>68</v>
      </c>
      <c r="D62" s="49">
        <v>3.7</v>
      </c>
      <c r="E62" s="39">
        <f>ROUND(D62*E59,2)</f>
        <v>0.31</v>
      </c>
      <c r="F62" s="39"/>
      <c r="G62" s="39"/>
      <c r="H62" s="55"/>
      <c r="I62" s="62"/>
      <c r="J62" s="56"/>
      <c r="K62" s="39"/>
      <c r="L62" s="39"/>
    </row>
    <row r="63" spans="1:255" s="22" customFormat="1" ht="13.5">
      <c r="A63" s="3"/>
      <c r="B63" s="60" t="s">
        <v>84</v>
      </c>
      <c r="C63" s="61" t="s">
        <v>68</v>
      </c>
      <c r="D63" s="40">
        <v>11.1</v>
      </c>
      <c r="E63" s="39">
        <f>ROUND(D63*E59,2)</f>
        <v>0.94</v>
      </c>
      <c r="F63" s="39"/>
      <c r="G63" s="39"/>
      <c r="H63" s="55"/>
      <c r="I63" s="62"/>
      <c r="J63" s="56"/>
      <c r="K63" s="39"/>
      <c r="L63" s="39"/>
    </row>
    <row r="64" spans="1:255" s="22" customFormat="1" ht="13.5">
      <c r="A64" s="3"/>
      <c r="B64" s="4" t="s">
        <v>50</v>
      </c>
      <c r="C64" s="3" t="s">
        <v>61</v>
      </c>
      <c r="D64" s="65">
        <v>2.2999999999999998</v>
      </c>
      <c r="E64" s="39">
        <f>ROUND(D64*E59,2)</f>
        <v>0.2</v>
      </c>
      <c r="F64" s="3"/>
      <c r="G64" s="3"/>
      <c r="H64" s="39"/>
      <c r="I64" s="42"/>
      <c r="J64" s="39"/>
      <c r="K64" s="39"/>
      <c r="L64" s="39"/>
    </row>
    <row r="65" spans="1:12" s="22" customFormat="1" ht="27">
      <c r="A65" s="3"/>
      <c r="B65" s="4" t="s">
        <v>85</v>
      </c>
      <c r="C65" s="3" t="s">
        <v>48</v>
      </c>
      <c r="D65" s="49">
        <v>97.4</v>
      </c>
      <c r="E65" s="39">
        <f>ROUND(D65*E59,2)</f>
        <v>8.2799999999999994</v>
      </c>
      <c r="F65" s="39"/>
      <c r="G65" s="39"/>
      <c r="H65" s="39"/>
      <c r="I65" s="42"/>
      <c r="J65" s="39"/>
      <c r="K65" s="39"/>
      <c r="L65" s="39"/>
    </row>
    <row r="66" spans="1:12" s="22" customFormat="1" ht="13.5">
      <c r="A66" s="3"/>
      <c r="B66" s="4" t="s">
        <v>75</v>
      </c>
      <c r="C66" s="3" t="s">
        <v>51</v>
      </c>
      <c r="D66" s="49">
        <v>14.5</v>
      </c>
      <c r="E66" s="39">
        <f>ROUND(E59*D66,2)</f>
        <v>1.23</v>
      </c>
      <c r="F66" s="39"/>
      <c r="G66" s="39"/>
      <c r="H66" s="39"/>
      <c r="I66" s="42"/>
      <c r="J66" s="39"/>
      <c r="K66" s="39"/>
      <c r="L66" s="39"/>
    </row>
    <row r="67" spans="1:12" s="48" customFormat="1" ht="54">
      <c r="A67" s="56">
        <v>13</v>
      </c>
      <c r="B67" s="113" t="s">
        <v>141</v>
      </c>
      <c r="C67" s="39" t="s">
        <v>48</v>
      </c>
      <c r="D67" s="11"/>
      <c r="E67" s="114">
        <f>27.94*1.55+18.16*1.6</f>
        <v>72.363</v>
      </c>
      <c r="F67" s="39"/>
      <c r="G67" s="39"/>
      <c r="H67" s="39"/>
      <c r="I67" s="39"/>
      <c r="J67" s="39"/>
      <c r="K67" s="39"/>
      <c r="L67" s="39"/>
    </row>
    <row r="68" spans="1:12" s="48" customFormat="1" ht="40.5">
      <c r="A68" s="56">
        <v>14</v>
      </c>
      <c r="B68" s="113" t="s">
        <v>142</v>
      </c>
      <c r="C68" s="39" t="s">
        <v>48</v>
      </c>
      <c r="D68" s="11"/>
      <c r="E68" s="114">
        <f>11.86+8.28</f>
        <v>20.14</v>
      </c>
      <c r="F68" s="39"/>
      <c r="G68" s="39"/>
      <c r="H68" s="39"/>
      <c r="I68" s="39"/>
      <c r="J68" s="39"/>
      <c r="K68" s="39"/>
      <c r="L68" s="39"/>
    </row>
    <row r="69" spans="1:12" ht="15" customHeight="1">
      <c r="A69" s="55"/>
      <c r="B69" s="86" t="s">
        <v>44</v>
      </c>
      <c r="C69" s="100" t="s">
        <v>51</v>
      </c>
      <c r="D69" s="11"/>
      <c r="E69" s="55"/>
      <c r="F69" s="55"/>
      <c r="G69" s="58"/>
      <c r="H69" s="58"/>
      <c r="I69" s="58"/>
      <c r="J69" s="58"/>
      <c r="K69" s="58"/>
      <c r="L69" s="58">
        <f>SUM(L9:L68)</f>
        <v>0</v>
      </c>
    </row>
    <row r="70" spans="1:12">
      <c r="A70" s="55"/>
      <c r="B70" s="87" t="s">
        <v>91</v>
      </c>
      <c r="C70" s="100" t="s">
        <v>55</v>
      </c>
      <c r="D70" s="69"/>
      <c r="E70" s="55"/>
      <c r="F70" s="55"/>
      <c r="G70" s="55"/>
      <c r="H70" s="55"/>
      <c r="I70" s="55"/>
      <c r="J70" s="55"/>
      <c r="K70" s="55"/>
      <c r="L70" s="58">
        <f>ROUND(0.1*L69,2)</f>
        <v>0</v>
      </c>
    </row>
    <row r="71" spans="1:12">
      <c r="A71" s="55"/>
      <c r="B71" s="87" t="s">
        <v>66</v>
      </c>
      <c r="C71" s="100" t="s">
        <v>51</v>
      </c>
      <c r="D71" s="69"/>
      <c r="E71" s="55"/>
      <c r="F71" s="55"/>
      <c r="G71" s="55"/>
      <c r="H71" s="55"/>
      <c r="I71" s="55"/>
      <c r="J71" s="55"/>
      <c r="K71" s="55"/>
      <c r="L71" s="58">
        <f>SUM(L69:L70)</f>
        <v>0</v>
      </c>
    </row>
    <row r="72" spans="1:12">
      <c r="A72" s="55"/>
      <c r="B72" s="87" t="s">
        <v>96</v>
      </c>
      <c r="C72" s="100" t="s">
        <v>55</v>
      </c>
      <c r="D72" s="69"/>
      <c r="E72" s="55"/>
      <c r="F72" s="55"/>
      <c r="G72" s="55"/>
      <c r="H72" s="55"/>
      <c r="I72" s="55"/>
      <c r="J72" s="55"/>
      <c r="K72" s="55"/>
      <c r="L72" s="58">
        <f>ROUND(0.08*L71,2)</f>
        <v>0</v>
      </c>
    </row>
    <row r="73" spans="1:12">
      <c r="A73" s="55"/>
      <c r="B73" s="87" t="s">
        <v>67</v>
      </c>
      <c r="C73" s="100" t="s">
        <v>51</v>
      </c>
      <c r="D73" s="70"/>
      <c r="E73" s="55"/>
      <c r="F73" s="55"/>
      <c r="G73" s="55"/>
      <c r="H73" s="55"/>
      <c r="I73" s="55"/>
      <c r="J73" s="55"/>
      <c r="K73" s="55"/>
      <c r="L73" s="58">
        <f>SUM(L71:L72)</f>
        <v>0</v>
      </c>
    </row>
    <row r="75" spans="1:12">
      <c r="B75" s="1"/>
    </row>
    <row r="76" spans="1:12">
      <c r="B76" s="1"/>
    </row>
  </sheetData>
  <mergeCells count="13">
    <mergeCell ref="L6:L7"/>
    <mergeCell ref="G5:J5"/>
    <mergeCell ref="A6:A7"/>
    <mergeCell ref="B6:B7"/>
    <mergeCell ref="C6:C7"/>
    <mergeCell ref="D6:E6"/>
    <mergeCell ref="F6:G6"/>
    <mergeCell ref="H6:I6"/>
    <mergeCell ref="J6:K6"/>
    <mergeCell ref="A1:L1"/>
    <mergeCell ref="G3:J3"/>
    <mergeCell ref="A2:K2"/>
    <mergeCell ref="A3:E3"/>
  </mergeCells>
  <conditionalFormatting sqref="B69:IQ86 A8:IT68 B82:IT85 B89:IT89 B109:IT113 A129:IT156 B87:IT87 B88:IQ88 B90:IQ108 B114:IQ128 A157:IQ157 A69:IP140">
    <cfRule type="cellIs" dxfId="6" priority="61" stopIfTrue="1" operator="equal">
      <formula>8223.307275</formula>
    </cfRule>
  </conditionalFormatting>
  <conditionalFormatting sqref="IR69:IT82">
    <cfRule type="cellIs" dxfId="5" priority="49" stopIfTrue="1" operator="equal">
      <formula>8223.307275</formula>
    </cfRule>
  </conditionalFormatting>
  <conditionalFormatting sqref="IR94:IT105">
    <cfRule type="cellIs" dxfId="4" priority="48" stopIfTrue="1" operator="equal">
      <formula>8223.307275</formula>
    </cfRule>
  </conditionalFormatting>
  <conditionalFormatting sqref="HM84:IQ94 HM95:IN108">
    <cfRule type="cellIs" dxfId="3" priority="45" stopIfTrue="1" operator="equal">
      <formula>8223.307275</formula>
    </cfRule>
  </conditionalFormatting>
  <conditionalFormatting sqref="HM88:IQ98 HM71:IN87 HM99:IN112">
    <cfRule type="cellIs" dxfId="2" priority="20" stopIfTrue="1" operator="equal">
      <formula>8223.307275</formula>
    </cfRule>
  </conditionalFormatting>
  <conditionalFormatting sqref="C69:D73">
    <cfRule type="cellIs" dxfId="1" priority="19" stopIfTrue="1" operator="equal">
      <formula>8223.307275</formula>
    </cfRule>
  </conditionalFormatting>
  <conditionalFormatting sqref="C69:C73">
    <cfRule type="cellIs" dxfId="0" priority="18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  <rowBreaks count="2" manualBreakCount="2">
    <brk id="28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krebs</vt:lpstr>
      <vt:lpstr>1-1</vt:lpstr>
      <vt:lpstr>2-1</vt:lpstr>
      <vt:lpstr>3-1</vt:lpstr>
      <vt:lpstr>4-1</vt:lpstr>
      <vt:lpstr>5-1</vt:lpstr>
      <vt:lpstr>'2-1'!Print_Area</vt:lpstr>
      <vt:lpstr>krebs!Print_Area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Tamuna Niniashvili</cp:lastModifiedBy>
  <cp:revision/>
  <cp:lastPrinted>2019-04-19T09:11:19Z</cp:lastPrinted>
  <dcterms:created xsi:type="dcterms:W3CDTF">2013-04-21T20:24:51Z</dcterms:created>
  <dcterms:modified xsi:type="dcterms:W3CDTF">2020-01-30T12:41:31Z</dcterms:modified>
</cp:coreProperties>
</file>