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598" firstSheet="1" activeTab="1"/>
  </bookViews>
  <sheets>
    <sheet name="gare kan." sheetId="1" state="hidden" r:id="rId1"/>
    <sheet name="1" sheetId="2" r:id="rId2"/>
    <sheet name="nakreb" sheetId="3" r:id="rId3"/>
  </sheets>
  <definedNames/>
  <calcPr fullCalcOnLoad="1"/>
</workbook>
</file>

<file path=xl/sharedStrings.xml><?xml version="1.0" encoding="utf-8"?>
<sst xmlns="http://schemas.openxmlformats.org/spreadsheetml/2006/main" count="520" uniqueCount="238">
  <si>
    <t>სხვა მანქანები ნორმით</t>
  </si>
  <si>
    <t>სხვადასხვა მასალები ნორმით</t>
  </si>
  <si>
    <t xml:space="preserve">შრომის დანახარჯი </t>
  </si>
  <si>
    <t>მანქანები</t>
  </si>
  <si>
    <t>ც</t>
  </si>
  <si>
    <t xml:space="preserve">სხვა მასალები </t>
  </si>
  <si>
    <r>
      <t>მ</t>
    </r>
    <r>
      <rPr>
        <b/>
        <vertAlign val="superscript"/>
        <sz val="10"/>
        <rFont val="Sylfaen"/>
        <family val="1"/>
      </rPr>
      <t>2</t>
    </r>
  </si>
  <si>
    <t>გ/მ</t>
  </si>
  <si>
    <t>ტნ</t>
  </si>
  <si>
    <t>ქანჩი (შურუპი)</t>
  </si>
  <si>
    <t>სამაგრი კედელში</t>
  </si>
  <si>
    <t xml:space="preserve">ლარი </t>
  </si>
  <si>
    <t>ლარი</t>
  </si>
  <si>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</si>
  <si>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</si>
  <si>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</si>
  <si>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</si>
  <si>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</si>
  <si>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</si>
  <si>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</si>
  <si>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</si>
  <si>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</si>
  <si>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</si>
  <si>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</si>
  <si>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</si>
  <si>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</si>
  <si>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</si>
  <si>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</si>
  <si>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</si>
  <si>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</si>
  <si>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</si>
  <si>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</si>
  <si>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</si>
  <si>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</si>
  <si>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</si>
  <si>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</si>
  <si>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</si>
  <si>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</si>
  <si>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</si>
  <si>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</si>
  <si>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</si>
  <si>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</si>
  <si>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</si>
  <si>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</si>
  <si>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</si>
  <si>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</si>
  <si>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</si>
  <si>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</si>
  <si>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__________________________________________________________________________________________________________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</si>
  <si>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</si>
  <si>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</si>
  <si>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</si>
  <si>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</si>
  <si>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</si>
  <si>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</si>
  <si>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</si>
  <si>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</si>
  <si>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</si>
  <si>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</si>
  <si>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</si>
  <si>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</si>
  <si>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</si>
  <si>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</si>
  <si>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</si>
  <si>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</si>
  <si>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</si>
  <si>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</si>
  <si>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</si>
  <si>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</si>
  <si>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</si>
  <si>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</si>
  <si>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</si>
  <si>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</si>
  <si>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</si>
  <si>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</si>
  <si>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</si>
  <si>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</si>
  <si>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</si>
  <si>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</si>
  <si>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</si>
  <si>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</si>
  <si>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</si>
  <si>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</si>
  <si>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</si>
  <si>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</si>
  <si>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</si>
  <si>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</si>
  <si>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</si>
  <si>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</si>
  <si>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</si>
  <si>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</si>
  <si>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</si>
  <si>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</si>
  <si>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</si>
  <si>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</si>
  <si>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</si>
  <si>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</si>
  <si>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</si>
  <si>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</si>
  <si>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</si>
  <si>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</si>
  <si>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</si>
  <si>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</si>
  <si>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</si>
  <si>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</si>
  <si>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</si>
  <si>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</si>
  <si>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</si>
  <si>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</si>
  <si>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</si>
  <si>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</si>
  <si>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</si>
  <si>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</si>
  <si>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</si>
  <si>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</si>
  <si>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</si>
  <si>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</si>
  <si>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</si>
  <si>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</si>
  <si>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</si>
  <si>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</si>
  <si>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</si>
  <si>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</si>
  <si>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</si>
  <si>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</si>
  <si>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</si>
  <si>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</si>
  <si>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</si>
  <si>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</si>
  <si>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</si>
  <si>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</si>
  <si>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</si>
  <si>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</si>
  <si>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</si>
  <si>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</si>
  <si>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</si>
  <si>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</si>
  <si>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</si>
  <si>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</si>
  <si>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</si>
  <si>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</si>
  <si>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</si>
  <si>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</si>
  <si>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</si>
  <si>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</si>
  <si>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სამუშაოებისა და დანახარჯების დასახელება</t>
  </si>
  <si>
    <t xml:space="preserve">განზომილების ერთეული </t>
  </si>
  <si>
    <t xml:space="preserve">რაოდენობა </t>
  </si>
  <si>
    <t>განზომილების ერთეულზე</t>
  </si>
  <si>
    <t>საპროექტო მონაცემზე</t>
  </si>
  <si>
    <t xml:space="preserve">ჯამი: </t>
  </si>
  <si>
    <t xml:space="preserve">ზედნადები ხარჯები </t>
  </si>
  <si>
    <t>გეგმიური დაგროვება</t>
  </si>
  <si>
    <t xml:space="preserve">                        ნაკრები სახარჯთაღრიცხვო გაანგარიშება                </t>
  </si>
  <si>
    <t xml:space="preserve">                                                შრომის დანახარჯი         </t>
  </si>
  <si>
    <t>მშენებლობის  ღირებულების  ნაკრები  სახარჯთაღრიცხვო  ანგარიში</t>
  </si>
  <si>
    <t>ხარჯთაღიცხვის ნომერი</t>
  </si>
  <si>
    <t>ობიექტისს სამუშაოს და ხარჯების დასახელება</t>
  </si>
  <si>
    <t xml:space="preserve"> სახრჯთაღრიცხვო  ღირებულება</t>
  </si>
  <si>
    <t xml:space="preserve">სამშენებლო სამუშაოები </t>
  </si>
  <si>
    <t xml:space="preserve">სამონტაჟო სამუშაოები </t>
  </si>
  <si>
    <t>დანადგარი, ავეჯი, ინვენტარი</t>
  </si>
  <si>
    <t>სხვადასხვა ხარჯები</t>
  </si>
  <si>
    <t>საერთო სახარჯთაღრიცხვო  ღირებულება</t>
  </si>
  <si>
    <t>თავი  I</t>
  </si>
  <si>
    <t xml:space="preserve">ტერიტორიის მომზადება </t>
  </si>
  <si>
    <t>თავიII</t>
  </si>
  <si>
    <t xml:space="preserve">მშენებლობის ძირითადი ობიექტი </t>
  </si>
  <si>
    <t xml:space="preserve">ჯამი </t>
  </si>
  <si>
    <t>სულ კრებსითი სახარჯთაღრიცხვო ღირებულება</t>
  </si>
  <si>
    <t>სამშენებლო სამუშაოები</t>
  </si>
  <si>
    <t>სახარჯთაღრიცხვო ღირებულება</t>
  </si>
  <si>
    <t xml:space="preserve">სახარჯთაღრიცხვო ხელფასი      </t>
  </si>
  <si>
    <t xml:space="preserve">   ნორმატიული შრომატევადობა   </t>
  </si>
  <si>
    <t>კაც/სთ</t>
  </si>
  <si>
    <r>
      <t>მ</t>
    </r>
    <r>
      <rPr>
        <b/>
        <vertAlign val="superscript"/>
        <sz val="10"/>
        <rFont val="Sylfaen"/>
        <family val="1"/>
      </rPr>
      <t>3</t>
    </r>
  </si>
  <si>
    <t>შრომითი დანახარჯი</t>
  </si>
  <si>
    <t>მან/სთ</t>
  </si>
  <si>
    <r>
      <t>მ</t>
    </r>
    <r>
      <rPr>
        <vertAlign val="superscript"/>
        <sz val="10"/>
        <rFont val="Sylfaen"/>
        <family val="1"/>
      </rPr>
      <t>3</t>
    </r>
  </si>
  <si>
    <t xml:space="preserve">მანქანები </t>
  </si>
  <si>
    <r>
      <t>მ</t>
    </r>
    <r>
      <rPr>
        <vertAlign val="superscript"/>
        <sz val="10"/>
        <rFont val="Sylfaen"/>
        <family val="1"/>
      </rPr>
      <t>2</t>
    </r>
  </si>
  <si>
    <t>კგ</t>
  </si>
  <si>
    <t xml:space="preserve">ხის კონსტრუქციების ცეცხლდაცვა </t>
  </si>
  <si>
    <t>ამონიმის ხსნარი</t>
  </si>
  <si>
    <t>ამონიმის სულფატი</t>
  </si>
  <si>
    <t>ნავთი</t>
  </si>
  <si>
    <t>ხის ელემენტების ანტისეპტირება</t>
  </si>
  <si>
    <t>ლურსმანი ბეტონის</t>
  </si>
  <si>
    <t xml:space="preserve">                  მათ შორის: დამატებითი ღირებულების გადასახადი   </t>
  </si>
  <si>
    <t xml:space="preserve">წყალმიმღები ძაბრების მოწყობა </t>
  </si>
  <si>
    <t xml:space="preserve">მუხლი  </t>
  </si>
  <si>
    <r>
      <t xml:space="preserve">ლოკალურ-რესურსული ხარჯთაღრიცხვა </t>
    </r>
    <r>
      <rPr>
        <b/>
        <sz val="14"/>
        <rFont val="Acad Nusx Geo"/>
        <family val="2"/>
      </rPr>
      <t>#</t>
    </r>
    <r>
      <rPr>
        <b/>
        <sz val="14"/>
        <rFont val="Sylfaen"/>
        <family val="1"/>
      </rPr>
      <t xml:space="preserve">1 </t>
    </r>
  </si>
  <si>
    <r>
      <t>ლოკ. ხარჯ.</t>
    </r>
    <r>
      <rPr>
        <sz val="10"/>
        <rFont val="LitNusx"/>
        <family val="2"/>
      </rPr>
      <t>#1</t>
    </r>
  </si>
  <si>
    <t>მასალის ღირებულება</t>
  </si>
  <si>
    <t>ხელფასი</t>
  </si>
  <si>
    <t>მანქანა-დანადგარები</t>
  </si>
  <si>
    <t>ჯამი</t>
  </si>
  <si>
    <t>ერთეული</t>
  </si>
  <si>
    <t xml:space="preserve"> ჯამი</t>
  </si>
  <si>
    <t xml:space="preserve">ტრანსპორტის ხარჯი </t>
  </si>
  <si>
    <t xml:space="preserve">გაუთვალისწინებელი ხარჯი </t>
  </si>
  <si>
    <t>დ.ღ.გ.</t>
  </si>
  <si>
    <t>არსებული დადგმული  ღარების შეკეთება, გლუვი თუნუქით სისქე 0,42 მმ</t>
  </si>
  <si>
    <t>სჭვალი (პაკოვკი)</t>
  </si>
  <si>
    <t>სავენტილაციო შახტების  ამოშენება, თიხის, წითელი აგურით 25X12X6,5 სმ</t>
  </si>
  <si>
    <t>კირ-ცემენტის ხსნარი  25</t>
  </si>
  <si>
    <t xml:space="preserve">რ/ბეტონის გადახურვის  ფილების   მოწყობა, შახტის თავზე, ბეტონი  B-20 კლასის  </t>
  </si>
  <si>
    <t xml:space="preserve">ბეტონი B-2 0 </t>
  </si>
  <si>
    <t>ყალიბის ფარი სიქე 25 მმ</t>
  </si>
  <si>
    <t xml:space="preserve">ფიცარი ჩამოგანილი II ხარისხის 25-32მმ </t>
  </si>
  <si>
    <t>იგივე  40 მმ  და მეტი</t>
  </si>
  <si>
    <t>იგივე  III ხარისხი 40 მმ  და მეტი</t>
  </si>
  <si>
    <t>ელექტროდი ე-42</t>
  </si>
  <si>
    <t>ტ</t>
  </si>
  <si>
    <t xml:space="preserve"> არმატურა   </t>
  </si>
  <si>
    <t xml:space="preserve"> არმატურა АIII</t>
  </si>
  <si>
    <t>ფიცარი</t>
  </si>
  <si>
    <t xml:space="preserve">ხის კოჭი </t>
  </si>
  <si>
    <t xml:space="preserve">გლუვი ფერადი თუნუქის ფურცლებით,  სისქე 0,42მმ   </t>
  </si>
  <si>
    <t xml:space="preserve">თუნუქის წყალსაწრეტი მილის მოწყობა </t>
  </si>
  <si>
    <t xml:space="preserve">საწვიმარი  მილი </t>
  </si>
  <si>
    <t>სავენტილციო შახტები</t>
  </si>
  <si>
    <t xml:space="preserve">წითელი აგურით  25X12X6,5 სმ  </t>
  </si>
  <si>
    <r>
      <t xml:space="preserve">ქ.დმანისში, 26 მაისის  ქ  </t>
    </r>
    <r>
      <rPr>
        <b/>
        <sz val="12"/>
        <rFont val="Acad Nusx Geo"/>
        <family val="2"/>
      </rPr>
      <t>#</t>
    </r>
    <r>
      <rPr>
        <b/>
        <sz val="12"/>
        <rFont val="Sylfaen"/>
        <family val="1"/>
      </rPr>
      <t>11 - ში საცხოვრებელი კორპუსის სახურავზე  სავენტილაციო შახტების მოწყობა</t>
    </r>
  </si>
  <si>
    <r>
      <t xml:space="preserve">ქ.დმანისში, 26 მაისის  ქ  </t>
    </r>
    <r>
      <rPr>
        <b/>
        <sz val="12"/>
        <rFont val="AcadMtavr"/>
        <family val="0"/>
      </rPr>
      <t>#11</t>
    </r>
    <r>
      <rPr>
        <b/>
        <sz val="12"/>
        <rFont val="Sylfaen"/>
        <family val="1"/>
      </rPr>
      <t xml:space="preserve"> - ში საცხოვრებელი კორპუსის სახურავზე  სავენტილაციო შახტების მოწყობა   </t>
    </r>
  </si>
  <si>
    <r>
      <t xml:space="preserve">ქ.დმანისში, 26 მაისის  ქ  </t>
    </r>
    <r>
      <rPr>
        <sz val="10"/>
        <rFont val="Acad Nusx Geo"/>
        <family val="2"/>
      </rPr>
      <t>#</t>
    </r>
    <r>
      <rPr>
        <sz val="10"/>
        <rFont val="Sylfaen"/>
        <family val="1"/>
      </rPr>
      <t xml:space="preserve">11 - ში საცხოვრებელი კორპუსის სახურავზე  სავენტილაციო შახტების მოწყობა    </t>
    </r>
  </si>
  <si>
    <t>4,1</t>
  </si>
  <si>
    <t xml:space="preserve"> ხის ფიცრის  მოწყობა100*30მმ და კოჭი 120*120მმ მოწყობა</t>
  </si>
  <si>
    <t>პასტა ანტისეპტიკური</t>
  </si>
  <si>
    <t>მავთული გლინულა დ-6მმ</t>
  </si>
  <si>
    <t>ლურსმანი</t>
  </si>
  <si>
    <t xml:space="preserve">სავენტილაციო შახტების შეფუთვა, ჩაფენით, გლუვი ფერადი თუნუქის  ფურცლებით,  სისქე 0,42მმ  </t>
  </si>
  <si>
    <t xml:space="preserve"> ფერადი გლუვი ფენილი სისქე 0,42 მმ</t>
  </si>
  <si>
    <t>პროექტით</t>
  </si>
  <si>
    <t xml:space="preserve"> ძაბრი</t>
  </si>
  <si>
    <t>4,2</t>
  </si>
  <si>
    <t>%</t>
  </si>
  <si>
    <t>(მშენებლობის დასახელება)   (არ უნდა აღემატებოდეს 14237 ლარს)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</si>
</sst>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0.0000"/>
    <numFmt numFmtId="191" formatCode="0.00000"/>
    <numFmt numFmtId="192" formatCode="0.0000000"/>
    <numFmt numFmtId="193" formatCode="0.000000"/>
    <numFmt numFmtId="194" formatCode="0.000%"/>
    <numFmt numFmtId="195" formatCode="#,##0.00000000"/>
    <numFmt numFmtId="196" formatCode="#,##0.0"/>
    <numFmt numFmtId="197" formatCode="0.0%"/>
    <numFmt numFmtId="198" formatCode="_-* #,##0.0_р_._-;\-* #,##0.0_р_._-;_-* &quot;-&quot;?_р_._-;_-@_-"/>
    <numFmt numFmtId="199" formatCode="#,##0.000"/>
  </numFmts>
  <fonts count="72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2"/>
      <name val="Lit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0"/>
      <name val="Arial"/>
      <family val="2"/>
    </font>
    <font>
      <sz val="10"/>
      <name val="Acad Nusx Geo"/>
      <family val="2"/>
    </font>
    <font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11"/>
      <color indexed="8"/>
      <name val="Sylfaen"/>
      <family val="1"/>
    </font>
    <font>
      <sz val="8"/>
      <name val="Sylfaen"/>
      <family val="1"/>
    </font>
    <font>
      <sz val="8"/>
      <name val="LitNusx"/>
      <family val="0"/>
    </font>
    <font>
      <b/>
      <sz val="14"/>
      <name val="Acad Nusx Geo"/>
      <family val="2"/>
    </font>
    <font>
      <b/>
      <vertAlign val="superscript"/>
      <sz val="10"/>
      <name val="Sylfaen"/>
      <family val="1"/>
    </font>
    <font>
      <vertAlign val="superscript"/>
      <sz val="10"/>
      <name val="Sylfaen"/>
      <family val="1"/>
    </font>
    <font>
      <b/>
      <sz val="10"/>
      <name val="A_Nusxuri"/>
      <family val="0"/>
    </font>
    <font>
      <b/>
      <sz val="12"/>
      <name val="Acad Nusx Ge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20" fillId="0" borderId="0">
      <alignment/>
      <protection/>
    </xf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188" fontId="0" fillId="0" borderId="0" xfId="0" applyNumberFormat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 horizontal="center"/>
    </xf>
    <xf numFmtId="188" fontId="14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8" fontId="1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188" fontId="25" fillId="0" borderId="0" xfId="0" applyNumberFormat="1" applyFont="1" applyBorder="1" applyAlignment="1">
      <alignment horizontal="center" vertical="center" wrapText="1"/>
    </xf>
    <xf numFmtId="188" fontId="23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188" fontId="24" fillId="0" borderId="0" xfId="0" applyNumberFormat="1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8" fillId="0" borderId="10" xfId="0" applyFont="1" applyBorder="1" applyAlignment="1">
      <alignment horizontal="center" vertical="center" wrapText="1"/>
    </xf>
    <xf numFmtId="188" fontId="22" fillId="33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2" fontId="28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90" fontId="22" fillId="33" borderId="10" xfId="0" applyNumberFormat="1" applyFont="1" applyFill="1" applyBorder="1" applyAlignment="1">
      <alignment horizontal="center" vertical="center" wrapText="1"/>
    </xf>
    <xf numFmtId="2" fontId="28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189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2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190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0" applyNumberFormat="1" applyFont="1" applyBorder="1" applyAlignment="1">
      <alignment vertical="center" wrapText="1"/>
    </xf>
    <xf numFmtId="0" fontId="31" fillId="33" borderId="10" xfId="0" applyFont="1" applyFill="1" applyBorder="1" applyAlignment="1">
      <alignment horizontal="center" vertical="center" textRotation="90" wrapText="1"/>
    </xf>
    <xf numFmtId="197" fontId="28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22" fillId="0" borderId="0" xfId="0" applyNumberFormat="1" applyFont="1" applyAlignment="1">
      <alignment horizontal="center"/>
    </xf>
    <xf numFmtId="2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22" fillId="34" borderId="10" xfId="0" applyNumberFormat="1" applyFont="1" applyFill="1" applyBorder="1" applyAlignment="1">
      <alignment horizontal="center"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189" fontId="28" fillId="34" borderId="10" xfId="0" applyNumberFormat="1" applyFont="1" applyFill="1" applyBorder="1" applyAlignment="1">
      <alignment horizontal="center" vertical="center" wrapText="1"/>
    </xf>
    <xf numFmtId="2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188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188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189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88" fontId="22" fillId="33" borderId="11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10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/>
    </xf>
    <xf numFmtId="2" fontId="1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9" fontId="28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14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188" fontId="0" fillId="0" borderId="10" xfId="0" applyNumberFormat="1" applyBorder="1" applyAlignment="1">
      <alignment/>
    </xf>
    <xf numFmtId="195" fontId="14" fillId="0" borderId="10" xfId="0" applyNumberFormat="1" applyFont="1" applyBorder="1" applyAlignment="1">
      <alignment/>
    </xf>
    <xf numFmtId="0" fontId="22" fillId="34" borderId="10" xfId="0" applyNumberFormat="1" applyFont="1" applyFill="1" applyBorder="1" applyAlignment="1">
      <alignment horizontal="center" vertical="center" wrapText="1"/>
    </xf>
    <xf numFmtId="49" fontId="22" fillId="34" borderId="12" xfId="0" applyNumberFormat="1" applyFont="1" applyFill="1" applyBorder="1" applyAlignment="1">
      <alignment horizontal="center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2" fontId="28" fillId="34" borderId="10" xfId="0" applyNumberFormat="1" applyFont="1" applyFill="1" applyBorder="1" applyAlignment="1">
      <alignment horizontal="center" vertical="center" wrapText="1"/>
    </xf>
    <xf numFmtId="0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190" fontId="22" fillId="34" borderId="10" xfId="0" applyNumberFormat="1" applyFont="1" applyFill="1" applyBorder="1" applyAlignment="1">
      <alignment horizontal="center" vertical="center" wrapText="1"/>
    </xf>
    <xf numFmtId="189" fontId="22" fillId="34" borderId="10" xfId="0" applyNumberFormat="1" applyFont="1" applyFill="1" applyBorder="1" applyAlignment="1">
      <alignment horizontal="center" vertical="center" wrapText="1"/>
    </xf>
    <xf numFmtId="188" fontId="22" fillId="34" borderId="12" xfId="0" applyNumberFormat="1" applyFont="1" applyFill="1" applyBorder="1" applyAlignment="1">
      <alignment horizontal="center" vertical="center" wrapText="1"/>
    </xf>
    <xf numFmtId="188" fontId="22" fillId="33" borderId="13" xfId="0" applyNumberFormat="1" applyFont="1" applyFill="1" applyBorder="1" applyAlignment="1">
      <alignment horizontal="center" vertical="center" wrapText="1"/>
    </xf>
    <xf numFmtId="188" fontId="22" fillId="33" borderId="14" xfId="0" applyNumberFormat="1" applyFont="1" applyFill="1" applyBorder="1" applyAlignment="1">
      <alignment horizontal="center" vertical="center" wrapText="1"/>
    </xf>
    <xf numFmtId="0" fontId="29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49" fontId="24" fillId="0" borderId="0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center" vertical="center" wrapText="1"/>
    </xf>
    <xf numFmtId="49" fontId="28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/>
    </xf>
    <xf numFmtId="0" fontId="29" fillId="34" borderId="10" xfId="0" applyFont="1" applyFill="1" applyBorder="1" applyAlignment="1">
      <alignment horizontal="center" vertical="center" wrapText="1"/>
    </xf>
    <xf numFmtId="49" fontId="29" fillId="33" borderId="10" xfId="0" applyNumberFormat="1" applyFont="1" applyFill="1" applyBorder="1" applyAlignment="1">
      <alignment horizontal="center" vertical="center" textRotation="90" wrapText="1"/>
    </xf>
    <xf numFmtId="0" fontId="3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 3" xfId="55"/>
    <cellStyle name="Normal 2 11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124" t="s">
        <v>70</v>
      </c>
      <c r="B1" s="124"/>
      <c r="C1" s="124"/>
      <c r="D1" s="124"/>
      <c r="E1" s="124"/>
      <c r="F1" s="124"/>
      <c r="G1" s="124"/>
      <c r="H1" s="124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125" t="s">
        <v>125</v>
      </c>
      <c r="B3" s="125"/>
      <c r="C3" s="125"/>
      <c r="D3" s="125"/>
      <c r="E3" s="125"/>
      <c r="F3" s="125"/>
      <c r="G3" s="125"/>
      <c r="H3" s="125"/>
    </row>
    <row r="4" spans="1:8" ht="17.25" customHeight="1">
      <c r="A4" s="126" t="s">
        <v>116</v>
      </c>
      <c r="B4" s="126"/>
      <c r="C4" s="126"/>
      <c r="D4" s="126"/>
      <c r="E4" s="126"/>
      <c r="F4" s="126"/>
      <c r="G4" s="126"/>
      <c r="H4" s="126"/>
    </row>
    <row r="5" spans="1:8" ht="16.5" hidden="1">
      <c r="A5" s="29"/>
      <c r="B5" s="29"/>
      <c r="C5" s="29"/>
      <c r="D5" s="29"/>
      <c r="E5" s="29"/>
      <c r="F5" s="29"/>
      <c r="G5" s="29"/>
      <c r="H5" s="29"/>
    </row>
    <row r="6" spans="1:8" ht="15" hidden="1">
      <c r="A6" s="127"/>
      <c r="B6" s="127"/>
      <c r="C6" s="127"/>
      <c r="D6" s="127"/>
      <c r="E6" s="127"/>
      <c r="F6" s="127"/>
      <c r="G6" s="127"/>
      <c r="H6" s="127"/>
    </row>
    <row r="7" spans="1:8" ht="16.5">
      <c r="A7" s="123" t="s">
        <v>88</v>
      </c>
      <c r="B7" s="123"/>
      <c r="C7" s="123"/>
      <c r="D7" s="123"/>
      <c r="E7" s="38" t="e">
        <f>H132</f>
        <v>#REF!</v>
      </c>
      <c r="F7" s="29" t="s">
        <v>13</v>
      </c>
      <c r="G7" s="27"/>
      <c r="H7" s="27"/>
    </row>
    <row r="8" spans="1:8" ht="16.5">
      <c r="A8" s="123" t="s">
        <v>89</v>
      </c>
      <c r="B8" s="123"/>
      <c r="C8" s="123"/>
      <c r="D8" s="123"/>
      <c r="E8" s="38" t="e">
        <f>H125</f>
        <v>#REF!</v>
      </c>
      <c r="F8" s="29" t="s">
        <v>13</v>
      </c>
      <c r="G8" s="27"/>
      <c r="H8" s="27"/>
    </row>
    <row r="9" spans="1:8" ht="16.5">
      <c r="A9" s="130" t="s">
        <v>90</v>
      </c>
      <c r="B9" s="130"/>
      <c r="C9" s="130"/>
      <c r="D9" s="130"/>
      <c r="E9" s="38" t="e">
        <f>E8/4.6</f>
        <v>#REF!</v>
      </c>
      <c r="F9" s="32" t="s">
        <v>49</v>
      </c>
      <c r="G9" s="31"/>
      <c r="H9" s="31"/>
    </row>
    <row r="10" spans="1:8" ht="15">
      <c r="A10" s="131" t="s">
        <v>126</v>
      </c>
      <c r="B10" s="131"/>
      <c r="C10" s="131"/>
      <c r="D10" s="131"/>
      <c r="E10" s="131"/>
      <c r="F10" s="131"/>
      <c r="G10" s="131"/>
      <c r="H10" s="131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132" t="s">
        <v>14</v>
      </c>
      <c r="B12" s="133" t="s">
        <v>32</v>
      </c>
      <c r="C12" s="134" t="s">
        <v>33</v>
      </c>
      <c r="D12" s="135" t="s">
        <v>21</v>
      </c>
      <c r="E12" s="136" t="s">
        <v>29</v>
      </c>
      <c r="F12" s="136"/>
      <c r="G12" s="137" t="s">
        <v>15</v>
      </c>
      <c r="H12" s="137"/>
    </row>
    <row r="13" spans="1:8" ht="48">
      <c r="A13" s="132"/>
      <c r="B13" s="133"/>
      <c r="C13" s="134"/>
      <c r="D13" s="135"/>
      <c r="E13" s="7" t="s">
        <v>21</v>
      </c>
      <c r="F13" s="7" t="s">
        <v>31</v>
      </c>
      <c r="G13" s="7" t="s">
        <v>30</v>
      </c>
      <c r="H13" s="18" t="s">
        <v>22</v>
      </c>
    </row>
    <row r="14" spans="1:8" ht="13.5">
      <c r="A14" s="3" t="s">
        <v>23</v>
      </c>
      <c r="B14" s="3" t="s">
        <v>24</v>
      </c>
      <c r="C14" s="3" t="s">
        <v>25</v>
      </c>
      <c r="D14" s="3" t="s">
        <v>26</v>
      </c>
      <c r="E14" s="3" t="s">
        <v>27</v>
      </c>
      <c r="F14" s="17" t="s">
        <v>28</v>
      </c>
      <c r="G14" s="3" t="s">
        <v>16</v>
      </c>
      <c r="H14" s="19">
        <v>8</v>
      </c>
    </row>
    <row r="15" spans="1:8" s="14" customFormat="1" ht="49.5" customHeight="1">
      <c r="A15" s="3" t="s">
        <v>23</v>
      </c>
      <c r="B15" s="3" t="s">
        <v>103</v>
      </c>
      <c r="C15" s="5" t="s">
        <v>127</v>
      </c>
      <c r="D15" s="3" t="s">
        <v>61</v>
      </c>
      <c r="E15" s="12"/>
      <c r="F15" s="17">
        <v>30</v>
      </c>
      <c r="G15" s="12"/>
      <c r="H15" s="37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51</v>
      </c>
      <c r="C16" s="16" t="s">
        <v>102</v>
      </c>
      <c r="D16" s="4" t="s">
        <v>62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104</v>
      </c>
      <c r="D17" s="4" t="s">
        <v>13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120</v>
      </c>
      <c r="D18" s="4" t="s">
        <v>61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97</v>
      </c>
      <c r="D19" s="4" t="s">
        <v>63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98</v>
      </c>
      <c r="D20" s="4" t="s">
        <v>63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50</v>
      </c>
      <c r="D21" s="4" t="s">
        <v>13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24</v>
      </c>
      <c r="B22" s="3" t="s">
        <v>103</v>
      </c>
      <c r="C22" s="5" t="s">
        <v>117</v>
      </c>
      <c r="D22" s="3" t="s">
        <v>61</v>
      </c>
      <c r="E22" s="12"/>
      <c r="F22" s="17">
        <v>24</v>
      </c>
      <c r="G22" s="12"/>
      <c r="H22" s="37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51</v>
      </c>
      <c r="C23" s="16" t="s">
        <v>102</v>
      </c>
      <c r="D23" s="4" t="s">
        <v>62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104</v>
      </c>
      <c r="D24" s="4" t="s">
        <v>13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71</v>
      </c>
      <c r="D25" s="4" t="s">
        <v>61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72</v>
      </c>
      <c r="D26" s="4" t="s">
        <v>63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73</v>
      </c>
      <c r="D27" s="4" t="s">
        <v>63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2.6000000000000005</v>
      </c>
      <c r="B28" s="4"/>
      <c r="C28" s="16" t="s">
        <v>50</v>
      </c>
      <c r="D28" s="4" t="s">
        <v>13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25</v>
      </c>
      <c r="B29" s="3" t="s">
        <v>103</v>
      </c>
      <c r="C29" s="5" t="s">
        <v>94</v>
      </c>
      <c r="D29" s="3" t="s">
        <v>61</v>
      </c>
      <c r="E29" s="12"/>
      <c r="F29" s="17">
        <v>32</v>
      </c>
      <c r="G29" s="12"/>
      <c r="H29" s="37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51</v>
      </c>
      <c r="C30" s="16" t="s">
        <v>102</v>
      </c>
      <c r="D30" s="4" t="s">
        <v>62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104</v>
      </c>
      <c r="D31" s="4" t="s">
        <v>13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74</v>
      </c>
      <c r="D32" s="4" t="s">
        <v>61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75</v>
      </c>
      <c r="D33" s="4" t="s">
        <v>63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76</v>
      </c>
      <c r="D34" s="4" t="s">
        <v>63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50</v>
      </c>
      <c r="D35" s="4" t="s">
        <v>13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26</v>
      </c>
      <c r="B36" s="3" t="s">
        <v>128</v>
      </c>
      <c r="C36" s="5" t="s">
        <v>130</v>
      </c>
      <c r="D36" s="3" t="s">
        <v>34</v>
      </c>
      <c r="E36" s="12"/>
      <c r="F36" s="17">
        <v>1</v>
      </c>
      <c r="G36" s="12"/>
      <c r="H36" s="37">
        <f>H37++H38++H39++H40</f>
        <v>20.748</v>
      </c>
    </row>
    <row r="37" spans="1:8" ht="15">
      <c r="A37" s="10">
        <f>A36+0.1</f>
        <v>4.1</v>
      </c>
      <c r="B37" s="4"/>
      <c r="C37" s="16" t="s">
        <v>100</v>
      </c>
      <c r="D37" s="4" t="s">
        <v>62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5">
      <c r="A38" s="10">
        <f>A37+0.1</f>
        <v>4.199999999999999</v>
      </c>
      <c r="B38" s="4"/>
      <c r="C38" s="16" t="s">
        <v>57</v>
      </c>
      <c r="D38" s="4" t="s">
        <v>52</v>
      </c>
      <c r="E38" s="8">
        <v>0.03</v>
      </c>
      <c r="F38" s="9">
        <f>E38*F36</f>
        <v>0.03</v>
      </c>
      <c r="G38" s="8">
        <v>3.2</v>
      </c>
      <c r="H38" s="42">
        <f>F38*G38</f>
        <v>0.096</v>
      </c>
    </row>
    <row r="39" spans="1:8" ht="15">
      <c r="A39" s="10">
        <f>A38+0.1</f>
        <v>4.299999999999999</v>
      </c>
      <c r="B39" s="4"/>
      <c r="C39" s="16" t="s">
        <v>129</v>
      </c>
      <c r="D39" s="4" t="s">
        <v>61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4.399999999999999</v>
      </c>
      <c r="B40" s="4"/>
      <c r="C40" s="16" t="s">
        <v>50</v>
      </c>
      <c r="D40" s="4" t="s">
        <v>13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27</v>
      </c>
      <c r="B41" s="3" t="s">
        <v>128</v>
      </c>
      <c r="C41" s="5" t="s">
        <v>131</v>
      </c>
      <c r="D41" s="3" t="s">
        <v>34</v>
      </c>
      <c r="E41" s="12"/>
      <c r="F41" s="17">
        <v>1</v>
      </c>
      <c r="G41" s="12"/>
      <c r="H41" s="37">
        <f>H42+H43+H44++H45</f>
        <v>38.748</v>
      </c>
    </row>
    <row r="42" spans="1:8" ht="15">
      <c r="A42" s="10">
        <f>A41+0.1</f>
        <v>5.1</v>
      </c>
      <c r="B42" s="4"/>
      <c r="C42" s="16" t="s">
        <v>100</v>
      </c>
      <c r="D42" s="4" t="s">
        <v>62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5">
      <c r="A43" s="10">
        <f>A42+0.1</f>
        <v>5.199999999999999</v>
      </c>
      <c r="B43" s="4"/>
      <c r="C43" s="16" t="s">
        <v>57</v>
      </c>
      <c r="D43" s="4" t="s">
        <v>52</v>
      </c>
      <c r="E43" s="8">
        <v>0.03</v>
      </c>
      <c r="F43" s="9">
        <f>E43*F41</f>
        <v>0.03</v>
      </c>
      <c r="G43" s="8">
        <v>3.2</v>
      </c>
      <c r="H43" s="42">
        <f>F43*G43</f>
        <v>0.096</v>
      </c>
    </row>
    <row r="44" spans="1:8" ht="15">
      <c r="A44" s="10">
        <f>A43+0.1</f>
        <v>5.299999999999999</v>
      </c>
      <c r="B44" s="4"/>
      <c r="C44" s="16" t="s">
        <v>131</v>
      </c>
      <c r="D44" s="4" t="s">
        <v>61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5.399999999999999</v>
      </c>
      <c r="B45" s="4"/>
      <c r="C45" s="16" t="s">
        <v>50</v>
      </c>
      <c r="D45" s="4" t="s">
        <v>13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28</v>
      </c>
      <c r="B46" s="3" t="s">
        <v>128</v>
      </c>
      <c r="C46" s="5" t="s">
        <v>107</v>
      </c>
      <c r="D46" s="3" t="s">
        <v>34</v>
      </c>
      <c r="E46" s="12"/>
      <c r="F46" s="17">
        <v>1</v>
      </c>
      <c r="G46" s="12"/>
      <c r="H46" s="37">
        <f>H47+H48++H49++H50</f>
        <v>20.748</v>
      </c>
    </row>
    <row r="47" spans="1:8" ht="15">
      <c r="A47" s="10">
        <f>A46+0.1</f>
        <v>6.1</v>
      </c>
      <c r="B47" s="4"/>
      <c r="C47" s="16" t="s">
        <v>100</v>
      </c>
      <c r="D47" s="4" t="s">
        <v>62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5">
      <c r="A48" s="10">
        <f>A47+0.1</f>
        <v>6.199999999999999</v>
      </c>
      <c r="B48" s="4"/>
      <c r="C48" s="16" t="s">
        <v>57</v>
      </c>
      <c r="D48" s="4" t="s">
        <v>52</v>
      </c>
      <c r="E48" s="8">
        <v>0.03</v>
      </c>
      <c r="F48" s="9">
        <f>E48*F46</f>
        <v>0.03</v>
      </c>
      <c r="G48" s="8">
        <v>3.2</v>
      </c>
      <c r="H48" s="42">
        <f>F48*G48</f>
        <v>0.096</v>
      </c>
    </row>
    <row r="49" spans="1:8" ht="15">
      <c r="A49" s="10">
        <f>A48+0.1</f>
        <v>6.299999999999999</v>
      </c>
      <c r="B49" s="4"/>
      <c r="C49" s="16" t="s">
        <v>107</v>
      </c>
      <c r="D49" s="4" t="s">
        <v>61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6.399999999999999</v>
      </c>
      <c r="B50" s="4"/>
      <c r="C50" s="16" t="s">
        <v>50</v>
      </c>
      <c r="D50" s="4" t="s">
        <v>13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40.5">
      <c r="A51" s="3" t="s">
        <v>16</v>
      </c>
      <c r="B51" s="3" t="s">
        <v>77</v>
      </c>
      <c r="C51" s="5" t="s">
        <v>78</v>
      </c>
      <c r="D51" s="3" t="s">
        <v>61</v>
      </c>
      <c r="E51" s="12"/>
      <c r="F51" s="17">
        <v>86</v>
      </c>
      <c r="G51" s="12"/>
      <c r="H51" s="37">
        <f>H52+H53</f>
        <v>35.514559999999996</v>
      </c>
      <c r="I51" s="35"/>
    </row>
    <row r="52" spans="1:8" ht="18" customHeight="1">
      <c r="A52" s="10">
        <f>A51+0.1</f>
        <v>7.1</v>
      </c>
      <c r="B52" s="4"/>
      <c r="C52" s="16" t="s">
        <v>99</v>
      </c>
      <c r="D52" s="4" t="s">
        <v>62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50</v>
      </c>
      <c r="D53" s="4" t="s">
        <v>13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17</v>
      </c>
      <c r="B54" s="3" t="s">
        <v>105</v>
      </c>
      <c r="C54" s="5" t="s">
        <v>134</v>
      </c>
      <c r="D54" s="3" t="s">
        <v>83</v>
      </c>
      <c r="E54" s="12"/>
      <c r="F54" s="17">
        <v>1</v>
      </c>
      <c r="G54" s="12"/>
      <c r="H54" s="37">
        <f>H55+H56++H57++H58++H59</f>
        <v>566.3100000000001</v>
      </c>
    </row>
    <row r="55" spans="1:8" ht="13.5">
      <c r="A55" s="10">
        <f>A54+0.1</f>
        <v>8.1</v>
      </c>
      <c r="B55" s="4"/>
      <c r="C55" s="34" t="s">
        <v>106</v>
      </c>
      <c r="D55" s="4" t="s">
        <v>62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4" t="s">
        <v>96</v>
      </c>
      <c r="D56" s="4" t="s">
        <v>13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3.5">
      <c r="A57" s="10">
        <f>A56+0.1</f>
        <v>8.299999999999999</v>
      </c>
      <c r="B57" s="4"/>
      <c r="C57" s="22" t="s">
        <v>132</v>
      </c>
      <c r="D57" s="4" t="s">
        <v>54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8.399999999999999</v>
      </c>
      <c r="B58" s="4"/>
      <c r="C58" s="22" t="s">
        <v>133</v>
      </c>
      <c r="D58" s="4" t="s">
        <v>34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4" t="s">
        <v>50</v>
      </c>
      <c r="D59" s="4" t="s">
        <v>13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18</v>
      </c>
      <c r="B60" s="3" t="s">
        <v>47</v>
      </c>
      <c r="C60" s="5" t="s">
        <v>86</v>
      </c>
      <c r="D60" s="3" t="s">
        <v>34</v>
      </c>
      <c r="E60" s="17"/>
      <c r="F60" s="17">
        <v>10</v>
      </c>
      <c r="G60" s="17"/>
      <c r="H60" s="37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55</v>
      </c>
      <c r="D61" s="4" t="s">
        <v>49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56</v>
      </c>
      <c r="D62" s="4" t="s">
        <v>13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30" t="s">
        <v>79</v>
      </c>
      <c r="D63" s="4"/>
      <c r="E63" s="8"/>
      <c r="F63" s="10"/>
      <c r="G63" s="8"/>
      <c r="H63" s="21"/>
    </row>
    <row r="64" spans="1:8" s="14" customFormat="1" ht="45" customHeight="1">
      <c r="A64" s="3" t="s">
        <v>19</v>
      </c>
      <c r="B64" s="3" t="s">
        <v>80</v>
      </c>
      <c r="C64" s="5" t="s">
        <v>81</v>
      </c>
      <c r="D64" s="3" t="s">
        <v>61</v>
      </c>
      <c r="E64" s="12"/>
      <c r="F64" s="17">
        <v>22</v>
      </c>
      <c r="G64" s="12"/>
      <c r="H64" s="37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91</v>
      </c>
      <c r="D65" s="4" t="s">
        <v>62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5">
      <c r="A66" s="10">
        <f>A65+0.1</f>
        <v>10.2</v>
      </c>
      <c r="B66" s="4"/>
      <c r="C66" s="16" t="s">
        <v>92</v>
      </c>
      <c r="D66" s="4" t="s">
        <v>13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5">
      <c r="A67" s="10">
        <f>A66+0.1</f>
        <v>10.299999999999999</v>
      </c>
      <c r="B67" s="4"/>
      <c r="C67" s="16" t="s">
        <v>101</v>
      </c>
      <c r="D67" s="4" t="s">
        <v>53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5">
      <c r="A68" s="10">
        <f>A67+0.1</f>
        <v>10.399999999999999</v>
      </c>
      <c r="B68" s="4"/>
      <c r="C68" s="16" t="s">
        <v>82</v>
      </c>
      <c r="D68" s="4" t="s">
        <v>63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10.499999999999998</v>
      </c>
      <c r="B69" s="3"/>
      <c r="C69" s="16" t="s">
        <v>50</v>
      </c>
      <c r="D69" s="4" t="s">
        <v>13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58</v>
      </c>
      <c r="B70" s="3" t="s">
        <v>64</v>
      </c>
      <c r="C70" s="5" t="s">
        <v>65</v>
      </c>
      <c r="D70" s="3" t="s">
        <v>61</v>
      </c>
      <c r="E70" s="12"/>
      <c r="F70" s="17">
        <v>20</v>
      </c>
      <c r="G70" s="12"/>
      <c r="H70" s="37">
        <f>H71+H72++H73+H74+H75</f>
        <v>224.448</v>
      </c>
    </row>
    <row r="71" spans="1:8" ht="15">
      <c r="A71" s="10">
        <f>A70+0.1</f>
        <v>11.1</v>
      </c>
      <c r="B71" s="4"/>
      <c r="C71" s="16" t="s">
        <v>66</v>
      </c>
      <c r="D71" s="4" t="s">
        <v>62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5">
      <c r="A72" s="10">
        <f>A71+0.1</f>
        <v>11.2</v>
      </c>
      <c r="B72" s="4"/>
      <c r="C72" s="16" t="s">
        <v>67</v>
      </c>
      <c r="D72" s="4" t="s">
        <v>13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68</v>
      </c>
      <c r="D73" s="4" t="s">
        <v>53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11.399999999999999</v>
      </c>
      <c r="B74" s="4"/>
      <c r="C74" s="16" t="s">
        <v>69</v>
      </c>
      <c r="D74" s="4" t="s">
        <v>63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11.499999999999998</v>
      </c>
      <c r="B75" s="4"/>
      <c r="C75" s="16" t="s">
        <v>50</v>
      </c>
      <c r="D75" s="4" t="s">
        <v>13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35</v>
      </c>
      <c r="B76" s="3" t="s">
        <v>110</v>
      </c>
      <c r="C76" s="5" t="s">
        <v>135</v>
      </c>
      <c r="D76" s="3" t="s">
        <v>83</v>
      </c>
      <c r="E76" s="12"/>
      <c r="F76" s="17">
        <v>4</v>
      </c>
      <c r="G76" s="12"/>
      <c r="H76" s="37">
        <f>H77++H78++H79++H80</f>
        <v>537.2479999999999</v>
      </c>
    </row>
    <row r="77" spans="1:8" ht="15">
      <c r="A77" s="10">
        <f>A76+0.1</f>
        <v>12.1</v>
      </c>
      <c r="B77" s="4"/>
      <c r="C77" s="16" t="s">
        <v>108</v>
      </c>
      <c r="D77" s="4" t="s">
        <v>62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5">
      <c r="A78" s="10">
        <f>A77+0.1</f>
        <v>12.2</v>
      </c>
      <c r="B78" s="4"/>
      <c r="C78" s="16" t="s">
        <v>109</v>
      </c>
      <c r="D78" s="4" t="s">
        <v>13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5">
      <c r="A79" s="10">
        <f>A78+0.1</f>
        <v>12.299999999999999</v>
      </c>
      <c r="B79" s="4"/>
      <c r="C79" s="16" t="s">
        <v>136</v>
      </c>
      <c r="D79" s="4" t="s">
        <v>54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12.399999999999999</v>
      </c>
      <c r="B80" s="4"/>
      <c r="C80" s="16" t="s">
        <v>50</v>
      </c>
      <c r="D80" s="4" t="s">
        <v>13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36</v>
      </c>
      <c r="B81" s="3" t="s">
        <v>111</v>
      </c>
      <c r="C81" s="5" t="s">
        <v>137</v>
      </c>
      <c r="D81" s="3" t="s">
        <v>83</v>
      </c>
      <c r="E81" s="12"/>
      <c r="F81" s="17">
        <v>4</v>
      </c>
      <c r="G81" s="12"/>
      <c r="H81" s="37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112</v>
      </c>
      <c r="D82" s="4" t="s">
        <v>62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113</v>
      </c>
      <c r="D83" s="4" t="s">
        <v>13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138</v>
      </c>
      <c r="D84" s="4" t="s">
        <v>54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95</v>
      </c>
      <c r="D85" s="4" t="s">
        <v>34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84</v>
      </c>
      <c r="D86" s="4" t="s">
        <v>34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13.599999999999998</v>
      </c>
      <c r="B87" s="4"/>
      <c r="C87" s="16" t="s">
        <v>50</v>
      </c>
      <c r="D87" s="4" t="s">
        <v>13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37</v>
      </c>
      <c r="B88" s="3" t="s">
        <v>110</v>
      </c>
      <c r="C88" s="5" t="s">
        <v>139</v>
      </c>
      <c r="D88" s="3" t="s">
        <v>83</v>
      </c>
      <c r="E88" s="12"/>
      <c r="F88" s="17">
        <v>1</v>
      </c>
      <c r="G88" s="12"/>
      <c r="H88" s="37">
        <f>H89++H90++H91++H92</f>
        <v>154.31199999999998</v>
      </c>
    </row>
    <row r="89" spans="1:8" ht="15">
      <c r="A89" s="10">
        <f>A88+0.1</f>
        <v>14.1</v>
      </c>
      <c r="B89" s="4"/>
      <c r="C89" s="16" t="s">
        <v>108</v>
      </c>
      <c r="D89" s="4" t="s">
        <v>62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5">
      <c r="A90" s="10">
        <f>A89+0.1</f>
        <v>14.2</v>
      </c>
      <c r="B90" s="4"/>
      <c r="C90" s="16" t="s">
        <v>109</v>
      </c>
      <c r="D90" s="4" t="s">
        <v>13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5">
      <c r="A91" s="10">
        <f>A90+0.1</f>
        <v>14.299999999999999</v>
      </c>
      <c r="B91" s="4"/>
      <c r="C91" s="16" t="s">
        <v>122</v>
      </c>
      <c r="D91" s="4" t="s">
        <v>54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14.399999999999999</v>
      </c>
      <c r="B92" s="4"/>
      <c r="C92" s="16" t="s">
        <v>50</v>
      </c>
      <c r="D92" s="4" t="s">
        <v>13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59</v>
      </c>
      <c r="B93" s="3" t="s">
        <v>111</v>
      </c>
      <c r="C93" s="5" t="s">
        <v>140</v>
      </c>
      <c r="D93" s="3" t="s">
        <v>83</v>
      </c>
      <c r="E93" s="12"/>
      <c r="F93" s="17">
        <v>2</v>
      </c>
      <c r="G93" s="12"/>
      <c r="H93" s="37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112</v>
      </c>
      <c r="D94" s="4" t="s">
        <v>62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113</v>
      </c>
      <c r="D95" s="4" t="s">
        <v>13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142</v>
      </c>
      <c r="D96" s="4" t="s">
        <v>54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95</v>
      </c>
      <c r="D97" s="4" t="s">
        <v>34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84</v>
      </c>
      <c r="D98" s="4" t="s">
        <v>34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15.599999999999998</v>
      </c>
      <c r="B99" s="4"/>
      <c r="C99" s="16" t="s">
        <v>50</v>
      </c>
      <c r="D99" s="4" t="s">
        <v>13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40</v>
      </c>
      <c r="B100" s="3" t="s">
        <v>111</v>
      </c>
      <c r="C100" s="5" t="s">
        <v>141</v>
      </c>
      <c r="D100" s="3" t="s">
        <v>83</v>
      </c>
      <c r="E100" s="12"/>
      <c r="F100" s="17">
        <v>1</v>
      </c>
      <c r="G100" s="12"/>
      <c r="H100" s="37">
        <f>H101+H102++H103++H104++H105</f>
        <v>152.56</v>
      </c>
    </row>
    <row r="101" spans="1:8" ht="15">
      <c r="A101" s="10">
        <f>A100+0.1</f>
        <v>16.1</v>
      </c>
      <c r="B101" s="4"/>
      <c r="C101" s="16" t="s">
        <v>112</v>
      </c>
      <c r="D101" s="4" t="s">
        <v>62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113</v>
      </c>
      <c r="D102" s="4" t="s">
        <v>13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141</v>
      </c>
      <c r="D103" s="4" t="s">
        <v>54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95</v>
      </c>
      <c r="D104" s="4" t="s">
        <v>34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16.500000000000007</v>
      </c>
      <c r="B105" s="4"/>
      <c r="C105" s="16" t="s">
        <v>50</v>
      </c>
      <c r="D105" s="4" t="s">
        <v>13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41</v>
      </c>
      <c r="B106" s="3" t="s">
        <v>85</v>
      </c>
      <c r="C106" s="5" t="s">
        <v>114</v>
      </c>
      <c r="D106" s="3" t="s">
        <v>63</v>
      </c>
      <c r="E106" s="12"/>
      <c r="F106" s="17">
        <v>7</v>
      </c>
      <c r="G106" s="12"/>
      <c r="H106" s="37">
        <f>H107+H108+H109+H110</f>
        <v>125.013</v>
      </c>
    </row>
    <row r="107" spans="1:8" ht="15">
      <c r="A107" s="10">
        <f>A106+0.1</f>
        <v>17.1</v>
      </c>
      <c r="B107" s="4"/>
      <c r="C107" s="16" t="s">
        <v>93</v>
      </c>
      <c r="D107" s="4" t="s">
        <v>62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5">
      <c r="A108" s="10">
        <f>A107+0.1</f>
        <v>17.200000000000003</v>
      </c>
      <c r="B108" s="4"/>
      <c r="C108" s="16" t="s">
        <v>60</v>
      </c>
      <c r="D108" s="4" t="s">
        <v>13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115</v>
      </c>
      <c r="D109" s="4" t="s">
        <v>63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17.400000000000006</v>
      </c>
      <c r="B110" s="4"/>
      <c r="C110" s="16" t="s">
        <v>50</v>
      </c>
      <c r="D110" s="4" t="s">
        <v>13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42</v>
      </c>
      <c r="B111" s="3" t="s">
        <v>85</v>
      </c>
      <c r="C111" s="5" t="s">
        <v>143</v>
      </c>
      <c r="D111" s="3" t="s">
        <v>63</v>
      </c>
      <c r="E111" s="12"/>
      <c r="F111" s="17">
        <v>2</v>
      </c>
      <c r="G111" s="12"/>
      <c r="H111" s="37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144</v>
      </c>
      <c r="D112" s="4" t="s">
        <v>62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60</v>
      </c>
      <c r="D113" s="4" t="s">
        <v>13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143</v>
      </c>
      <c r="D114" s="4" t="s">
        <v>63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18.400000000000006</v>
      </c>
      <c r="B115" s="4"/>
      <c r="C115" s="16" t="s">
        <v>50</v>
      </c>
      <c r="D115" s="4" t="s">
        <v>13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43</v>
      </c>
      <c r="B116" s="3" t="s">
        <v>85</v>
      </c>
      <c r="C116" s="5" t="s">
        <v>124</v>
      </c>
      <c r="D116" s="3" t="s">
        <v>63</v>
      </c>
      <c r="E116" s="12"/>
      <c r="F116" s="17">
        <v>3</v>
      </c>
      <c r="G116" s="12"/>
      <c r="H116" s="37">
        <f>H117+H118+H119+H120</f>
        <v>908.577</v>
      </c>
    </row>
    <row r="117" spans="1:8" ht="15">
      <c r="A117" s="10">
        <f>A116+0.1</f>
        <v>19.1</v>
      </c>
      <c r="B117" s="4"/>
      <c r="C117" s="16" t="s">
        <v>93</v>
      </c>
      <c r="D117" s="4" t="s">
        <v>62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5">
      <c r="A118" s="10">
        <f>A117+0.1</f>
        <v>19.200000000000003</v>
      </c>
      <c r="B118" s="4"/>
      <c r="C118" s="16" t="s">
        <v>60</v>
      </c>
      <c r="D118" s="4" t="s">
        <v>13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123</v>
      </c>
      <c r="D119" s="4" t="s">
        <v>63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19.400000000000006</v>
      </c>
      <c r="B120" s="4"/>
      <c r="C120" s="16" t="s">
        <v>50</v>
      </c>
      <c r="D120" s="4" t="s">
        <v>13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44</v>
      </c>
      <c r="B121" s="3" t="s">
        <v>47</v>
      </c>
      <c r="C121" s="5" t="s">
        <v>86</v>
      </c>
      <c r="D121" s="3" t="s">
        <v>34</v>
      </c>
      <c r="E121" s="17"/>
      <c r="F121" s="17">
        <v>8</v>
      </c>
      <c r="G121" s="17"/>
      <c r="H121" s="37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55</v>
      </c>
      <c r="D122" s="4" t="s">
        <v>49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56</v>
      </c>
      <c r="D123" s="4" t="s">
        <v>13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3.5">
      <c r="A124" s="3"/>
      <c r="B124" s="4"/>
      <c r="C124" s="3" t="s">
        <v>38</v>
      </c>
      <c r="D124" s="3" t="s">
        <v>13</v>
      </c>
      <c r="E124" s="12"/>
      <c r="F124" s="12"/>
      <c r="G124" s="15"/>
      <c r="H124" s="37" t="e">
        <f>H121++#REF!++#REF!+H116++H111+H106++H81++H76+#REF!+H70++H64++#REF!++H51++H29++H22++H15</f>
        <v>#REF!</v>
      </c>
      <c r="I124" s="26"/>
      <c r="J124" s="14"/>
    </row>
    <row r="125" spans="1:10" ht="16.5" customHeight="1">
      <c r="A125" s="3"/>
      <c r="B125" s="4"/>
      <c r="C125" s="3" t="s">
        <v>39</v>
      </c>
      <c r="D125" s="3" t="s">
        <v>13</v>
      </c>
      <c r="E125" s="12"/>
      <c r="F125" s="12"/>
      <c r="G125" s="12"/>
      <c r="H125" s="37" t="e">
        <f>H122+#REF!+#REF!+H117+H112+H107+H82+H77+#REF!+H71+H65+#REF!+#REF!+H52+H30+H23+H16</f>
        <v>#REF!</v>
      </c>
      <c r="I125" s="39"/>
      <c r="J125" s="14"/>
    </row>
    <row r="126" spans="1:10" ht="27.75" customHeight="1">
      <c r="A126" s="3"/>
      <c r="B126" s="4"/>
      <c r="C126" s="3" t="s">
        <v>45</v>
      </c>
      <c r="D126" s="3" t="s">
        <v>13</v>
      </c>
      <c r="E126" s="12"/>
      <c r="F126" s="12"/>
      <c r="G126" s="12"/>
      <c r="H126" s="37" t="e">
        <f>H124-H125</f>
        <v>#REF!</v>
      </c>
      <c r="I126" s="14"/>
      <c r="J126" s="14"/>
    </row>
    <row r="127" spans="1:10" ht="15">
      <c r="A127" s="3"/>
      <c r="B127" s="4"/>
      <c r="C127" s="5" t="s">
        <v>121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20</v>
      </c>
      <c r="D128" s="3" t="s">
        <v>13</v>
      </c>
      <c r="E128" s="12"/>
      <c r="F128" s="12"/>
      <c r="G128" s="12"/>
      <c r="H128" s="37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118</v>
      </c>
      <c r="D129" s="3" t="s">
        <v>13</v>
      </c>
      <c r="E129" s="12"/>
      <c r="F129" s="12"/>
      <c r="G129" s="12"/>
      <c r="H129" s="37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20</v>
      </c>
      <c r="D130" s="3" t="s">
        <v>13</v>
      </c>
      <c r="E130" s="12"/>
      <c r="F130" s="12"/>
      <c r="G130" s="12"/>
      <c r="H130" s="37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119</v>
      </c>
      <c r="D131" s="3" t="s">
        <v>13</v>
      </c>
      <c r="E131" s="12"/>
      <c r="F131" s="12"/>
      <c r="G131" s="12"/>
      <c r="H131" s="37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46</v>
      </c>
      <c r="D132" s="3" t="s">
        <v>13</v>
      </c>
      <c r="E132" s="8"/>
      <c r="F132" s="8"/>
      <c r="G132" s="20"/>
      <c r="H132" s="37" t="e">
        <f>H130+H131</f>
        <v>#REF!</v>
      </c>
    </row>
    <row r="135" spans="1:7" ht="15">
      <c r="A135" s="28"/>
      <c r="B135" s="28"/>
      <c r="C135" s="28"/>
      <c r="D135" s="28"/>
      <c r="E135" s="28"/>
      <c r="F135" s="28"/>
      <c r="G135" s="28"/>
    </row>
    <row r="136" spans="1:9" ht="15" customHeight="1">
      <c r="A136" s="128" t="s">
        <v>87</v>
      </c>
      <c r="B136" s="128"/>
      <c r="C136" s="128"/>
      <c r="D136" s="128"/>
      <c r="E136" s="128"/>
      <c r="F136" s="128"/>
      <c r="G136" s="128"/>
      <c r="H136" s="128"/>
      <c r="I136" s="24"/>
    </row>
    <row r="139" spans="3:10" ht="15" customHeight="1">
      <c r="C139" s="129"/>
      <c r="D139" s="129"/>
      <c r="E139" s="129"/>
      <c r="F139" s="129"/>
      <c r="G139" s="129"/>
      <c r="H139" s="129"/>
      <c r="I139" s="129"/>
      <c r="J139" s="129"/>
    </row>
  </sheetData>
  <sheetProtection/>
  <mergeCells count="16"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  <mergeCell ref="A7:D7"/>
    <mergeCell ref="A8:D8"/>
    <mergeCell ref="A1:H1"/>
    <mergeCell ref="A3:H3"/>
    <mergeCell ref="A4:H4"/>
    <mergeCell ref="A6:H6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L77" sqref="L77:L86"/>
    </sheetView>
  </sheetViews>
  <sheetFormatPr defaultColWidth="9.00390625" defaultRowHeight="12.75"/>
  <cols>
    <col min="1" max="1" width="4.75390625" style="0" customWidth="1"/>
    <col min="2" max="2" width="35.00390625" style="0" customWidth="1"/>
    <col min="3" max="3" width="7.375" style="0" customWidth="1"/>
    <col min="4" max="4" width="9.00390625" style="0" customWidth="1"/>
    <col min="5" max="6" width="9.375" style="0" customWidth="1"/>
    <col min="7" max="7" width="11.25390625" style="0" customWidth="1"/>
    <col min="8" max="8" width="9.625" style="0" customWidth="1"/>
    <col min="9" max="9" width="9.375" style="0" customWidth="1"/>
  </cols>
  <sheetData>
    <row r="1" spans="1:12" ht="19.5">
      <c r="A1" s="138" t="s">
        <v>191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33.75" customHeight="1">
      <c r="A2" s="140" t="s">
        <v>223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7" ht="15.75" customHeight="1">
      <c r="A3" s="142" t="s">
        <v>170</v>
      </c>
      <c r="B3" s="142"/>
      <c r="C3" s="142"/>
      <c r="D3" s="142"/>
      <c r="E3" s="142"/>
      <c r="F3" s="142"/>
      <c r="G3" s="142"/>
    </row>
    <row r="4" spans="1:7" ht="20.25" customHeight="1">
      <c r="A4" s="141" t="s">
        <v>171</v>
      </c>
      <c r="B4" s="141"/>
      <c r="C4" s="141"/>
      <c r="D4" s="88">
        <f>L86</f>
        <v>0</v>
      </c>
      <c r="E4" s="60" t="s">
        <v>11</v>
      </c>
      <c r="F4" s="60"/>
      <c r="G4" s="60"/>
    </row>
    <row r="5" spans="1:7" ht="24.75" customHeight="1">
      <c r="A5" s="143" t="s">
        <v>172</v>
      </c>
      <c r="B5" s="143"/>
      <c r="C5" s="143"/>
      <c r="D5" s="88">
        <f>I76</f>
        <v>0</v>
      </c>
      <c r="E5" s="60" t="s">
        <v>12</v>
      </c>
      <c r="F5" s="60"/>
      <c r="G5" s="60"/>
    </row>
    <row r="6" spans="1:7" ht="21" customHeight="1">
      <c r="A6" s="141" t="s">
        <v>173</v>
      </c>
      <c r="B6" s="141"/>
      <c r="C6" s="141"/>
      <c r="D6" s="88">
        <f>D5/6</f>
        <v>0</v>
      </c>
      <c r="E6" s="60" t="s">
        <v>11</v>
      </c>
      <c r="F6" s="60"/>
      <c r="G6" s="60"/>
    </row>
    <row r="7" spans="1:7" ht="14.25" customHeight="1">
      <c r="A7" s="66"/>
      <c r="B7" s="66"/>
      <c r="C7" s="66"/>
      <c r="D7" s="66"/>
      <c r="E7" s="66"/>
      <c r="F7" s="66"/>
      <c r="G7" s="66"/>
    </row>
    <row r="8" spans="1:12" ht="32.25" customHeight="1">
      <c r="A8" s="146" t="s">
        <v>14</v>
      </c>
      <c r="B8" s="149" t="s">
        <v>145</v>
      </c>
      <c r="C8" s="150" t="s">
        <v>146</v>
      </c>
      <c r="D8" s="151" t="s">
        <v>147</v>
      </c>
      <c r="E8" s="151"/>
      <c r="F8" s="151" t="s">
        <v>193</v>
      </c>
      <c r="G8" s="151"/>
      <c r="H8" s="152" t="s">
        <v>194</v>
      </c>
      <c r="I8" s="152"/>
      <c r="J8" s="144" t="s">
        <v>195</v>
      </c>
      <c r="K8" s="145"/>
      <c r="L8" s="148" t="s">
        <v>196</v>
      </c>
    </row>
    <row r="9" spans="1:12" ht="69" customHeight="1">
      <c r="A9" s="147"/>
      <c r="B9" s="149"/>
      <c r="C9" s="150"/>
      <c r="D9" s="86" t="s">
        <v>148</v>
      </c>
      <c r="E9" s="86" t="s">
        <v>149</v>
      </c>
      <c r="F9" s="86" t="s">
        <v>197</v>
      </c>
      <c r="G9" s="86" t="s">
        <v>196</v>
      </c>
      <c r="H9" s="86" t="s">
        <v>197</v>
      </c>
      <c r="I9" s="86" t="s">
        <v>196</v>
      </c>
      <c r="J9" s="86" t="s">
        <v>197</v>
      </c>
      <c r="K9" s="86" t="s">
        <v>196</v>
      </c>
      <c r="L9" s="148"/>
    </row>
    <row r="10" spans="1:12" ht="18" customHeight="1">
      <c r="A10" s="71" t="s">
        <v>23</v>
      </c>
      <c r="B10" s="71" t="s">
        <v>25</v>
      </c>
      <c r="C10" s="71" t="s">
        <v>26</v>
      </c>
      <c r="D10" s="71" t="s">
        <v>27</v>
      </c>
      <c r="E10" s="71" t="s">
        <v>28</v>
      </c>
      <c r="F10" s="71" t="s">
        <v>16</v>
      </c>
      <c r="G10" s="67">
        <v>8</v>
      </c>
      <c r="H10" s="71" t="s">
        <v>18</v>
      </c>
      <c r="I10" s="67">
        <v>10</v>
      </c>
      <c r="J10" s="71" t="s">
        <v>58</v>
      </c>
      <c r="K10" s="67">
        <v>12</v>
      </c>
      <c r="L10" s="71" t="s">
        <v>36</v>
      </c>
    </row>
    <row r="11" spans="1:12" ht="18" customHeight="1">
      <c r="A11" s="71"/>
      <c r="B11" s="71" t="s">
        <v>221</v>
      </c>
      <c r="C11" s="71"/>
      <c r="D11" s="71"/>
      <c r="E11" s="71"/>
      <c r="F11" s="71"/>
      <c r="G11" s="67"/>
      <c r="H11" s="71"/>
      <c r="I11" s="67"/>
      <c r="J11" s="71"/>
      <c r="K11" s="67"/>
      <c r="L11" s="71"/>
    </row>
    <row r="12" spans="1:12" s="14" customFormat="1" ht="64.5" customHeight="1">
      <c r="A12" s="69" t="s">
        <v>23</v>
      </c>
      <c r="B12" s="112" t="s">
        <v>204</v>
      </c>
      <c r="C12" s="113" t="s">
        <v>175</v>
      </c>
      <c r="D12" s="114"/>
      <c r="E12" s="93">
        <v>10.8</v>
      </c>
      <c r="F12" s="77"/>
      <c r="G12" s="94"/>
      <c r="H12" s="97"/>
      <c r="I12" s="98"/>
      <c r="J12" s="98"/>
      <c r="K12" s="98"/>
      <c r="L12" s="98"/>
    </row>
    <row r="13" spans="1:12" ht="20.25" customHeight="1">
      <c r="A13" s="99"/>
      <c r="B13" s="91" t="s">
        <v>2</v>
      </c>
      <c r="C13" s="91" t="s">
        <v>174</v>
      </c>
      <c r="D13" s="115">
        <v>4.76</v>
      </c>
      <c r="E13" s="95">
        <f>E12*D13</f>
        <v>51.408</v>
      </c>
      <c r="F13" s="79"/>
      <c r="G13" s="89"/>
      <c r="H13" s="100"/>
      <c r="I13" s="98"/>
      <c r="J13" s="98"/>
      <c r="K13" s="98"/>
      <c r="L13" s="98"/>
    </row>
    <row r="14" spans="1:12" ht="20.25" customHeight="1">
      <c r="A14" s="99"/>
      <c r="B14" s="91" t="s">
        <v>3</v>
      </c>
      <c r="C14" s="90" t="s">
        <v>177</v>
      </c>
      <c r="D14" s="115">
        <v>0.88</v>
      </c>
      <c r="E14" s="95">
        <f>E12*D14</f>
        <v>9.504000000000001</v>
      </c>
      <c r="F14" s="79"/>
      <c r="G14" s="89"/>
      <c r="H14" s="97"/>
      <c r="I14" s="98"/>
      <c r="J14" s="100"/>
      <c r="K14" s="98"/>
      <c r="L14" s="98"/>
    </row>
    <row r="15" spans="1:12" ht="21" customHeight="1">
      <c r="A15" s="99"/>
      <c r="B15" s="91" t="s">
        <v>205</v>
      </c>
      <c r="C15" s="90" t="s">
        <v>178</v>
      </c>
      <c r="D15" s="115">
        <v>0.18</v>
      </c>
      <c r="E15" s="95">
        <f>E12*D15</f>
        <v>1.944</v>
      </c>
      <c r="F15" s="79"/>
      <c r="G15" s="89"/>
      <c r="H15" s="97"/>
      <c r="I15" s="98"/>
      <c r="J15" s="98"/>
      <c r="K15" s="98"/>
      <c r="L15" s="98"/>
    </row>
    <row r="16" spans="1:12" ht="21.75" customHeight="1">
      <c r="A16" s="99"/>
      <c r="B16" s="91" t="s">
        <v>222</v>
      </c>
      <c r="C16" s="91" t="s">
        <v>4</v>
      </c>
      <c r="D16" s="95">
        <v>420</v>
      </c>
      <c r="E16" s="95">
        <f>E12*D16</f>
        <v>4536</v>
      </c>
      <c r="F16" s="96"/>
      <c r="G16" s="89"/>
      <c r="H16" s="97"/>
      <c r="I16" s="98"/>
      <c r="J16" s="98"/>
      <c r="K16" s="98"/>
      <c r="L16" s="98"/>
    </row>
    <row r="17" spans="1:12" ht="20.25" customHeight="1">
      <c r="A17" s="99"/>
      <c r="B17" s="91" t="s">
        <v>5</v>
      </c>
      <c r="C17" s="91" t="s">
        <v>12</v>
      </c>
      <c r="D17" s="115">
        <v>0.26</v>
      </c>
      <c r="E17" s="95">
        <f>E12*D17</f>
        <v>2.8080000000000003</v>
      </c>
      <c r="F17" s="79"/>
      <c r="G17" s="89"/>
      <c r="H17" s="97"/>
      <c r="I17" s="98"/>
      <c r="J17" s="98"/>
      <c r="K17" s="98"/>
      <c r="L17" s="98"/>
    </row>
    <row r="18" spans="1:12" s="14" customFormat="1" ht="45">
      <c r="A18" s="69" t="s">
        <v>24</v>
      </c>
      <c r="B18" s="69" t="s">
        <v>206</v>
      </c>
      <c r="C18" s="72" t="s">
        <v>175</v>
      </c>
      <c r="D18" s="73"/>
      <c r="E18" s="113">
        <v>0.42</v>
      </c>
      <c r="F18" s="77"/>
      <c r="G18" s="94"/>
      <c r="H18" s="97"/>
      <c r="I18" s="98"/>
      <c r="J18" s="98"/>
      <c r="K18" s="98"/>
      <c r="L18" s="98"/>
    </row>
    <row r="19" spans="1:12" ht="20.25" customHeight="1">
      <c r="A19" s="99"/>
      <c r="B19" s="70" t="s">
        <v>176</v>
      </c>
      <c r="C19" s="70" t="s">
        <v>174</v>
      </c>
      <c r="D19" s="75">
        <v>13.9</v>
      </c>
      <c r="E19" s="90">
        <f>E18*D19</f>
        <v>5.838</v>
      </c>
      <c r="F19" s="79"/>
      <c r="G19" s="89"/>
      <c r="H19" s="100"/>
      <c r="I19" s="98"/>
      <c r="J19" s="98"/>
      <c r="K19" s="98"/>
      <c r="L19" s="98"/>
    </row>
    <row r="20" spans="1:12" ht="20.25" customHeight="1">
      <c r="A20" s="99"/>
      <c r="B20" s="70" t="s">
        <v>179</v>
      </c>
      <c r="C20" s="74" t="s">
        <v>12</v>
      </c>
      <c r="D20" s="75">
        <v>1.28</v>
      </c>
      <c r="E20" s="90">
        <f>E18*D20</f>
        <v>0.5376</v>
      </c>
      <c r="F20" s="79"/>
      <c r="G20" s="89"/>
      <c r="H20" s="97"/>
      <c r="I20" s="98"/>
      <c r="J20" s="100"/>
      <c r="K20" s="98"/>
      <c r="L20" s="98"/>
    </row>
    <row r="21" spans="1:12" ht="21" customHeight="1">
      <c r="A21" s="99"/>
      <c r="B21" s="75" t="s">
        <v>207</v>
      </c>
      <c r="C21" s="74" t="s">
        <v>178</v>
      </c>
      <c r="D21" s="75">
        <v>1.015</v>
      </c>
      <c r="E21" s="90">
        <f>D21*E18</f>
        <v>0.42629999999999996</v>
      </c>
      <c r="F21" s="68"/>
      <c r="G21" s="89"/>
      <c r="H21" s="97"/>
      <c r="I21" s="98"/>
      <c r="J21" s="98"/>
      <c r="K21" s="98"/>
      <c r="L21" s="98"/>
    </row>
    <row r="22" spans="1:12" ht="21.75" customHeight="1">
      <c r="A22" s="99"/>
      <c r="B22" s="75" t="s">
        <v>208</v>
      </c>
      <c r="C22" s="75" t="s">
        <v>180</v>
      </c>
      <c r="D22" s="75">
        <v>2.29</v>
      </c>
      <c r="E22" s="90">
        <f>D22*E18</f>
        <v>0.9618</v>
      </c>
      <c r="F22" s="74"/>
      <c r="G22" s="89"/>
      <c r="H22" s="97"/>
      <c r="I22" s="98"/>
      <c r="J22" s="98"/>
      <c r="K22" s="98"/>
      <c r="L22" s="98"/>
    </row>
    <row r="23" spans="1:12" ht="28.5" customHeight="1">
      <c r="A23" s="99"/>
      <c r="B23" s="75" t="s">
        <v>209</v>
      </c>
      <c r="C23" s="74" t="s">
        <v>178</v>
      </c>
      <c r="D23" s="76">
        <v>0.014</v>
      </c>
      <c r="E23" s="116">
        <f>D23*E18</f>
        <v>0.00588</v>
      </c>
      <c r="F23" s="74"/>
      <c r="G23" s="89"/>
      <c r="H23" s="97"/>
      <c r="I23" s="98"/>
      <c r="J23" s="98"/>
      <c r="K23" s="98"/>
      <c r="L23" s="98"/>
    </row>
    <row r="24" spans="1:12" ht="21.75" customHeight="1">
      <c r="A24" s="99"/>
      <c r="B24" s="75" t="s">
        <v>210</v>
      </c>
      <c r="C24" s="74" t="s">
        <v>178</v>
      </c>
      <c r="D24" s="76">
        <v>0.0429</v>
      </c>
      <c r="E24" s="116">
        <f>D24*E18</f>
        <v>0.018018</v>
      </c>
      <c r="F24" s="74"/>
      <c r="G24" s="89"/>
      <c r="H24" s="97"/>
      <c r="I24" s="98"/>
      <c r="J24" s="98"/>
      <c r="K24" s="98"/>
      <c r="L24" s="98"/>
    </row>
    <row r="25" spans="1:12" ht="23.25" customHeight="1">
      <c r="A25" s="99"/>
      <c r="B25" s="75" t="s">
        <v>211</v>
      </c>
      <c r="C25" s="74" t="s">
        <v>178</v>
      </c>
      <c r="D25" s="76">
        <v>0.0034</v>
      </c>
      <c r="E25" s="116">
        <f>D25*E18</f>
        <v>0.0014279999999999998</v>
      </c>
      <c r="F25" s="74"/>
      <c r="G25" s="89"/>
      <c r="H25" s="97"/>
      <c r="I25" s="98"/>
      <c r="J25" s="98"/>
      <c r="K25" s="98"/>
      <c r="L25" s="98"/>
    </row>
    <row r="26" spans="1:12" ht="21.75" customHeight="1">
      <c r="A26" s="99"/>
      <c r="B26" s="75" t="s">
        <v>212</v>
      </c>
      <c r="C26" s="75" t="s">
        <v>213</v>
      </c>
      <c r="D26" s="76">
        <v>0.0025</v>
      </c>
      <c r="E26" s="116">
        <f>D26*E18</f>
        <v>0.00105</v>
      </c>
      <c r="F26" s="74"/>
      <c r="G26" s="89"/>
      <c r="H26" s="97"/>
      <c r="I26" s="98"/>
      <c r="J26" s="98"/>
      <c r="K26" s="98"/>
      <c r="L26" s="98"/>
    </row>
    <row r="27" spans="1:12" ht="20.25" customHeight="1">
      <c r="A27" s="99"/>
      <c r="B27" s="91" t="s">
        <v>5</v>
      </c>
      <c r="C27" s="91" t="s">
        <v>12</v>
      </c>
      <c r="D27" s="75">
        <v>0.93</v>
      </c>
      <c r="E27" s="95">
        <f>E18*D27</f>
        <v>0.3906</v>
      </c>
      <c r="F27" s="74"/>
      <c r="G27" s="89"/>
      <c r="H27" s="97"/>
      <c r="I27" s="98"/>
      <c r="J27" s="98"/>
      <c r="K27" s="98"/>
      <c r="L27" s="98"/>
    </row>
    <row r="28" spans="1:12" s="14" customFormat="1" ht="30" customHeight="1">
      <c r="A28" s="69" t="s">
        <v>25</v>
      </c>
      <c r="B28" s="73" t="s">
        <v>214</v>
      </c>
      <c r="C28" s="72" t="s">
        <v>175</v>
      </c>
      <c r="D28" s="73"/>
      <c r="E28" s="92">
        <f>E29</f>
        <v>0.029</v>
      </c>
      <c r="F28" s="77"/>
      <c r="G28" s="94"/>
      <c r="H28" s="97"/>
      <c r="I28" s="98"/>
      <c r="J28" s="98"/>
      <c r="K28" s="98"/>
      <c r="L28" s="98"/>
    </row>
    <row r="29" spans="1:12" ht="22.5" customHeight="1">
      <c r="A29" s="99"/>
      <c r="B29" s="75" t="s">
        <v>215</v>
      </c>
      <c r="C29" s="70" t="s">
        <v>174</v>
      </c>
      <c r="D29" s="75">
        <v>13.9</v>
      </c>
      <c r="E29" s="117">
        <v>0.029</v>
      </c>
      <c r="F29" s="75"/>
      <c r="G29" s="89"/>
      <c r="H29" s="100"/>
      <c r="I29" s="98"/>
      <c r="J29" s="98"/>
      <c r="K29" s="98"/>
      <c r="L29" s="98"/>
    </row>
    <row r="30" spans="1:12" s="14" customFormat="1" ht="30">
      <c r="A30" s="69" t="s">
        <v>226</v>
      </c>
      <c r="B30" s="69" t="s">
        <v>227</v>
      </c>
      <c r="C30" s="72" t="s">
        <v>175</v>
      </c>
      <c r="D30" s="81"/>
      <c r="E30" s="77">
        <v>1.11</v>
      </c>
      <c r="F30" s="77"/>
      <c r="G30" s="82"/>
      <c r="H30" s="97"/>
      <c r="I30" s="98"/>
      <c r="J30" s="98"/>
      <c r="K30" s="98"/>
      <c r="L30" s="98"/>
    </row>
    <row r="31" spans="1:12" ht="20.25" customHeight="1">
      <c r="A31" s="99"/>
      <c r="B31" s="70" t="s">
        <v>2</v>
      </c>
      <c r="C31" s="70" t="s">
        <v>174</v>
      </c>
      <c r="D31" s="83">
        <v>23.8</v>
      </c>
      <c r="E31" s="78">
        <f>D31*E30</f>
        <v>26.418000000000003</v>
      </c>
      <c r="F31" s="79"/>
      <c r="G31" s="78"/>
      <c r="H31" s="100"/>
      <c r="I31" s="98"/>
      <c r="J31" s="98"/>
      <c r="K31" s="98"/>
      <c r="L31" s="98"/>
    </row>
    <row r="32" spans="1:12" ht="18.75" customHeight="1">
      <c r="A32" s="99"/>
      <c r="B32" s="70" t="s">
        <v>3</v>
      </c>
      <c r="C32" s="74" t="s">
        <v>12</v>
      </c>
      <c r="D32" s="83">
        <v>2.1</v>
      </c>
      <c r="E32" s="79">
        <f>E30*D32</f>
        <v>2.3310000000000004</v>
      </c>
      <c r="F32" s="79"/>
      <c r="G32" s="78"/>
      <c r="H32" s="97"/>
      <c r="I32" s="98"/>
      <c r="J32" s="100"/>
      <c r="K32" s="98"/>
      <c r="L32" s="98"/>
    </row>
    <row r="33" spans="1:12" ht="21" customHeight="1">
      <c r="A33" s="99"/>
      <c r="B33" s="70" t="s">
        <v>216</v>
      </c>
      <c r="C33" s="74" t="s">
        <v>178</v>
      </c>
      <c r="D33" s="83">
        <v>1.05</v>
      </c>
      <c r="E33" s="89">
        <v>0.7875</v>
      </c>
      <c r="F33" s="79"/>
      <c r="G33" s="79"/>
      <c r="H33" s="97"/>
      <c r="I33" s="98"/>
      <c r="J33" s="98"/>
      <c r="K33" s="98"/>
      <c r="L33" s="98"/>
    </row>
    <row r="34" spans="1:12" ht="21.75" customHeight="1">
      <c r="A34" s="99"/>
      <c r="B34" s="70" t="s">
        <v>217</v>
      </c>
      <c r="C34" s="74" t="s">
        <v>178</v>
      </c>
      <c r="D34" s="83">
        <v>1.05</v>
      </c>
      <c r="E34" s="79">
        <v>0.378</v>
      </c>
      <c r="F34" s="79"/>
      <c r="G34" s="79"/>
      <c r="H34" s="97"/>
      <c r="I34" s="98"/>
      <c r="J34" s="98"/>
      <c r="K34" s="98"/>
      <c r="L34" s="98"/>
    </row>
    <row r="35" spans="1:12" ht="21.75" customHeight="1">
      <c r="A35" s="99"/>
      <c r="B35" s="70" t="s">
        <v>228</v>
      </c>
      <c r="C35" s="70" t="s">
        <v>181</v>
      </c>
      <c r="D35" s="79">
        <v>1.96</v>
      </c>
      <c r="E35" s="78">
        <f>D35*E30</f>
        <v>2.1756</v>
      </c>
      <c r="F35" s="78"/>
      <c r="G35" s="79"/>
      <c r="H35" s="97"/>
      <c r="I35" s="98"/>
      <c r="J35" s="98"/>
      <c r="K35" s="98"/>
      <c r="L35" s="98"/>
    </row>
    <row r="36" spans="1:12" ht="21" customHeight="1">
      <c r="A36" s="99"/>
      <c r="B36" s="70" t="s">
        <v>229</v>
      </c>
      <c r="C36" s="70" t="s">
        <v>181</v>
      </c>
      <c r="D36" s="79">
        <v>4.38</v>
      </c>
      <c r="E36" s="78">
        <f>D36*E30</f>
        <v>4.861800000000001</v>
      </c>
      <c r="F36" s="79"/>
      <c r="G36" s="79"/>
      <c r="H36" s="97"/>
      <c r="I36" s="98"/>
      <c r="J36" s="98"/>
      <c r="K36" s="98"/>
      <c r="L36" s="98"/>
    </row>
    <row r="37" spans="1:12" ht="19.5" customHeight="1">
      <c r="A37" s="99"/>
      <c r="B37" s="70" t="s">
        <v>230</v>
      </c>
      <c r="C37" s="70" t="s">
        <v>181</v>
      </c>
      <c r="D37" s="78">
        <v>7.2</v>
      </c>
      <c r="E37" s="78">
        <f>D37*E30</f>
        <v>7.992000000000001</v>
      </c>
      <c r="F37" s="78"/>
      <c r="G37" s="79"/>
      <c r="H37" s="97"/>
      <c r="I37" s="98"/>
      <c r="J37" s="98"/>
      <c r="K37" s="98"/>
      <c r="L37" s="98"/>
    </row>
    <row r="38" spans="1:12" ht="20.25" customHeight="1">
      <c r="A38" s="99"/>
      <c r="B38" s="70" t="s">
        <v>5</v>
      </c>
      <c r="C38" s="70" t="s">
        <v>12</v>
      </c>
      <c r="D38" s="83">
        <v>3.44</v>
      </c>
      <c r="E38" s="78">
        <f>E30*D38</f>
        <v>3.8184000000000005</v>
      </c>
      <c r="F38" s="79"/>
      <c r="G38" s="79"/>
      <c r="H38" s="97"/>
      <c r="I38" s="98"/>
      <c r="J38" s="98"/>
      <c r="K38" s="98"/>
      <c r="L38" s="98"/>
    </row>
    <row r="39" spans="1:12" s="14" customFormat="1" ht="65.25" customHeight="1">
      <c r="A39" s="69" t="s">
        <v>235</v>
      </c>
      <c r="B39" s="69" t="s">
        <v>231</v>
      </c>
      <c r="C39" s="72" t="s">
        <v>6</v>
      </c>
      <c r="D39" s="81"/>
      <c r="E39" s="77">
        <v>98.2</v>
      </c>
      <c r="F39" s="77"/>
      <c r="G39" s="82"/>
      <c r="H39" s="97"/>
      <c r="I39" s="98"/>
      <c r="J39" s="98"/>
      <c r="K39" s="98"/>
      <c r="L39" s="98"/>
    </row>
    <row r="40" spans="1:12" ht="20.25" customHeight="1">
      <c r="A40" s="118"/>
      <c r="B40" s="70" t="s">
        <v>2</v>
      </c>
      <c r="C40" s="70" t="s">
        <v>174</v>
      </c>
      <c r="D40" s="83">
        <v>0.83</v>
      </c>
      <c r="E40" s="78">
        <f>D40*E39</f>
        <v>81.506</v>
      </c>
      <c r="F40" s="79"/>
      <c r="G40" s="78"/>
      <c r="H40" s="100"/>
      <c r="I40" s="98"/>
      <c r="J40" s="98"/>
      <c r="K40" s="98"/>
      <c r="L40" s="98"/>
    </row>
    <row r="41" spans="1:12" ht="20.25" customHeight="1">
      <c r="A41" s="99"/>
      <c r="B41" s="70" t="s">
        <v>3</v>
      </c>
      <c r="C41" s="74" t="s">
        <v>12</v>
      </c>
      <c r="D41" s="83">
        <v>0.004</v>
      </c>
      <c r="E41" s="79">
        <f>D41*E39</f>
        <v>0.39280000000000004</v>
      </c>
      <c r="F41" s="79"/>
      <c r="G41" s="78"/>
      <c r="H41" s="97"/>
      <c r="I41" s="98"/>
      <c r="J41" s="100"/>
      <c r="K41" s="98"/>
      <c r="L41" s="98"/>
    </row>
    <row r="42" spans="1:12" ht="34.5" customHeight="1">
      <c r="A42" s="99"/>
      <c r="B42" s="70" t="s">
        <v>232</v>
      </c>
      <c r="C42" s="74" t="s">
        <v>180</v>
      </c>
      <c r="D42" s="83">
        <v>1.02</v>
      </c>
      <c r="E42" s="78">
        <f>D42*E39</f>
        <v>100.164</v>
      </c>
      <c r="F42" s="79"/>
      <c r="G42" s="89"/>
      <c r="H42" s="97"/>
      <c r="I42" s="98"/>
      <c r="J42" s="98"/>
      <c r="K42" s="98"/>
      <c r="L42" s="98"/>
    </row>
    <row r="43" spans="1:12" ht="23.25" customHeight="1">
      <c r="A43" s="99"/>
      <c r="B43" s="70" t="s">
        <v>203</v>
      </c>
      <c r="C43" s="70" t="s">
        <v>181</v>
      </c>
      <c r="D43" s="79">
        <v>0.15</v>
      </c>
      <c r="E43" s="78">
        <f>D43*E39</f>
        <v>14.73</v>
      </c>
      <c r="F43" s="95"/>
      <c r="G43" s="95"/>
      <c r="H43" s="97"/>
      <c r="I43" s="98"/>
      <c r="J43" s="98"/>
      <c r="K43" s="98"/>
      <c r="L43" s="98"/>
    </row>
    <row r="44" spans="1:12" ht="21.75" customHeight="1">
      <c r="A44" s="119"/>
      <c r="B44" s="70" t="s">
        <v>9</v>
      </c>
      <c r="C44" s="70" t="s">
        <v>181</v>
      </c>
      <c r="D44" s="80">
        <v>0.106</v>
      </c>
      <c r="E44" s="78">
        <f>D44*E39</f>
        <v>10.4092</v>
      </c>
      <c r="F44" s="95"/>
      <c r="G44" s="95"/>
      <c r="H44" s="97"/>
      <c r="I44" s="98"/>
      <c r="J44" s="98"/>
      <c r="K44" s="98"/>
      <c r="L44" s="98"/>
    </row>
    <row r="45" spans="1:12" ht="20.25" customHeight="1" thickBot="1">
      <c r="A45" s="120"/>
      <c r="B45" s="70" t="s">
        <v>5</v>
      </c>
      <c r="C45" s="70" t="s">
        <v>12</v>
      </c>
      <c r="D45" s="83">
        <v>0.078</v>
      </c>
      <c r="E45" s="78">
        <f>D45*E39</f>
        <v>7.6596</v>
      </c>
      <c r="F45" s="79"/>
      <c r="G45" s="89"/>
      <c r="H45" s="97"/>
      <c r="I45" s="98"/>
      <c r="J45" s="98"/>
      <c r="K45" s="98"/>
      <c r="L45" s="98"/>
    </row>
    <row r="46" spans="1:12" s="14" customFormat="1" ht="30">
      <c r="A46" s="69" t="s">
        <v>27</v>
      </c>
      <c r="B46" s="69" t="s">
        <v>182</v>
      </c>
      <c r="C46" s="72" t="s">
        <v>175</v>
      </c>
      <c r="D46" s="81"/>
      <c r="E46" s="77">
        <v>1.11</v>
      </c>
      <c r="F46" s="77"/>
      <c r="G46" s="82"/>
      <c r="H46" s="97"/>
      <c r="I46" s="98"/>
      <c r="J46" s="98"/>
      <c r="K46" s="98"/>
      <c r="L46" s="98"/>
    </row>
    <row r="47" spans="1:12" ht="20.25" customHeight="1">
      <c r="A47" s="99"/>
      <c r="B47" s="70" t="s">
        <v>2</v>
      </c>
      <c r="C47" s="70" t="s">
        <v>174</v>
      </c>
      <c r="D47" s="83">
        <v>0.87</v>
      </c>
      <c r="E47" s="78">
        <f>D47*E46</f>
        <v>0.9657000000000001</v>
      </c>
      <c r="F47" s="79"/>
      <c r="G47" s="78"/>
      <c r="H47" s="100"/>
      <c r="I47" s="98"/>
      <c r="J47" s="98"/>
      <c r="K47" s="98"/>
      <c r="L47" s="98"/>
    </row>
    <row r="48" spans="1:12" ht="20.25" customHeight="1">
      <c r="A48" s="99"/>
      <c r="B48" s="70" t="s">
        <v>3</v>
      </c>
      <c r="C48" s="74" t="s">
        <v>12</v>
      </c>
      <c r="D48" s="83">
        <v>0.13</v>
      </c>
      <c r="E48" s="79">
        <f>D48*E46</f>
        <v>0.1443</v>
      </c>
      <c r="F48" s="79"/>
      <c r="G48" s="78"/>
      <c r="H48" s="97"/>
      <c r="I48" s="98"/>
      <c r="J48" s="100"/>
      <c r="K48" s="98"/>
      <c r="L48" s="98"/>
    </row>
    <row r="49" spans="1:12" ht="26.25" customHeight="1">
      <c r="A49" s="99"/>
      <c r="B49" s="70" t="s">
        <v>183</v>
      </c>
      <c r="C49" s="70" t="s">
        <v>181</v>
      </c>
      <c r="D49" s="83">
        <v>7.2</v>
      </c>
      <c r="E49" s="78">
        <f>D49*E46</f>
        <v>7.992000000000001</v>
      </c>
      <c r="F49" s="79"/>
      <c r="G49" s="79"/>
      <c r="H49" s="97"/>
      <c r="I49" s="98"/>
      <c r="J49" s="98"/>
      <c r="K49" s="98"/>
      <c r="L49" s="98"/>
    </row>
    <row r="50" spans="1:12" ht="21.75" customHeight="1">
      <c r="A50" s="99"/>
      <c r="B50" s="70" t="s">
        <v>184</v>
      </c>
      <c r="C50" s="70" t="s">
        <v>181</v>
      </c>
      <c r="D50" s="79">
        <v>1.79</v>
      </c>
      <c r="E50" s="78">
        <f>D50*E46</f>
        <v>1.9869</v>
      </c>
      <c r="F50" s="78"/>
      <c r="G50" s="79"/>
      <c r="H50" s="97"/>
      <c r="I50" s="98"/>
      <c r="J50" s="98"/>
      <c r="K50" s="98"/>
      <c r="L50" s="98"/>
    </row>
    <row r="51" spans="1:12" ht="28.5" customHeight="1">
      <c r="A51" s="99"/>
      <c r="B51" s="70" t="s">
        <v>185</v>
      </c>
      <c r="C51" s="70" t="s">
        <v>181</v>
      </c>
      <c r="D51" s="84">
        <v>1.07</v>
      </c>
      <c r="E51" s="78">
        <f>D51*E46</f>
        <v>1.1877000000000002</v>
      </c>
      <c r="F51" s="78"/>
      <c r="G51" s="79"/>
      <c r="H51" s="97"/>
      <c r="I51" s="98"/>
      <c r="J51" s="98"/>
      <c r="K51" s="98"/>
      <c r="L51" s="98"/>
    </row>
    <row r="52" spans="1:12" ht="21.75" customHeight="1">
      <c r="A52" s="99"/>
      <c r="B52" s="70" t="s">
        <v>5</v>
      </c>
      <c r="C52" s="70" t="s">
        <v>12</v>
      </c>
      <c r="D52" s="83">
        <v>0.1</v>
      </c>
      <c r="E52" s="78">
        <f>D52*E46</f>
        <v>0.11100000000000002</v>
      </c>
      <c r="F52" s="79"/>
      <c r="G52" s="78"/>
      <c r="H52" s="97"/>
      <c r="I52" s="98"/>
      <c r="J52" s="98"/>
      <c r="K52" s="98"/>
      <c r="L52" s="98"/>
    </row>
    <row r="53" spans="1:12" s="14" customFormat="1" ht="30">
      <c r="A53" s="69" t="s">
        <v>28</v>
      </c>
      <c r="B53" s="69" t="s">
        <v>186</v>
      </c>
      <c r="C53" s="72" t="s">
        <v>6</v>
      </c>
      <c r="D53" s="81"/>
      <c r="E53" s="77">
        <v>98.2</v>
      </c>
      <c r="F53" s="77"/>
      <c r="G53" s="82"/>
      <c r="H53" s="97"/>
      <c r="I53" s="98"/>
      <c r="J53" s="98"/>
      <c r="K53" s="98"/>
      <c r="L53" s="98"/>
    </row>
    <row r="54" spans="1:12" ht="20.25" customHeight="1">
      <c r="A54" s="99"/>
      <c r="B54" s="70" t="s">
        <v>2</v>
      </c>
      <c r="C54" s="70" t="s">
        <v>174</v>
      </c>
      <c r="D54" s="83">
        <v>0.0424</v>
      </c>
      <c r="E54" s="78">
        <f>D54*E53</f>
        <v>4.16368</v>
      </c>
      <c r="F54" s="79"/>
      <c r="G54" s="78"/>
      <c r="H54" s="100"/>
      <c r="I54" s="98"/>
      <c r="J54" s="98"/>
      <c r="K54" s="98"/>
      <c r="L54" s="98"/>
    </row>
    <row r="55" spans="1:12" ht="20.25" customHeight="1">
      <c r="A55" s="99"/>
      <c r="B55" s="70" t="s">
        <v>3</v>
      </c>
      <c r="C55" s="74" t="s">
        <v>12</v>
      </c>
      <c r="D55" s="83">
        <v>0.0021</v>
      </c>
      <c r="E55" s="79">
        <f>D55*E53</f>
        <v>0.20622</v>
      </c>
      <c r="F55" s="79"/>
      <c r="G55" s="78"/>
      <c r="H55" s="97"/>
      <c r="I55" s="98"/>
      <c r="J55" s="100"/>
      <c r="K55" s="98"/>
      <c r="L55" s="98"/>
    </row>
    <row r="56" spans="1:12" ht="26.25" customHeight="1">
      <c r="A56" s="99"/>
      <c r="B56" s="70" t="s">
        <v>183</v>
      </c>
      <c r="C56" s="70" t="s">
        <v>8</v>
      </c>
      <c r="D56" s="83">
        <v>0.0015</v>
      </c>
      <c r="E56" s="78">
        <f>D56*E53</f>
        <v>0.14730000000000001</v>
      </c>
      <c r="F56" s="79"/>
      <c r="G56" s="79"/>
      <c r="H56" s="97"/>
      <c r="I56" s="98"/>
      <c r="J56" s="98"/>
      <c r="K56" s="98"/>
      <c r="L56" s="98"/>
    </row>
    <row r="57" spans="1:12" s="14" customFormat="1" ht="45">
      <c r="A57" s="69" t="s">
        <v>17</v>
      </c>
      <c r="B57" s="69" t="s">
        <v>202</v>
      </c>
      <c r="C57" s="72" t="s">
        <v>7</v>
      </c>
      <c r="D57" s="81"/>
      <c r="E57" s="77">
        <v>31</v>
      </c>
      <c r="F57" s="77"/>
      <c r="G57" s="82"/>
      <c r="H57" s="97"/>
      <c r="I57" s="98"/>
      <c r="J57" s="98"/>
      <c r="K57" s="98"/>
      <c r="L57" s="98"/>
    </row>
    <row r="58" spans="1:12" ht="20.25" customHeight="1">
      <c r="A58" s="99"/>
      <c r="B58" s="70" t="s">
        <v>2</v>
      </c>
      <c r="C58" s="70" t="s">
        <v>174</v>
      </c>
      <c r="D58" s="83">
        <v>0.286</v>
      </c>
      <c r="E58" s="78">
        <f>D58*E57</f>
        <v>8.866</v>
      </c>
      <c r="F58" s="79"/>
      <c r="G58" s="78"/>
      <c r="H58" s="100"/>
      <c r="I58" s="98"/>
      <c r="J58" s="98"/>
      <c r="K58" s="98"/>
      <c r="L58" s="98"/>
    </row>
    <row r="59" spans="1:12" ht="20.25" customHeight="1">
      <c r="A59" s="99"/>
      <c r="B59" s="70" t="s">
        <v>3</v>
      </c>
      <c r="C59" s="74" t="s">
        <v>12</v>
      </c>
      <c r="D59" s="83">
        <v>0.0041</v>
      </c>
      <c r="E59" s="79">
        <f>D59*E57</f>
        <v>0.12710000000000002</v>
      </c>
      <c r="F59" s="79"/>
      <c r="G59" s="78"/>
      <c r="H59" s="97"/>
      <c r="I59" s="98"/>
      <c r="J59" s="100"/>
      <c r="K59" s="98"/>
      <c r="L59" s="98"/>
    </row>
    <row r="60" spans="1:12" ht="34.5" customHeight="1">
      <c r="A60" s="99">
        <v>0.038</v>
      </c>
      <c r="B60" s="70" t="s">
        <v>218</v>
      </c>
      <c r="C60" s="74" t="s">
        <v>180</v>
      </c>
      <c r="D60" s="84"/>
      <c r="E60" s="79">
        <v>10.85</v>
      </c>
      <c r="F60" s="79"/>
      <c r="G60" s="79"/>
      <c r="H60" s="97"/>
      <c r="I60" s="98"/>
      <c r="J60" s="98"/>
      <c r="K60" s="98"/>
      <c r="L60" s="98"/>
    </row>
    <row r="61" spans="1:12" ht="27.75" customHeight="1">
      <c r="A61" s="99"/>
      <c r="B61" s="70" t="s">
        <v>9</v>
      </c>
      <c r="C61" s="70" t="s">
        <v>181</v>
      </c>
      <c r="D61" s="80">
        <v>0.038</v>
      </c>
      <c r="E61" s="78">
        <f>D61*E57</f>
        <v>1.178</v>
      </c>
      <c r="F61" s="95"/>
      <c r="G61" s="78"/>
      <c r="H61" s="97"/>
      <c r="I61" s="98"/>
      <c r="J61" s="100"/>
      <c r="K61" s="98"/>
      <c r="L61" s="98"/>
    </row>
    <row r="62" spans="1:12" s="14" customFormat="1" ht="30">
      <c r="A62" s="69" t="s">
        <v>18</v>
      </c>
      <c r="B62" s="69" t="s">
        <v>219</v>
      </c>
      <c r="C62" s="72" t="s">
        <v>7</v>
      </c>
      <c r="D62" s="81"/>
      <c r="E62" s="77">
        <v>30.5</v>
      </c>
      <c r="F62" s="77"/>
      <c r="G62" s="82"/>
      <c r="H62" s="97"/>
      <c r="I62" s="98"/>
      <c r="J62" s="98"/>
      <c r="K62" s="98"/>
      <c r="L62" s="98"/>
    </row>
    <row r="63" spans="1:12" ht="20.25" customHeight="1">
      <c r="A63" s="99"/>
      <c r="B63" s="70" t="s">
        <v>2</v>
      </c>
      <c r="C63" s="70" t="s">
        <v>174</v>
      </c>
      <c r="D63" s="79">
        <v>0.74</v>
      </c>
      <c r="E63" s="78">
        <f>D63*E62</f>
        <v>22.57</v>
      </c>
      <c r="F63" s="79"/>
      <c r="G63" s="78"/>
      <c r="H63" s="100"/>
      <c r="I63" s="98"/>
      <c r="J63" s="98"/>
      <c r="K63" s="98"/>
      <c r="L63" s="98"/>
    </row>
    <row r="64" spans="1:12" ht="20.25" customHeight="1">
      <c r="A64" s="99"/>
      <c r="B64" s="70" t="s">
        <v>3</v>
      </c>
      <c r="C64" s="74" t="s">
        <v>12</v>
      </c>
      <c r="D64" s="83">
        <v>0.0662</v>
      </c>
      <c r="E64" s="79">
        <f>D64*E62</f>
        <v>2.0191</v>
      </c>
      <c r="F64" s="79"/>
      <c r="G64" s="78"/>
      <c r="H64" s="97"/>
      <c r="I64" s="98"/>
      <c r="J64" s="100"/>
      <c r="K64" s="98"/>
      <c r="L64" s="98"/>
    </row>
    <row r="65" spans="1:12" ht="23.25" customHeight="1">
      <c r="A65" s="99"/>
      <c r="B65" s="70" t="s">
        <v>190</v>
      </c>
      <c r="C65" s="74" t="s">
        <v>4</v>
      </c>
      <c r="D65" s="121" t="s">
        <v>233</v>
      </c>
      <c r="E65" s="78">
        <v>18</v>
      </c>
      <c r="F65" s="89"/>
      <c r="G65" s="79"/>
      <c r="H65" s="97"/>
      <c r="I65" s="98"/>
      <c r="J65" s="98"/>
      <c r="K65" s="98"/>
      <c r="L65" s="98"/>
    </row>
    <row r="66" spans="1:12" ht="23.25" customHeight="1">
      <c r="A66" s="99"/>
      <c r="B66" s="70" t="s">
        <v>10</v>
      </c>
      <c r="C66" s="74" t="s">
        <v>4</v>
      </c>
      <c r="D66" s="122" t="s">
        <v>233</v>
      </c>
      <c r="E66" s="78">
        <v>30</v>
      </c>
      <c r="F66" s="95"/>
      <c r="G66" s="79"/>
      <c r="H66" s="97"/>
      <c r="I66" s="98"/>
      <c r="J66" s="98"/>
      <c r="K66" s="98"/>
      <c r="L66" s="98"/>
    </row>
    <row r="67" spans="1:12" ht="24.75" customHeight="1">
      <c r="A67" s="99"/>
      <c r="B67" s="70" t="s">
        <v>220</v>
      </c>
      <c r="C67" s="70" t="s">
        <v>7</v>
      </c>
      <c r="D67" s="79">
        <v>1.05</v>
      </c>
      <c r="E67" s="78">
        <f>D67*E62</f>
        <v>32.025</v>
      </c>
      <c r="F67" s="95"/>
      <c r="G67" s="79"/>
      <c r="H67" s="97"/>
      <c r="I67" s="98"/>
      <c r="J67" s="98"/>
      <c r="K67" s="98"/>
      <c r="L67" s="98"/>
    </row>
    <row r="68" spans="1:12" ht="23.25" customHeight="1">
      <c r="A68" s="99"/>
      <c r="B68" s="70" t="s">
        <v>187</v>
      </c>
      <c r="C68" s="70" t="s">
        <v>181</v>
      </c>
      <c r="D68" s="80">
        <v>0.1276</v>
      </c>
      <c r="E68" s="78">
        <f>D68*E62</f>
        <v>3.8918</v>
      </c>
      <c r="F68" s="95"/>
      <c r="G68" s="89"/>
      <c r="H68" s="97"/>
      <c r="I68" s="98"/>
      <c r="J68" s="98"/>
      <c r="K68" s="98"/>
      <c r="L68" s="98"/>
    </row>
    <row r="69" spans="1:12" ht="24.75" customHeight="1">
      <c r="A69" s="99"/>
      <c r="B69" s="70" t="s">
        <v>9</v>
      </c>
      <c r="C69" s="70" t="s">
        <v>181</v>
      </c>
      <c r="D69" s="80">
        <v>0.1276</v>
      </c>
      <c r="E69" s="78">
        <f>D69*E62</f>
        <v>3.8918</v>
      </c>
      <c r="F69" s="95"/>
      <c r="G69" s="79"/>
      <c r="H69" s="97"/>
      <c r="I69" s="98"/>
      <c r="J69" s="98"/>
      <c r="K69" s="98"/>
      <c r="L69" s="98"/>
    </row>
    <row r="70" spans="1:12" ht="21.75" customHeight="1">
      <c r="A70" s="99"/>
      <c r="B70" s="70" t="s">
        <v>5</v>
      </c>
      <c r="C70" s="70" t="s">
        <v>12</v>
      </c>
      <c r="D70" s="80">
        <v>0.1325</v>
      </c>
      <c r="E70" s="78">
        <f>D70*E62</f>
        <v>4.04125</v>
      </c>
      <c r="F70" s="78"/>
      <c r="G70" s="78"/>
      <c r="H70" s="97"/>
      <c r="I70" s="98"/>
      <c r="J70" s="98"/>
      <c r="K70" s="98"/>
      <c r="L70" s="98"/>
    </row>
    <row r="71" spans="1:12" s="14" customFormat="1" ht="15">
      <c r="A71" s="69" t="s">
        <v>19</v>
      </c>
      <c r="B71" s="69" t="s">
        <v>189</v>
      </c>
      <c r="C71" s="72" t="s">
        <v>4</v>
      </c>
      <c r="D71" s="81"/>
      <c r="E71" s="77">
        <v>6</v>
      </c>
      <c r="F71" s="77"/>
      <c r="G71" s="82"/>
      <c r="H71" s="97"/>
      <c r="I71" s="98"/>
      <c r="J71" s="98"/>
      <c r="K71" s="98"/>
      <c r="L71" s="98"/>
    </row>
    <row r="72" spans="1:12" ht="24.75" customHeight="1">
      <c r="A72" s="99"/>
      <c r="B72" s="70" t="s">
        <v>2</v>
      </c>
      <c r="C72" s="70" t="s">
        <v>174</v>
      </c>
      <c r="D72" s="83">
        <v>2.67</v>
      </c>
      <c r="E72" s="78">
        <f>D72*E71</f>
        <v>16.02</v>
      </c>
      <c r="F72" s="79"/>
      <c r="G72" s="78"/>
      <c r="H72" s="100"/>
      <c r="I72" s="98"/>
      <c r="J72" s="98"/>
      <c r="K72" s="98"/>
      <c r="L72" s="98"/>
    </row>
    <row r="73" spans="1:12" ht="23.25" customHeight="1">
      <c r="A73" s="99"/>
      <c r="B73" s="70" t="s">
        <v>0</v>
      </c>
      <c r="C73" s="74" t="s">
        <v>12</v>
      </c>
      <c r="D73" s="83">
        <v>0.51</v>
      </c>
      <c r="E73" s="79">
        <f>D73*E71</f>
        <v>3.06</v>
      </c>
      <c r="F73" s="79"/>
      <c r="G73" s="78"/>
      <c r="H73" s="97"/>
      <c r="I73" s="98"/>
      <c r="J73" s="100"/>
      <c r="K73" s="98"/>
      <c r="L73" s="98"/>
    </row>
    <row r="74" spans="1:12" ht="27" customHeight="1">
      <c r="A74" s="99"/>
      <c r="B74" s="70" t="s">
        <v>234</v>
      </c>
      <c r="C74" s="74" t="s">
        <v>4</v>
      </c>
      <c r="D74" s="83">
        <v>1</v>
      </c>
      <c r="E74" s="78">
        <f>D74*E71</f>
        <v>6</v>
      </c>
      <c r="F74" s="89"/>
      <c r="G74" s="79"/>
      <c r="H74" s="97"/>
      <c r="I74" s="98"/>
      <c r="J74" s="98"/>
      <c r="K74" s="98"/>
      <c r="L74" s="98"/>
    </row>
    <row r="75" spans="1:12" ht="23.25" customHeight="1">
      <c r="A75" s="99"/>
      <c r="B75" s="70" t="s">
        <v>1</v>
      </c>
      <c r="C75" s="74" t="s">
        <v>12</v>
      </c>
      <c r="D75" s="79">
        <v>0.3704</v>
      </c>
      <c r="E75" s="78">
        <f>D75*E71</f>
        <v>2.2224</v>
      </c>
      <c r="F75" s="78"/>
      <c r="G75" s="79"/>
      <c r="H75" s="97"/>
      <c r="I75" s="98"/>
      <c r="J75" s="98"/>
      <c r="K75" s="98"/>
      <c r="L75" s="98"/>
    </row>
    <row r="76" spans="1:12" ht="15">
      <c r="A76" s="69"/>
      <c r="B76" s="101" t="s">
        <v>198</v>
      </c>
      <c r="C76" s="69"/>
      <c r="D76" s="81"/>
      <c r="E76" s="77"/>
      <c r="F76" s="77"/>
      <c r="G76" s="77">
        <f>SUM(G12:G75)</f>
        <v>0</v>
      </c>
      <c r="H76" s="102"/>
      <c r="I76" s="103">
        <f>SUM(I12:I75)</f>
        <v>0</v>
      </c>
      <c r="J76" s="104"/>
      <c r="K76" s="103">
        <f>SUM(K12:K75)</f>
        <v>0</v>
      </c>
      <c r="L76" s="103">
        <f>SUM(L12:L75)</f>
        <v>0</v>
      </c>
    </row>
    <row r="77" spans="1:12" ht="15">
      <c r="A77" s="69"/>
      <c r="B77" s="101" t="s">
        <v>199</v>
      </c>
      <c r="C77" s="105" t="s">
        <v>236</v>
      </c>
      <c r="D77" s="81"/>
      <c r="E77" s="104"/>
      <c r="F77" s="77"/>
      <c r="G77" s="82"/>
      <c r="H77" s="106"/>
      <c r="I77" s="102"/>
      <c r="J77" s="104"/>
      <c r="K77" s="104"/>
      <c r="L77" s="98"/>
    </row>
    <row r="78" spans="1:12" ht="15">
      <c r="A78" s="69"/>
      <c r="B78" s="101" t="s">
        <v>168</v>
      </c>
      <c r="C78" s="87"/>
      <c r="D78" s="81"/>
      <c r="E78" s="104"/>
      <c r="F78" s="77"/>
      <c r="G78" s="82"/>
      <c r="H78" s="107"/>
      <c r="I78" s="102"/>
      <c r="J78" s="104"/>
      <c r="K78" s="104"/>
      <c r="L78" s="98"/>
    </row>
    <row r="79" spans="1:12" ht="15">
      <c r="A79" s="69"/>
      <c r="B79" s="101" t="s">
        <v>151</v>
      </c>
      <c r="C79" s="105" t="s">
        <v>236</v>
      </c>
      <c r="D79" s="81"/>
      <c r="E79" s="104"/>
      <c r="F79" s="77"/>
      <c r="G79" s="78"/>
      <c r="H79" s="102"/>
      <c r="I79" s="102"/>
      <c r="J79" s="104"/>
      <c r="K79" s="104"/>
      <c r="L79" s="98"/>
    </row>
    <row r="80" spans="1:12" ht="15">
      <c r="A80" s="69"/>
      <c r="B80" s="101" t="s">
        <v>168</v>
      </c>
      <c r="C80" s="87"/>
      <c r="D80" s="81"/>
      <c r="E80" s="104"/>
      <c r="F80" s="77"/>
      <c r="G80" s="82"/>
      <c r="H80" s="107"/>
      <c r="I80" s="102"/>
      <c r="J80" s="104"/>
      <c r="K80" s="104"/>
      <c r="L80" s="98"/>
    </row>
    <row r="81" spans="1:12" ht="15">
      <c r="A81" s="69"/>
      <c r="B81" s="101" t="s">
        <v>152</v>
      </c>
      <c r="C81" s="105" t="s">
        <v>236</v>
      </c>
      <c r="D81" s="81"/>
      <c r="E81" s="104"/>
      <c r="F81" s="77"/>
      <c r="G81" s="78"/>
      <c r="H81" s="102"/>
      <c r="I81" s="107"/>
      <c r="J81" s="104"/>
      <c r="K81" s="104"/>
      <c r="L81" s="98"/>
    </row>
    <row r="82" spans="1:12" ht="15">
      <c r="A82" s="70"/>
      <c r="B82" s="101" t="s">
        <v>168</v>
      </c>
      <c r="C82" s="79"/>
      <c r="D82" s="83"/>
      <c r="E82" s="104"/>
      <c r="F82" s="79"/>
      <c r="G82" s="82"/>
      <c r="H82" s="108"/>
      <c r="I82" s="104"/>
      <c r="J82" s="104"/>
      <c r="K82" s="104"/>
      <c r="L82" s="98"/>
    </row>
    <row r="83" spans="1:12" ht="15">
      <c r="A83" s="69"/>
      <c r="B83" s="101" t="s">
        <v>200</v>
      </c>
      <c r="C83" s="105">
        <v>0.03</v>
      </c>
      <c r="D83" s="81"/>
      <c r="E83" s="104"/>
      <c r="F83" s="77"/>
      <c r="G83" s="82"/>
      <c r="H83" s="109"/>
      <c r="I83" s="102"/>
      <c r="J83" s="104"/>
      <c r="K83" s="104"/>
      <c r="L83" s="98"/>
    </row>
    <row r="84" spans="1:12" ht="15">
      <c r="A84" s="69"/>
      <c r="B84" s="101" t="s">
        <v>150</v>
      </c>
      <c r="C84" s="77"/>
      <c r="D84" s="81"/>
      <c r="E84" s="104"/>
      <c r="F84" s="77"/>
      <c r="G84" s="82"/>
      <c r="H84" s="109"/>
      <c r="I84" s="102"/>
      <c r="J84" s="104"/>
      <c r="K84" s="104"/>
      <c r="L84" s="98"/>
    </row>
    <row r="85" spans="1:12" ht="15">
      <c r="A85" s="69"/>
      <c r="B85" s="101" t="s">
        <v>201</v>
      </c>
      <c r="C85" s="105">
        <v>0.18</v>
      </c>
      <c r="D85" s="81"/>
      <c r="E85" s="104"/>
      <c r="F85" s="77"/>
      <c r="G85" s="82"/>
      <c r="H85" s="109"/>
      <c r="I85" s="102"/>
      <c r="J85" s="104"/>
      <c r="K85" s="104"/>
      <c r="L85" s="98"/>
    </row>
    <row r="86" spans="1:12" ht="15">
      <c r="A86" s="69"/>
      <c r="B86" s="101" t="s">
        <v>150</v>
      </c>
      <c r="C86" s="69"/>
      <c r="D86" s="81"/>
      <c r="E86" s="77"/>
      <c r="F86" s="77"/>
      <c r="G86" s="82"/>
      <c r="H86" s="109"/>
      <c r="I86" s="102"/>
      <c r="J86" s="104"/>
      <c r="K86" s="104"/>
      <c r="L86" s="98"/>
    </row>
    <row r="87" spans="1:9" ht="18">
      <c r="A87" s="59"/>
      <c r="B87" s="85"/>
      <c r="C87" s="85"/>
      <c r="D87" s="85"/>
      <c r="E87" s="85"/>
      <c r="F87" s="85"/>
      <c r="G87" s="85"/>
      <c r="H87" s="24"/>
      <c r="I87" s="24"/>
    </row>
    <row r="88" spans="1:7" ht="18">
      <c r="A88" s="59"/>
      <c r="B88" s="60"/>
      <c r="C88" s="60"/>
      <c r="D88" s="61"/>
      <c r="E88" s="47"/>
      <c r="F88" s="60"/>
      <c r="G88" s="47"/>
    </row>
    <row r="89" spans="1:12" ht="18">
      <c r="A89" s="47"/>
      <c r="B89" s="139"/>
      <c r="C89" s="139"/>
      <c r="D89" s="139"/>
      <c r="E89" s="139"/>
      <c r="F89" s="139"/>
      <c r="G89" s="139"/>
      <c r="H89" s="139"/>
      <c r="I89" s="25"/>
      <c r="J89" s="25"/>
      <c r="K89" s="25"/>
      <c r="L89" s="25"/>
    </row>
  </sheetData>
  <sheetProtection/>
  <mergeCells count="15">
    <mergeCell ref="L8:L9"/>
    <mergeCell ref="B8:B9"/>
    <mergeCell ref="C8:C9"/>
    <mergeCell ref="D8:E8"/>
    <mergeCell ref="F8:G8"/>
    <mergeCell ref="H8:I8"/>
    <mergeCell ref="A1:L1"/>
    <mergeCell ref="B89:H89"/>
    <mergeCell ref="A2:L2"/>
    <mergeCell ref="A6:C6"/>
    <mergeCell ref="A3:G3"/>
    <mergeCell ref="A4:C4"/>
    <mergeCell ref="A5:C5"/>
    <mergeCell ref="J8:K8"/>
    <mergeCell ref="A8:A9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0" sqref="A10:H10"/>
    </sheetView>
  </sheetViews>
  <sheetFormatPr defaultColWidth="9.00390625" defaultRowHeight="12.75"/>
  <cols>
    <col min="1" max="1" width="5.25390625" style="0" customWidth="1"/>
    <col min="2" max="2" width="20.375" style="0" customWidth="1"/>
    <col min="3" max="3" width="42.125" style="0" customWidth="1"/>
    <col min="4" max="4" width="13.875" style="0" customWidth="1"/>
    <col min="5" max="5" width="14.625" style="0" customWidth="1"/>
    <col min="6" max="6" width="13.00390625" style="0" customWidth="1"/>
    <col min="7" max="7" width="12.875" style="0" customWidth="1"/>
    <col min="8" max="8" width="17.25390625" style="0" customWidth="1"/>
    <col min="9" max="9" width="18.375" style="0" customWidth="1"/>
  </cols>
  <sheetData>
    <row r="1" spans="1:8" ht="17.25" customHeight="1">
      <c r="A1" s="160" t="s">
        <v>153</v>
      </c>
      <c r="B1" s="160"/>
      <c r="C1" s="160"/>
      <c r="D1" s="160"/>
      <c r="E1" s="45">
        <f>H20</f>
        <v>0</v>
      </c>
      <c r="F1" s="46" t="s">
        <v>12</v>
      </c>
      <c r="G1" s="47"/>
      <c r="H1" s="47"/>
    </row>
    <row r="2" spans="1:8" ht="21" customHeight="1">
      <c r="A2" s="160" t="s">
        <v>188</v>
      </c>
      <c r="B2" s="160"/>
      <c r="C2" s="160"/>
      <c r="D2" s="160"/>
      <c r="E2" s="45">
        <f>1!L85</f>
        <v>0</v>
      </c>
      <c r="F2" s="46" t="s">
        <v>12</v>
      </c>
      <c r="G2" s="47"/>
      <c r="H2" s="47"/>
    </row>
    <row r="3" spans="1:8" ht="18" customHeight="1">
      <c r="A3" s="160" t="s">
        <v>154</v>
      </c>
      <c r="B3" s="160"/>
      <c r="C3" s="160"/>
      <c r="D3" s="160"/>
      <c r="E3" s="45">
        <f>1!I76</f>
        <v>0</v>
      </c>
      <c r="F3" s="46" t="s">
        <v>12</v>
      </c>
      <c r="G3" s="47"/>
      <c r="H3" s="47"/>
    </row>
    <row r="4" spans="1:8" ht="9.75" customHeight="1">
      <c r="A4" s="43"/>
      <c r="B4" s="43"/>
      <c r="C4" s="43"/>
      <c r="D4" s="43"/>
      <c r="E4" s="43"/>
      <c r="F4" s="43"/>
      <c r="G4" s="43"/>
      <c r="H4" s="43"/>
    </row>
    <row r="5" spans="1:8" ht="3.75" customHeight="1">
      <c r="A5" s="159"/>
      <c r="B5" s="159"/>
      <c r="C5" s="159"/>
      <c r="D5" s="159"/>
      <c r="E5" s="159"/>
      <c r="F5" s="159"/>
      <c r="G5" s="159"/>
      <c r="H5" s="159"/>
    </row>
    <row r="6" spans="1:8" ht="19.5" customHeight="1">
      <c r="A6" s="138" t="s">
        <v>155</v>
      </c>
      <c r="B6" s="138"/>
      <c r="C6" s="138"/>
      <c r="D6" s="138"/>
      <c r="E6" s="138"/>
      <c r="F6" s="138"/>
      <c r="G6" s="138"/>
      <c r="H6" s="138"/>
    </row>
    <row r="7" spans="1:8" ht="5.25" customHeight="1">
      <c r="A7" s="48"/>
      <c r="B7" s="48"/>
      <c r="C7" s="48"/>
      <c r="D7" s="48"/>
      <c r="E7" s="48"/>
      <c r="F7" s="48"/>
      <c r="G7" s="48"/>
      <c r="H7" s="48"/>
    </row>
    <row r="8" spans="1:8" ht="18.75" customHeight="1">
      <c r="A8" s="140" t="s">
        <v>224</v>
      </c>
      <c r="B8" s="140"/>
      <c r="C8" s="140"/>
      <c r="D8" s="140"/>
      <c r="E8" s="140"/>
      <c r="F8" s="140"/>
      <c r="G8" s="140"/>
      <c r="H8" s="140"/>
    </row>
    <row r="9" spans="1:8" ht="11.25" customHeight="1">
      <c r="A9" s="157" t="s">
        <v>48</v>
      </c>
      <c r="B9" s="161"/>
      <c r="C9" s="161"/>
      <c r="D9" s="161"/>
      <c r="E9" s="161"/>
      <c r="F9" s="161"/>
      <c r="G9" s="161"/>
      <c r="H9" s="161"/>
    </row>
    <row r="10" spans="1:8" ht="15">
      <c r="A10" s="158" t="s">
        <v>237</v>
      </c>
      <c r="B10" s="158"/>
      <c r="C10" s="158"/>
      <c r="D10" s="158"/>
      <c r="E10" s="158"/>
      <c r="F10" s="158"/>
      <c r="G10" s="158"/>
      <c r="H10" s="158"/>
    </row>
    <row r="11" spans="1:8" ht="6" customHeight="1">
      <c r="A11" s="44"/>
      <c r="B11" s="44"/>
      <c r="C11" s="44"/>
      <c r="D11" s="44"/>
      <c r="E11" s="44"/>
      <c r="F11" s="44"/>
      <c r="G11" s="44"/>
      <c r="H11" s="44"/>
    </row>
    <row r="12" spans="1:8" ht="24" customHeight="1">
      <c r="A12" s="132" t="s">
        <v>14</v>
      </c>
      <c r="B12" s="153" t="s">
        <v>156</v>
      </c>
      <c r="C12" s="153" t="s">
        <v>157</v>
      </c>
      <c r="D12" s="155" t="s">
        <v>158</v>
      </c>
      <c r="E12" s="155"/>
      <c r="F12" s="155"/>
      <c r="G12" s="155"/>
      <c r="H12" s="155"/>
    </row>
    <row r="13" spans="1:8" ht="48" customHeight="1">
      <c r="A13" s="132"/>
      <c r="B13" s="154"/>
      <c r="C13" s="154"/>
      <c r="D13" s="50" t="s">
        <v>159</v>
      </c>
      <c r="E13" s="50" t="s">
        <v>160</v>
      </c>
      <c r="F13" s="50" t="s">
        <v>161</v>
      </c>
      <c r="G13" s="50" t="s">
        <v>162</v>
      </c>
      <c r="H13" s="50" t="s">
        <v>163</v>
      </c>
    </row>
    <row r="14" spans="1:8" ht="15">
      <c r="A14" s="49">
        <v>1</v>
      </c>
      <c r="B14" s="49">
        <v>2</v>
      </c>
      <c r="C14" s="49">
        <v>3</v>
      </c>
      <c r="D14" s="49">
        <v>4</v>
      </c>
      <c r="E14" s="49">
        <v>5</v>
      </c>
      <c r="F14" s="49">
        <v>6</v>
      </c>
      <c r="G14" s="49">
        <v>7</v>
      </c>
      <c r="H14" s="49">
        <v>8</v>
      </c>
    </row>
    <row r="15" spans="1:8" ht="16.5" customHeight="1">
      <c r="A15" s="50">
        <v>1</v>
      </c>
      <c r="B15" s="50"/>
      <c r="C15" s="49" t="s">
        <v>164</v>
      </c>
      <c r="D15" s="50"/>
      <c r="E15" s="50"/>
      <c r="F15" s="50"/>
      <c r="G15" s="50"/>
      <c r="H15" s="50"/>
    </row>
    <row r="16" spans="1:8" ht="16.5" customHeight="1">
      <c r="A16" s="49"/>
      <c r="B16" s="51"/>
      <c r="C16" s="53" t="s">
        <v>165</v>
      </c>
      <c r="D16" s="53"/>
      <c r="E16" s="53"/>
      <c r="F16" s="53"/>
      <c r="G16" s="53"/>
      <c r="H16" s="53"/>
    </row>
    <row r="17" spans="1:8" ht="14.25" customHeight="1">
      <c r="A17" s="49"/>
      <c r="B17" s="51"/>
      <c r="C17" s="49" t="s">
        <v>166</v>
      </c>
      <c r="D17" s="53"/>
      <c r="E17" s="53"/>
      <c r="F17" s="53"/>
      <c r="G17" s="53"/>
      <c r="H17" s="53"/>
    </row>
    <row r="18" spans="1:8" ht="20.25" customHeight="1">
      <c r="A18" s="50">
        <v>1</v>
      </c>
      <c r="B18" s="51"/>
      <c r="C18" s="52" t="s">
        <v>167</v>
      </c>
      <c r="D18" s="53"/>
      <c r="E18" s="53"/>
      <c r="F18" s="53"/>
      <c r="G18" s="53"/>
      <c r="H18" s="53"/>
    </row>
    <row r="19" spans="1:8" s="14" customFormat="1" ht="54.75" customHeight="1">
      <c r="A19" s="110">
        <v>1.1</v>
      </c>
      <c r="B19" s="111" t="s">
        <v>192</v>
      </c>
      <c r="C19" s="90" t="s">
        <v>225</v>
      </c>
      <c r="D19" s="90">
        <f>1!L86</f>
        <v>0</v>
      </c>
      <c r="E19" s="90"/>
      <c r="F19" s="90"/>
      <c r="G19" s="90"/>
      <c r="H19" s="90">
        <f>D19</f>
        <v>0</v>
      </c>
    </row>
    <row r="20" spans="1:9" ht="36.75" customHeight="1">
      <c r="A20" s="49"/>
      <c r="B20" s="51"/>
      <c r="C20" s="51" t="s">
        <v>169</v>
      </c>
      <c r="D20" s="51">
        <f>D19</f>
        <v>0</v>
      </c>
      <c r="E20" s="51"/>
      <c r="F20" s="51"/>
      <c r="G20" s="51"/>
      <c r="H20" s="51">
        <f>H19</f>
        <v>0</v>
      </c>
      <c r="I20" s="41"/>
    </row>
    <row r="21" spans="1:9" s="23" customFormat="1" ht="14.25" customHeight="1">
      <c r="A21" s="54"/>
      <c r="B21" s="55"/>
      <c r="C21" s="56"/>
      <c r="D21" s="57"/>
      <c r="E21" s="58"/>
      <c r="F21" s="58"/>
      <c r="G21" s="57"/>
      <c r="H21" s="57"/>
      <c r="I21" s="40"/>
    </row>
    <row r="22" spans="1:9" ht="9.75" customHeight="1">
      <c r="A22" s="59"/>
      <c r="B22" s="59"/>
      <c r="C22" s="60"/>
      <c r="D22" s="60"/>
      <c r="E22" s="61"/>
      <c r="F22" s="47"/>
      <c r="G22" s="60"/>
      <c r="H22" s="62"/>
      <c r="I22" s="36"/>
    </row>
    <row r="23" spans="1:8" ht="15.75" customHeight="1">
      <c r="A23" s="156"/>
      <c r="B23" s="156"/>
      <c r="C23" s="156"/>
      <c r="D23" s="156"/>
      <c r="E23" s="156"/>
      <c r="F23" s="156"/>
      <c r="G23" s="156"/>
      <c r="H23" s="156"/>
    </row>
    <row r="24" spans="1:8" ht="11.25" customHeight="1">
      <c r="A24" s="63"/>
      <c r="B24" s="63"/>
      <c r="C24" s="63"/>
      <c r="D24" s="63"/>
      <c r="E24" s="63"/>
      <c r="F24" s="63"/>
      <c r="G24" s="63"/>
      <c r="H24" s="63"/>
    </row>
    <row r="25" spans="1:8" ht="18">
      <c r="A25" s="156"/>
      <c r="B25" s="156"/>
      <c r="C25" s="156"/>
      <c r="D25" s="156"/>
      <c r="E25" s="156"/>
      <c r="F25" s="156"/>
      <c r="G25" s="156"/>
      <c r="H25" s="156"/>
    </row>
    <row r="26" spans="1:8" ht="11.25" customHeight="1">
      <c r="A26" s="59"/>
      <c r="B26" s="59"/>
      <c r="C26" s="59"/>
      <c r="D26" s="59"/>
      <c r="E26" s="59"/>
      <c r="F26" s="59"/>
      <c r="G26" s="59"/>
      <c r="H26" s="59"/>
    </row>
    <row r="27" spans="1:8" ht="20.25" customHeight="1">
      <c r="A27" s="156"/>
      <c r="B27" s="156"/>
      <c r="C27" s="156"/>
      <c r="D27" s="156"/>
      <c r="E27" s="156"/>
      <c r="F27" s="156"/>
      <c r="G27" s="156"/>
      <c r="H27" s="156"/>
    </row>
    <row r="28" spans="3:8" ht="16.5">
      <c r="C28" s="64"/>
      <c r="D28" s="64"/>
      <c r="E28" s="65"/>
      <c r="F28" s="33"/>
      <c r="G28" s="33"/>
      <c r="H28" s="33"/>
    </row>
    <row r="29" spans="3:8" ht="16.5">
      <c r="C29" s="33"/>
      <c r="D29" s="33"/>
      <c r="E29" s="33"/>
      <c r="F29" s="33"/>
      <c r="G29" s="33"/>
      <c r="H29" s="33"/>
    </row>
  </sheetData>
  <sheetProtection/>
  <mergeCells count="15">
    <mergeCell ref="A1:D1"/>
    <mergeCell ref="A2:D2"/>
    <mergeCell ref="A3:D3"/>
    <mergeCell ref="A27:H27"/>
    <mergeCell ref="A8:H8"/>
    <mergeCell ref="A9:H9"/>
    <mergeCell ref="A10:H10"/>
    <mergeCell ref="A12:A13"/>
    <mergeCell ref="B12:B13"/>
    <mergeCell ref="C12:C13"/>
    <mergeCell ref="D12:H12"/>
    <mergeCell ref="A23:H23"/>
    <mergeCell ref="A25:H25"/>
    <mergeCell ref="A5:H5"/>
    <mergeCell ref="A6:H6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Tamuna Niniashvili</cp:lastModifiedBy>
  <cp:lastPrinted>2019-12-15T08:42:59Z</cp:lastPrinted>
  <dcterms:created xsi:type="dcterms:W3CDTF">2005-10-04T05:52:32Z</dcterms:created>
  <dcterms:modified xsi:type="dcterms:W3CDTF">2020-03-06T11:48:39Z</dcterms:modified>
  <cp:category/>
  <cp:version/>
  <cp:contentType/>
  <cp:contentStatus/>
</cp:coreProperties>
</file>