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955" tabRatio="791" activeTab="4"/>
  </bookViews>
  <sheets>
    <sheet name="ლოკ" sheetId="1" r:id="rId1"/>
    <sheet name="ნაკრები" sheetId="2" r:id="rId2"/>
    <sheet name="განმარტ" sheetId="3" r:id="rId3"/>
    <sheet name="თავფურც" sheetId="4" r:id="rId4"/>
    <sheet name="Лист1" sheetId="5" r:id="rId5"/>
  </sheets>
  <definedNames/>
  <calcPr fullCalcOnLoad="1"/>
</workbook>
</file>

<file path=xl/sharedStrings.xml><?xml version="1.0" encoding="utf-8"?>
<sst xmlns="http://schemas.openxmlformats.org/spreadsheetml/2006/main" count="297" uniqueCount="120">
  <si>
    <t>#</t>
  </si>
  <si>
    <t xml:space="preserve"> </t>
  </si>
  <si>
    <t>2019w</t>
  </si>
  <si>
    <t>კგ.</t>
  </si>
  <si>
    <t>7-58-1</t>
  </si>
  <si>
    <t>6-16-5</t>
  </si>
  <si>
    <t>1-7</t>
  </si>
  <si>
    <t>46-51</t>
  </si>
  <si>
    <t xml:space="preserve"> /ობიექტების, სამუშაოებისა და დანახარჯების დასახელება/</t>
  </si>
  <si>
    <t xml:space="preserve">საფუძველი: ნახაზი    </t>
  </si>
  <si>
    <t xml:space="preserve">შედგენილია 2019 წ. კვ. მომდინარე დონეზე                         </t>
  </si>
  <si>
    <t xml:space="preserve">სახარჯთაღრიცხვო ღირებულება </t>
  </si>
  <si>
    <t>მათ შორის ხელფასი</t>
  </si>
  <si>
    <t>ლარი</t>
  </si>
  <si>
    <t>საფუძველი</t>
  </si>
  <si>
    <t>სამუშაოს დასახელება</t>
  </si>
  <si>
    <t>გაბზომილება</t>
  </si>
  <si>
    <t>ნორმატიული რესურსი</t>
  </si>
  <si>
    <t xml:space="preserve">  ხელფასი</t>
  </si>
  <si>
    <t>სამშენებლო მექანიზმები</t>
  </si>
  <si>
    <t>ჯამი</t>
  </si>
  <si>
    <t>სულ</t>
  </si>
  <si>
    <t xml:space="preserve"> ერთ.ფასი</t>
  </si>
  <si>
    <t>ერთ.</t>
  </si>
  <si>
    <t xml:space="preserve">     მასალა</t>
  </si>
  <si>
    <t>შრომითი რესურსები</t>
  </si>
  <si>
    <t>100 
ადგ.</t>
  </si>
  <si>
    <t>კ/სთ</t>
  </si>
  <si>
    <t>სნ 1-36</t>
  </si>
  <si>
    <t>არსებული არასაჭირო ლითონის კონსტრუქციების დემონტაჟი (ჩაჭრა) და დასაწყობება</t>
  </si>
  <si>
    <t>სრფ</t>
  </si>
  <si>
    <t>ლითონის საჭრელი დისკი (ბალგარკის)</t>
  </si>
  <si>
    <t>ცალი</t>
  </si>
  <si>
    <t>სნიპ ცხ-1-80-4</t>
  </si>
  <si>
    <t>წერტილოვანი საძირკვლის გათხრა ხელით ლითონის დგარების ქვეშ ზომით: 0,25X0,25X0,3=</t>
  </si>
  <si>
    <t>კუბ.მ</t>
  </si>
  <si>
    <t>ტნ</t>
  </si>
  <si>
    <t>სნ 6-16-1</t>
  </si>
  <si>
    <t>ყალიბის ფარი</t>
  </si>
  <si>
    <t>სხვადასხვა მანქანები</t>
  </si>
  <si>
    <t>სხვადასხვა მასალები</t>
  </si>
  <si>
    <t>არმატურის ბადე ა-3-კლ. დ-8მმ ბიჯი 0,15მ</t>
  </si>
  <si>
    <t>გრძ.მ</t>
  </si>
  <si>
    <t>მავთული შესაკრავი</t>
  </si>
  <si>
    <t>კვ.მ</t>
  </si>
  <si>
    <t>ხის ფიცარი 2*40მმ და მეტი</t>
  </si>
  <si>
    <t>სხვადასხვა მასალა</t>
  </si>
  <si>
    <t>ოროექტ.</t>
  </si>
  <si>
    <t>კიბის ლითონის მოაჯირის მოწყობა  მილკვადრატებისაგან</t>
  </si>
  <si>
    <t>100გრძ.მ</t>
  </si>
  <si>
    <t>ელექტროდი შედუღების დ-4მმ</t>
  </si>
  <si>
    <t>სხვა ხარჯები</t>
  </si>
  <si>
    <t>სატრანსპორტო ხარჯი</t>
  </si>
  <si>
    <t xml:space="preserve">ზედნადები ხარჯი  </t>
  </si>
  <si>
    <t xml:space="preserve">გეგმიური მოგება </t>
  </si>
  <si>
    <t>ლოკალურ-რესურსული ხარჯთაღრიცხვა</t>
  </si>
  <si>
    <t>ფორმა1</t>
  </si>
  <si>
    <t>შეთანხმებულია       ,, -----------------------------------------------------------  2019 წ</t>
  </si>
  <si>
    <t>შეთანხმებულია მოიჯარადე</t>
  </si>
  <si>
    <t>_________ 2019წ</t>
  </si>
  <si>
    <t>_________ 2019 წ</t>
  </si>
  <si>
    <t>ხელმოწერა</t>
  </si>
  <si>
    <t>ნაკრები სახარჯთაღრიცხვო ანგარიში</t>
  </si>
  <si>
    <t xml:space="preserve">სახარჯთაღრიცხვო ღირებულება: </t>
  </si>
  <si>
    <t>სამუშაოებისა და ხარჯების დასახელება</t>
  </si>
  <si>
    <t>სახარჯთაღრიცხვო რირებულება</t>
  </si>
  <si>
    <t>სამშენებლო სამუშაოები</t>
  </si>
  <si>
    <t>სამონტაჟო სამუშაოები</t>
  </si>
  <si>
    <t>სხვა  სამუშაოები</t>
  </si>
  <si>
    <t>რეზერვი გაუთვალისწინებელ სამუშაოებზე</t>
  </si>
  <si>
    <t>დღგ</t>
  </si>
  <si>
    <t>სულ ჯამი</t>
  </si>
  <si>
    <t>პროექტის მთლიანი სახარჯთაღრიცხვო ღირებულება შეადგენს</t>
  </si>
  <si>
    <t>ლარს</t>
  </si>
  <si>
    <t>განმარტებითი ბარათი</t>
  </si>
  <si>
    <t>შპს ,,დიზაინი-2008"</t>
  </si>
  <si>
    <t>ხ   ა   რ   ჯ   თ   ა   ღ   რ   ი   ც   ხ   ვ   ა</t>
  </si>
  <si>
    <t xml:space="preserve">  სახარჯთაღრიცხვო ღირებულება</t>
  </si>
  <si>
    <t>შპს ,,დისაინი 2008"-ს დირექტორი:</t>
  </si>
  <si>
    <t xml:space="preserve">                                               შეადგინა:</t>
  </si>
  <si>
    <t>/ზ. კვარაცხელია/</t>
  </si>
  <si>
    <t>/ზ. მიქავა/</t>
  </si>
  <si>
    <t>ხარჯთაღრიცხვა შედგენილია 2019 წ II კვ. მიმდინარე ფასებში</t>
  </si>
  <si>
    <t>მ/შ დასაბრუნებელი------------------------------------------------------------  ლარი</t>
  </si>
  <si>
    <t>დამტკიცებულია დამკვეთი</t>
  </si>
  <si>
    <t xml:space="preserve"> ლოკალური სახარჯთაღრიცხვო ანგარიში</t>
  </si>
  <si>
    <t>მოწყობილობა, ავეჯი ინვენტარი</t>
  </si>
  <si>
    <t xml:space="preserve">      ხარჯთაღრიცხვა გაფასებულია მშენებლობის შემფასებელთა კავშირის მიერ 2019 წლის -IIკვარტალის დონეზე გამოცემული სამშენებლო რესურსული ფასთა კრებულით ,სადაც   1-კ/სთ-ის ღირებულება შეადგენს 4,6- 6.0 ლარს, ხოლო კ/სთ-ების ნორმად  გამოყენებულია  1984 წლის სამშენებლო ნორმები და წესდებები
    ხარჯთაღრიცხვაში  დარიცხვები სამშენებლო-სამონტაჟო სამუშაოებზე აღებულია დამკვეთთან  შეთანხმებით და შეადგენს:</t>
  </si>
  <si>
    <t>15-164-8</t>
  </si>
  <si>
    <t xml:space="preserve"> მანქანები</t>
  </si>
  <si>
    <t>ზეთოვანი საღებავი ანტიკოროზიული</t>
  </si>
  <si>
    <t>დამკვეთი: ჭიათურის მუნიციპალიტეტი</t>
  </si>
  <si>
    <t>ლოკ.N</t>
  </si>
  <si>
    <t>საერთო სამუშაოები</t>
  </si>
  <si>
    <t>1.</t>
  </si>
  <si>
    <t>სატრანსპორტო ხარჯები              5%</t>
  </si>
  <si>
    <t>2.</t>
  </si>
  <si>
    <t>ზედნადები ხარჯი                       10%</t>
  </si>
  <si>
    <t>3.</t>
  </si>
  <si>
    <t>გეგმიური დაგროვება                   8%</t>
  </si>
  <si>
    <t>4.</t>
  </si>
  <si>
    <t>გაუთვალისწინებელი ხარჯი        5%</t>
  </si>
  <si>
    <t>5.</t>
  </si>
  <si>
    <t>დღგ                                              18%</t>
  </si>
  <si>
    <t>კიბის ლითონის მოაჯირების შეღებვა ზეთოვანი საღებავით</t>
  </si>
  <si>
    <t>შპს ,,დიზაინი 2008"-ს დირექტორი:</t>
  </si>
  <si>
    <t>ბეტონის წერტილოვანი საძირკვლის მოწყობა ლითონის ლითონის დგარების ძირის ჩაბეტონებით ზომით: 0,25X0,25X0,3X=</t>
  </si>
  <si>
    <t>ბეტონი B-22,5</t>
  </si>
  <si>
    <t>ყალიბის ფარი ფიცრის  25-40 (მმ)</t>
  </si>
  <si>
    <t>პროექტ.</t>
  </si>
  <si>
    <t>ხის ფიცარი 20*40მმ და მეტი</t>
  </si>
  <si>
    <t>ბეტონის ამოტეხვა ლითონის მოაჯირის  დაყენების ადგილებში</t>
  </si>
  <si>
    <t>მილკვადრატი 30*60*3მმ</t>
  </si>
  <si>
    <t>მილკვადრატი 20*40*2,5მმ</t>
  </si>
  <si>
    <t>მილკვადრატი 20*60*2მმ</t>
  </si>
  <si>
    <t>მონოლითური რკ/ბეტონის კიბის მარშებისა და  ბაქანის მოწყობ B22,5 საშ. სისქით 10 სმ</t>
  </si>
  <si>
    <t>ქ. ჭიათურაში, ტოლსტოის ქუჩიდან თავისუფლების ქუჩაზე ასასვლელი კიბეებისა და  მოაჯირების რეაბილიტაცია</t>
  </si>
  <si>
    <t xml:space="preserve">     ქ. ჭიათურაში, ტოლსტოის ქუჩიდან თავისუფლების ქუჩაზე ასასვლელი კიბეებისა და  მოაჯირების რეაბილიტაცის ტექნიკური დოკუმენტაცია  შედგენილია შპს ,,დიზაინი 2008"-სთან არსებული საპროექტო-სახარჯთაღრიცხვო ჯგუფის მიერ, თანახმად ჭიათურის მუნიციპალიტეტის მერიასა და შპს ,,დიზაინი 2008"-ს შორის 2019 წლის 3 ივნისში დადებული N128 ხელშეკრულებისა, რომლის საპროექტო მოცულობები აღებულია შესასრულებელი სამუშაოების ადგილზე აზომვისა და მის საფუძველზე შედგენილი ესკიზური ნახაზების მიხედვით.
   </t>
  </si>
  <si>
    <t>%</t>
  </si>
  <si>
    <t>მოცულობითი უწყისი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</si>
</sst>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Lari&quot;;\-#,##0\ &quot;Lari&quot;"/>
    <numFmt numFmtId="181" formatCode="#,##0\ &quot;Lari&quot;;[Red]\-#,##0\ &quot;Lari&quot;"/>
    <numFmt numFmtId="182" formatCode="#,##0.00\ &quot;Lari&quot;;\-#,##0.00\ &quot;Lari&quot;"/>
    <numFmt numFmtId="183" formatCode="#,##0.00\ &quot;Lari&quot;;[Red]\-#,##0.00\ &quot;Lari&quot;"/>
    <numFmt numFmtId="184" formatCode="_-* #,##0\ &quot;Lari&quot;_-;\-* #,##0\ &quot;Lari&quot;_-;_-* &quot;-&quot;\ &quot;Lari&quot;_-;_-@_-"/>
    <numFmt numFmtId="185" formatCode="_-* #,##0\ _L_a_r_i_-;\-* #,##0\ _L_a_r_i_-;_-* &quot;-&quot;\ _L_a_r_i_-;_-@_-"/>
    <numFmt numFmtId="186" formatCode="_-* #,##0.00\ &quot;Lari&quot;_-;\-* #,##0.00\ &quot;Lari&quot;_-;_-* &quot;-&quot;??\ &quot;Lari&quot;_-;_-@_-"/>
    <numFmt numFmtId="187" formatCode="_-* #,##0.00\ _L_a_r_i_-;\-* #,##0.00\ _L_a_r_i_-;_-* &quot;-&quot;??\ _L_a_r_i_-;_-@_-"/>
    <numFmt numFmtId="188" formatCode="0.00000"/>
    <numFmt numFmtId="189" formatCode="0.0000"/>
    <numFmt numFmtId="190" formatCode="0.000"/>
    <numFmt numFmtId="191" formatCode="0.0"/>
    <numFmt numFmtId="192" formatCode="[$-437]yyyy\ &quot;წლის&quot;\ dd\ mm\,\ dddd"/>
    <numFmt numFmtId="193" formatCode="_-* #,##0.00\ _р_._-;\-* #,##0.00\ _р_._-;_-* &quot;-&quot;??\ _р_._-;_-@_-"/>
    <numFmt numFmtId="194" formatCode="0.0000000"/>
    <numFmt numFmtId="195" formatCode="0.000000"/>
    <numFmt numFmtId="196" formatCode="[$-FC19]d\ mmmm\ yyyy\ &quot;г.&quot;"/>
    <numFmt numFmtId="197" formatCode="_-* #,##0.0\ _р_._-;\-* #,##0.0\ _р_._-;_-* &quot;-&quot;??\ _р_._-;_-@_-"/>
    <numFmt numFmtId="198" formatCode="_-* #,##0\ _р_._-;\-* #,##0\ _р_._-;_-* &quot;-&quot;??\ _р_._-;_-@_-"/>
    <numFmt numFmtId="199" formatCode="#,##0.00;[Red]#,##0.00"/>
    <numFmt numFmtId="200" formatCode="#,##0.000"/>
    <numFmt numFmtId="201" formatCode="#,##0.0000"/>
    <numFmt numFmtId="202" formatCode="#,##0.00000"/>
    <numFmt numFmtId="203" formatCode="#,##0.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hveuNusx"/>
      <family val="0"/>
    </font>
    <font>
      <b/>
      <sz val="11"/>
      <color indexed="63"/>
      <name val="Calibri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sz val="12"/>
      <name val="Sylfaen"/>
      <family val="1"/>
    </font>
    <font>
      <sz val="10"/>
      <name val="Sylfaen"/>
      <family val="1"/>
    </font>
    <font>
      <sz val="11"/>
      <name val="Sylfaen"/>
      <family val="1"/>
    </font>
    <font>
      <b/>
      <sz val="10"/>
      <name val="Sylfaen"/>
      <family val="1"/>
    </font>
    <font>
      <b/>
      <sz val="11"/>
      <name val="Sylfaen"/>
      <family val="1"/>
    </font>
    <font>
      <b/>
      <sz val="9"/>
      <name val="Sylfaen"/>
      <family val="1"/>
    </font>
    <font>
      <b/>
      <sz val="14"/>
      <name val="Sylfaen"/>
      <family val="1"/>
    </font>
    <font>
      <b/>
      <u val="single"/>
      <sz val="12"/>
      <name val="Sylfaen"/>
      <family val="1"/>
    </font>
    <font>
      <sz val="9"/>
      <name val="Sylfaen"/>
      <family val="1"/>
    </font>
    <font>
      <vertAlign val="superscript"/>
      <sz val="10"/>
      <name val="Sylfaen"/>
      <family val="1"/>
    </font>
    <font>
      <b/>
      <sz val="12"/>
      <name val="Sylfaen"/>
      <family val="1"/>
    </font>
    <font>
      <b/>
      <u val="single"/>
      <sz val="10"/>
      <name val="Sylfaen"/>
      <family val="1"/>
    </font>
    <font>
      <b/>
      <sz val="8"/>
      <name val="Sylfaen"/>
      <family val="1"/>
    </font>
    <font>
      <b/>
      <sz val="18"/>
      <name val="Sylfaen"/>
      <family val="1"/>
    </font>
    <font>
      <b/>
      <sz val="9"/>
      <name val="AcadNusx"/>
      <family val="0"/>
    </font>
    <font>
      <b/>
      <sz val="10"/>
      <name val="AcadNusx"/>
      <family val="0"/>
    </font>
    <font>
      <sz val="10"/>
      <name val="AcadNusx"/>
      <family val="0"/>
    </font>
    <font>
      <sz val="9"/>
      <name val="AcadNusx"/>
      <family val="0"/>
    </font>
    <font>
      <sz val="8"/>
      <name val="AcadNusx"/>
      <family val="0"/>
    </font>
    <font>
      <sz val="10"/>
      <color indexed="8"/>
      <name val="Sylfaen"/>
      <family val="1"/>
    </font>
    <font>
      <b/>
      <sz val="11"/>
      <color indexed="8"/>
      <name val="Sylfaen"/>
      <family val="1"/>
    </font>
    <font>
      <b/>
      <sz val="10"/>
      <color indexed="8"/>
      <name val="Sylfaen"/>
      <family val="1"/>
    </font>
    <font>
      <sz val="11"/>
      <color indexed="8"/>
      <name val="Sylfaen"/>
      <family val="1"/>
    </font>
    <font>
      <sz val="9"/>
      <color indexed="8"/>
      <name val="Sylfaen"/>
      <family val="1"/>
    </font>
    <font>
      <sz val="10"/>
      <color indexed="8"/>
      <name val="AcadNusx"/>
      <family val="0"/>
    </font>
    <font>
      <b/>
      <sz val="14"/>
      <color indexed="30"/>
      <name val="Sylfaen"/>
      <family val="1"/>
    </font>
    <font>
      <sz val="11"/>
      <color theme="1"/>
      <name val="Calibri"/>
      <family val="2"/>
    </font>
    <font>
      <sz val="10"/>
      <color theme="1"/>
      <name val="Sylfaen"/>
      <family val="1"/>
    </font>
    <font>
      <b/>
      <sz val="11"/>
      <color theme="1"/>
      <name val="Sylfaen"/>
      <family val="1"/>
    </font>
    <font>
      <b/>
      <sz val="10"/>
      <color theme="1"/>
      <name val="Sylfaen"/>
      <family val="1"/>
    </font>
    <font>
      <sz val="11"/>
      <color theme="1"/>
      <name val="Sylfaen"/>
      <family val="1"/>
    </font>
    <font>
      <sz val="9"/>
      <color theme="1"/>
      <name val="Sylfaen"/>
      <family val="1"/>
    </font>
    <font>
      <b/>
      <sz val="11"/>
      <color theme="1"/>
      <name val="Calibri"/>
      <family val="2"/>
    </font>
    <font>
      <sz val="10"/>
      <color theme="1"/>
      <name val="AcadNusx"/>
      <family val="0"/>
    </font>
    <font>
      <b/>
      <sz val="14"/>
      <color rgb="FF0070C0"/>
      <name val="Sylfae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4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1" fillId="7" borderId="1" applyNumberFormat="0" applyAlignment="0" applyProtection="0"/>
    <xf numFmtId="0" fontId="15" fillId="20" borderId="8" applyNumberFormat="0" applyAlignment="0" applyProtection="0"/>
    <xf numFmtId="0" fontId="4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5" fillId="21" borderId="2" applyNumberFormat="0" applyAlignment="0" applyProtection="0"/>
    <xf numFmtId="0" fontId="1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0" fontId="12" fillId="0" borderId="6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281">
    <xf numFmtId="0" fontId="0" fillId="0" borderId="0" xfId="0" applyAlignment="1">
      <alignment/>
    </xf>
    <xf numFmtId="0" fontId="22" fillId="0" borderId="10" xfId="0" applyFont="1" applyBorder="1" applyAlignment="1">
      <alignment horizontal="left"/>
    </xf>
    <xf numFmtId="0" fontId="24" fillId="0" borderId="11" xfId="0" applyFont="1" applyBorder="1" applyAlignment="1">
      <alignment horizontal="left" vertical="center" wrapText="1"/>
    </xf>
    <xf numFmtId="0" fontId="24" fillId="0" borderId="0" xfId="398" applyFont="1" applyAlignment="1">
      <alignment horizontal="center"/>
      <protection/>
    </xf>
    <xf numFmtId="0" fontId="24" fillId="0" borderId="0" xfId="0" applyFont="1" applyAlignment="1">
      <alignment/>
    </xf>
    <xf numFmtId="0" fontId="22" fillId="0" borderId="0" xfId="398" applyFont="1" applyAlignment="1">
      <alignment horizontal="center"/>
      <protection/>
    </xf>
    <xf numFmtId="0" fontId="22" fillId="0" borderId="12" xfId="331" applyFont="1" applyBorder="1" applyAlignment="1">
      <alignment horizontal="center"/>
      <protection/>
    </xf>
    <xf numFmtId="0" fontId="22" fillId="24" borderId="13" xfId="331" applyFont="1" applyFill="1" applyBorder="1" applyAlignment="1">
      <alignment horizontal="center"/>
      <protection/>
    </xf>
    <xf numFmtId="0" fontId="22" fillId="0" borderId="14" xfId="331" applyFont="1" applyBorder="1" applyAlignment="1">
      <alignment horizontal="center"/>
      <protection/>
    </xf>
    <xf numFmtId="0" fontId="22" fillId="0" borderId="15" xfId="331" applyFont="1" applyBorder="1" applyAlignment="1">
      <alignment horizontal="center"/>
      <protection/>
    </xf>
    <xf numFmtId="0" fontId="22" fillId="0" borderId="13" xfId="331" applyFont="1" applyBorder="1" applyAlignment="1">
      <alignment horizontal="center"/>
      <protection/>
    </xf>
    <xf numFmtId="0" fontId="22" fillId="0" borderId="16" xfId="331" applyFont="1" applyBorder="1" applyAlignment="1">
      <alignment horizontal="center"/>
      <protection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11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wrapText="1"/>
    </xf>
    <xf numFmtId="190" fontId="24" fillId="0" borderId="11" xfId="0" applyNumberFormat="1" applyFont="1" applyBorder="1" applyAlignment="1">
      <alignment horizontal="center"/>
    </xf>
    <xf numFmtId="190" fontId="24" fillId="0" borderId="17" xfId="0" applyNumberFormat="1" applyFont="1" applyBorder="1" applyAlignment="1">
      <alignment horizontal="center"/>
    </xf>
    <xf numFmtId="191" fontId="22" fillId="0" borderId="11" xfId="0" applyNumberFormat="1" applyFont="1" applyBorder="1" applyAlignment="1">
      <alignment horizontal="center"/>
    </xf>
    <xf numFmtId="2" fontId="22" fillId="0" borderId="17" xfId="0" applyNumberFormat="1" applyFont="1" applyBorder="1" applyAlignment="1">
      <alignment horizontal="center"/>
    </xf>
    <xf numFmtId="0" fontId="22" fillId="0" borderId="11" xfId="330" applyFont="1" applyBorder="1" applyAlignment="1">
      <alignment horizontal="center"/>
      <protection/>
    </xf>
    <xf numFmtId="0" fontId="22" fillId="0" borderId="17" xfId="330" applyFont="1" applyBorder="1" applyAlignment="1">
      <alignment horizontal="center"/>
      <protection/>
    </xf>
    <xf numFmtId="1" fontId="22" fillId="0" borderId="11" xfId="0" applyNumberFormat="1" applyFont="1" applyBorder="1" applyAlignment="1">
      <alignment horizontal="center"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wrapText="1"/>
    </xf>
    <xf numFmtId="0" fontId="22" fillId="0" borderId="0" xfId="0" applyFont="1" applyBorder="1" applyAlignment="1">
      <alignment horizontal="center"/>
    </xf>
    <xf numFmtId="190" fontId="22" fillId="0" borderId="10" xfId="0" applyNumberFormat="1" applyFont="1" applyBorder="1" applyAlignment="1">
      <alignment horizontal="center"/>
    </xf>
    <xf numFmtId="2" fontId="22" fillId="0" borderId="0" xfId="0" applyNumberFormat="1" applyFont="1" applyBorder="1" applyAlignment="1">
      <alignment horizontal="center"/>
    </xf>
    <xf numFmtId="191" fontId="22" fillId="0" borderId="10" xfId="0" applyNumberFormat="1" applyFont="1" applyBorder="1" applyAlignment="1">
      <alignment horizontal="center"/>
    </xf>
    <xf numFmtId="0" fontId="22" fillId="0" borderId="10" xfId="330" applyFont="1" applyBorder="1" applyAlignment="1">
      <alignment horizontal="center"/>
      <protection/>
    </xf>
    <xf numFmtId="0" fontId="22" fillId="0" borderId="0" xfId="330" applyFont="1" applyBorder="1" applyAlignment="1">
      <alignment horizontal="center"/>
      <protection/>
    </xf>
    <xf numFmtId="1" fontId="22" fillId="0" borderId="10" xfId="0" applyNumberFormat="1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24" fillId="24" borderId="13" xfId="0" applyFont="1" applyFill="1" applyBorder="1" applyAlignment="1">
      <alignment horizontal="center" vertical="center"/>
    </xf>
    <xf numFmtId="0" fontId="24" fillId="24" borderId="13" xfId="0" applyFont="1" applyFill="1" applyBorder="1" applyAlignment="1">
      <alignment horizontal="left" vertical="center" wrapText="1"/>
    </xf>
    <xf numFmtId="191" fontId="24" fillId="24" borderId="13" xfId="0" applyNumberFormat="1" applyFont="1" applyFill="1" applyBorder="1" applyAlignment="1">
      <alignment horizontal="center" vertical="center"/>
    </xf>
    <xf numFmtId="2" fontId="22" fillId="0" borderId="13" xfId="0" applyNumberFormat="1" applyFont="1" applyBorder="1" applyAlignment="1">
      <alignment horizontal="center" vertical="center"/>
    </xf>
    <xf numFmtId="2" fontId="22" fillId="0" borderId="13" xfId="0" applyNumberFormat="1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/>
    </xf>
    <xf numFmtId="49" fontId="22" fillId="0" borderId="13" xfId="0" applyNumberFormat="1" applyFont="1" applyFill="1" applyBorder="1" applyAlignment="1">
      <alignment horizontal="center" vertical="center"/>
    </xf>
    <xf numFmtId="191" fontId="22" fillId="0" borderId="13" xfId="0" applyNumberFormat="1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2" fontId="22" fillId="0" borderId="13" xfId="0" applyNumberFormat="1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/>
    </xf>
    <xf numFmtId="0" fontId="22" fillId="0" borderId="13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left" vertical="center" wrapText="1"/>
    </xf>
    <xf numFmtId="191" fontId="24" fillId="0" borderId="13" xfId="0" applyNumberFormat="1" applyFont="1" applyBorder="1" applyAlignment="1">
      <alignment horizontal="center" vertical="center" wrapText="1"/>
    </xf>
    <xf numFmtId="0" fontId="22" fillId="0" borderId="13" xfId="0" applyNumberFormat="1" applyFont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/>
    </xf>
    <xf numFmtId="0" fontId="24" fillId="24" borderId="13" xfId="0" applyFont="1" applyFill="1" applyBorder="1" applyAlignment="1">
      <alignment horizontal="center" vertical="center" wrapText="1"/>
    </xf>
    <xf numFmtId="0" fontId="24" fillId="24" borderId="13" xfId="0" applyFont="1" applyFill="1" applyBorder="1" applyAlignment="1">
      <alignment vertical="center" wrapText="1"/>
    </xf>
    <xf numFmtId="190" fontId="24" fillId="24" borderId="13" xfId="0" applyNumberFormat="1" applyFont="1" applyFill="1" applyBorder="1" applyAlignment="1">
      <alignment horizontal="center" vertical="center"/>
    </xf>
    <xf numFmtId="2" fontId="22" fillId="24" borderId="13" xfId="0" applyNumberFormat="1" applyFont="1" applyFill="1" applyBorder="1" applyAlignment="1">
      <alignment horizontal="center" vertical="center"/>
    </xf>
    <xf numFmtId="0" fontId="22" fillId="24" borderId="0" xfId="0" applyFont="1" applyFill="1" applyAlignment="1">
      <alignment/>
    </xf>
    <xf numFmtId="0" fontId="22" fillId="24" borderId="13" xfId="0" applyFont="1" applyFill="1" applyBorder="1" applyAlignment="1">
      <alignment horizontal="center"/>
    </xf>
    <xf numFmtId="49" fontId="22" fillId="24" borderId="13" xfId="0" applyNumberFormat="1" applyFont="1" applyFill="1" applyBorder="1" applyAlignment="1">
      <alignment horizontal="center" vertical="center"/>
    </xf>
    <xf numFmtId="0" fontId="22" fillId="24" borderId="13" xfId="0" applyNumberFormat="1" applyFont="1" applyFill="1" applyBorder="1" applyAlignment="1">
      <alignment horizontal="center" vertical="center"/>
    </xf>
    <xf numFmtId="191" fontId="22" fillId="24" borderId="13" xfId="0" applyNumberFormat="1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vertical="center" wrapText="1"/>
    </xf>
    <xf numFmtId="190" fontId="22" fillId="24" borderId="13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2" fillId="0" borderId="13" xfId="0" applyFont="1" applyFill="1" applyBorder="1" applyAlignment="1">
      <alignment horizontal="center" vertical="top" wrapText="1"/>
    </xf>
    <xf numFmtId="0" fontId="24" fillId="0" borderId="13" xfId="0" applyFont="1" applyFill="1" applyBorder="1" applyAlignment="1" quotePrefix="1">
      <alignment horizontal="center" vertical="top" wrapText="1"/>
    </xf>
    <xf numFmtId="0" fontId="24" fillId="0" borderId="13" xfId="0" applyFont="1" applyFill="1" applyBorder="1" applyAlignment="1">
      <alignment horizontal="left" vertical="top" wrapText="1"/>
    </xf>
    <xf numFmtId="0" fontId="24" fillId="0" borderId="13" xfId="0" applyFont="1" applyFill="1" applyBorder="1" applyAlignment="1">
      <alignment horizontal="center" vertical="top" wrapText="1"/>
    </xf>
    <xf numFmtId="2" fontId="24" fillId="0" borderId="13" xfId="0" applyNumberFormat="1" applyFont="1" applyFill="1" applyBorder="1" applyAlignment="1">
      <alignment horizontal="center" vertical="center" wrapText="1"/>
    </xf>
    <xf numFmtId="2" fontId="22" fillId="0" borderId="13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 quotePrefix="1">
      <alignment horizontal="center" vertical="top" wrapText="1"/>
    </xf>
    <xf numFmtId="0" fontId="22" fillId="0" borderId="13" xfId="0" applyFont="1" applyFill="1" applyBorder="1" applyAlignment="1">
      <alignment horizontal="left" vertical="top" wrapText="1"/>
    </xf>
    <xf numFmtId="0" fontId="22" fillId="0" borderId="0" xfId="0" applyFont="1" applyAlignment="1">
      <alignment vertical="center" wrapText="1"/>
    </xf>
    <xf numFmtId="190" fontId="24" fillId="0" borderId="13" xfId="0" applyNumberFormat="1" applyFont="1" applyBorder="1" applyAlignment="1">
      <alignment horizontal="center" vertical="center" wrapText="1"/>
    </xf>
    <xf numFmtId="0" fontId="22" fillId="0" borderId="13" xfId="330" applyFont="1" applyBorder="1" applyAlignment="1">
      <alignment horizontal="center" vertical="center" wrapText="1"/>
      <protection/>
    </xf>
    <xf numFmtId="0" fontId="22" fillId="0" borderId="13" xfId="0" applyFont="1" applyBorder="1" applyAlignment="1">
      <alignment horizontal="left"/>
    </xf>
    <xf numFmtId="190" fontId="22" fillId="0" borderId="13" xfId="0" applyNumberFormat="1" applyFont="1" applyBorder="1" applyAlignment="1">
      <alignment horizontal="center"/>
    </xf>
    <xf numFmtId="2" fontId="22" fillId="0" borderId="13" xfId="0" applyNumberFormat="1" applyFont="1" applyBorder="1" applyAlignment="1">
      <alignment horizontal="center"/>
    </xf>
    <xf numFmtId="0" fontId="22" fillId="0" borderId="13" xfId="330" applyFont="1" applyBorder="1" applyAlignment="1">
      <alignment horizontal="center"/>
      <protection/>
    </xf>
    <xf numFmtId="0" fontId="48" fillId="24" borderId="13" xfId="0" applyFont="1" applyFill="1" applyBorder="1" applyAlignment="1">
      <alignment horizontal="center" vertical="center"/>
    </xf>
    <xf numFmtId="49" fontId="49" fillId="24" borderId="13" xfId="0" applyNumberFormat="1" applyFont="1" applyFill="1" applyBorder="1" applyAlignment="1">
      <alignment vertical="center"/>
    </xf>
    <xf numFmtId="0" fontId="22" fillId="24" borderId="13" xfId="0" applyFont="1" applyFill="1" applyBorder="1" applyAlignment="1">
      <alignment vertical="center"/>
    </xf>
    <xf numFmtId="0" fontId="22" fillId="25" borderId="13" xfId="398" applyFont="1" applyFill="1" applyBorder="1" applyAlignment="1">
      <alignment horizontal="center"/>
      <protection/>
    </xf>
    <xf numFmtId="0" fontId="24" fillId="25" borderId="13" xfId="398" applyFont="1" applyFill="1" applyBorder="1" applyAlignment="1">
      <alignment horizontal="center"/>
      <protection/>
    </xf>
    <xf numFmtId="0" fontId="24" fillId="25" borderId="13" xfId="398" applyFont="1" applyFill="1" applyBorder="1" applyAlignment="1">
      <alignment horizontal="left"/>
      <protection/>
    </xf>
    <xf numFmtId="190" fontId="24" fillId="25" borderId="13" xfId="398" applyNumberFormat="1" applyFont="1" applyFill="1" applyBorder="1" applyAlignment="1">
      <alignment horizontal="center"/>
      <protection/>
    </xf>
    <xf numFmtId="1" fontId="24" fillId="25" borderId="13" xfId="398" applyNumberFormat="1" applyFont="1" applyFill="1" applyBorder="1" applyAlignment="1">
      <alignment horizontal="center"/>
      <protection/>
    </xf>
    <xf numFmtId="0" fontId="22" fillId="0" borderId="0" xfId="398" applyFont="1" applyBorder="1" applyAlignment="1">
      <alignment horizontal="center" vertical="center" wrapText="1"/>
      <protection/>
    </xf>
    <xf numFmtId="0" fontId="22" fillId="0" borderId="13" xfId="398" applyFont="1" applyBorder="1" applyAlignment="1">
      <alignment horizontal="center" vertical="center" wrapText="1"/>
      <protection/>
    </xf>
    <xf numFmtId="0" fontId="24" fillId="24" borderId="13" xfId="398" applyFont="1" applyFill="1" applyBorder="1" applyAlignment="1">
      <alignment horizontal="center" vertical="center" wrapText="1"/>
      <protection/>
    </xf>
    <xf numFmtId="0" fontId="24" fillId="0" borderId="13" xfId="398" applyFont="1" applyBorder="1" applyAlignment="1">
      <alignment horizontal="left" vertical="center" wrapText="1"/>
      <protection/>
    </xf>
    <xf numFmtId="9" fontId="24" fillId="0" borderId="13" xfId="398" applyNumberFormat="1" applyFont="1" applyBorder="1" applyAlignment="1">
      <alignment horizontal="center" vertical="center" wrapText="1"/>
      <protection/>
    </xf>
    <xf numFmtId="190" fontId="24" fillId="0" borderId="13" xfId="398" applyNumberFormat="1" applyFont="1" applyBorder="1" applyAlignment="1">
      <alignment horizontal="center" vertical="center" wrapText="1"/>
      <protection/>
    </xf>
    <xf numFmtId="2" fontId="24" fillId="0" borderId="13" xfId="398" applyNumberFormat="1" applyFont="1" applyBorder="1" applyAlignment="1">
      <alignment horizontal="center" vertical="center" wrapText="1"/>
      <protection/>
    </xf>
    <xf numFmtId="1" fontId="24" fillId="0" borderId="13" xfId="398" applyNumberFormat="1" applyFont="1" applyBorder="1" applyAlignment="1">
      <alignment horizontal="center" vertical="center" wrapText="1"/>
      <protection/>
    </xf>
    <xf numFmtId="0" fontId="22" fillId="0" borderId="13" xfId="398" applyFont="1" applyBorder="1" applyAlignment="1">
      <alignment horizontal="center"/>
      <protection/>
    </xf>
    <xf numFmtId="0" fontId="24" fillId="24" borderId="13" xfId="398" applyFont="1" applyFill="1" applyBorder="1" applyAlignment="1">
      <alignment horizontal="center"/>
      <protection/>
    </xf>
    <xf numFmtId="190" fontId="24" fillId="24" borderId="13" xfId="398" applyNumberFormat="1" applyFont="1" applyFill="1" applyBorder="1" applyAlignment="1">
      <alignment horizontal="center"/>
      <protection/>
    </xf>
    <xf numFmtId="1" fontId="24" fillId="24" borderId="13" xfId="398" applyNumberFormat="1" applyFont="1" applyFill="1" applyBorder="1" applyAlignment="1">
      <alignment horizontal="center"/>
      <protection/>
    </xf>
    <xf numFmtId="0" fontId="22" fillId="0" borderId="0" xfId="398" applyFont="1" applyBorder="1" applyAlignment="1">
      <alignment horizontal="center"/>
      <protection/>
    </xf>
    <xf numFmtId="0" fontId="24" fillId="0" borderId="13" xfId="398" applyFont="1" applyBorder="1" applyAlignment="1">
      <alignment horizontal="center" vertical="center"/>
      <protection/>
    </xf>
    <xf numFmtId="190" fontId="24" fillId="0" borderId="13" xfId="398" applyNumberFormat="1" applyFont="1" applyBorder="1" applyAlignment="1">
      <alignment horizontal="center"/>
      <protection/>
    </xf>
    <xf numFmtId="189" fontId="24" fillId="0" borderId="13" xfId="398" applyNumberFormat="1" applyFont="1" applyBorder="1" applyAlignment="1">
      <alignment horizontal="center"/>
      <protection/>
    </xf>
    <xf numFmtId="2" fontId="24" fillId="0" borderId="13" xfId="398" applyNumberFormat="1" applyFont="1" applyBorder="1" applyAlignment="1">
      <alignment horizontal="center"/>
      <protection/>
    </xf>
    <xf numFmtId="1" fontId="24" fillId="0" borderId="13" xfId="398" applyNumberFormat="1" applyFont="1" applyBorder="1" applyAlignment="1">
      <alignment horizontal="center"/>
      <protection/>
    </xf>
    <xf numFmtId="9" fontId="24" fillId="0" borderId="13" xfId="398" applyNumberFormat="1" applyFont="1" applyBorder="1" applyAlignment="1">
      <alignment horizontal="center" vertical="center"/>
      <protection/>
    </xf>
    <xf numFmtId="0" fontId="24" fillId="0" borderId="13" xfId="398" applyFont="1" applyBorder="1" applyAlignment="1">
      <alignment horizontal="center"/>
      <protection/>
    </xf>
    <xf numFmtId="0" fontId="24" fillId="24" borderId="13" xfId="398" applyFont="1" applyFill="1" applyBorder="1" applyAlignment="1">
      <alignment horizontal="left"/>
      <protection/>
    </xf>
    <xf numFmtId="0" fontId="24" fillId="24" borderId="13" xfId="398" applyFont="1" applyFill="1" applyBorder="1" applyAlignment="1">
      <alignment horizontal="left" vertical="center" wrapText="1"/>
      <protection/>
    </xf>
    <xf numFmtId="0" fontId="23" fillId="0" borderId="0" xfId="0" applyFont="1" applyAlignment="1">
      <alignment horizontal="center"/>
    </xf>
    <xf numFmtId="0" fontId="23" fillId="0" borderId="0" xfId="398" applyFont="1" applyAlignment="1">
      <alignment horizontal="center"/>
      <protection/>
    </xf>
    <xf numFmtId="0" fontId="22" fillId="24" borderId="0" xfId="398" applyFont="1" applyFill="1" applyAlignment="1">
      <alignment horizontal="center"/>
      <protection/>
    </xf>
    <xf numFmtId="0" fontId="22" fillId="0" borderId="0" xfId="398" applyFont="1" applyAlignment="1">
      <alignment horizontal="left"/>
      <protection/>
    </xf>
    <xf numFmtId="0" fontId="23" fillId="0" borderId="0" xfId="398" applyFont="1" applyBorder="1" applyAlignment="1">
      <alignment horizontal="center"/>
      <protection/>
    </xf>
    <xf numFmtId="1" fontId="23" fillId="0" borderId="0" xfId="332" applyNumberFormat="1" applyFont="1" applyAlignment="1">
      <alignment horizontal="center"/>
      <protection/>
    </xf>
    <xf numFmtId="0" fontId="23" fillId="0" borderId="0" xfId="332" applyFont="1" applyAlignment="1">
      <alignment horizontal="center"/>
      <protection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24" fillId="0" borderId="12" xfId="0" applyFont="1" applyBorder="1" applyAlignment="1">
      <alignment/>
    </xf>
    <xf numFmtId="0" fontId="24" fillId="0" borderId="18" xfId="0" applyFont="1" applyBorder="1" applyAlignment="1">
      <alignment/>
    </xf>
    <xf numFmtId="0" fontId="26" fillId="0" borderId="0" xfId="0" applyFont="1" applyBorder="1" applyAlignment="1">
      <alignment horizontal="left" vertical="top" wrapText="1"/>
    </xf>
    <xf numFmtId="0" fontId="26" fillId="0" borderId="19" xfId="0" applyFont="1" applyBorder="1" applyAlignment="1">
      <alignment horizontal="left"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center"/>
    </xf>
    <xf numFmtId="0" fontId="24" fillId="0" borderId="0" xfId="0" applyFont="1" applyBorder="1" applyAlignment="1">
      <alignment horizontal="left"/>
    </xf>
    <xf numFmtId="0" fontId="24" fillId="0" borderId="19" xfId="0" applyFont="1" applyBorder="1" applyAlignment="1">
      <alignment horizontal="left"/>
    </xf>
    <xf numFmtId="0" fontId="50" fillId="0" borderId="0" xfId="0" applyFont="1" applyBorder="1" applyAlignment="1">
      <alignment/>
    </xf>
    <xf numFmtId="0" fontId="50" fillId="0" borderId="19" xfId="0" applyFont="1" applyBorder="1" applyAlignment="1">
      <alignment/>
    </xf>
    <xf numFmtId="0" fontId="24" fillId="0" borderId="19" xfId="0" applyFont="1" applyBorder="1" applyAlignment="1">
      <alignment/>
    </xf>
    <xf numFmtId="0" fontId="50" fillId="0" borderId="18" xfId="0" applyFont="1" applyBorder="1" applyAlignment="1">
      <alignment/>
    </xf>
    <xf numFmtId="0" fontId="50" fillId="0" borderId="0" xfId="0" applyFont="1" applyAlignment="1">
      <alignment/>
    </xf>
    <xf numFmtId="0" fontId="24" fillId="0" borderId="20" xfId="0" applyFont="1" applyBorder="1" applyAlignment="1">
      <alignment/>
    </xf>
    <xf numFmtId="0" fontId="24" fillId="0" borderId="21" xfId="0" applyFont="1" applyBorder="1" applyAlignment="1">
      <alignment/>
    </xf>
    <xf numFmtId="0" fontId="24" fillId="0" borderId="22" xfId="0" applyFont="1" applyBorder="1" applyAlignment="1">
      <alignment/>
    </xf>
    <xf numFmtId="0" fontId="22" fillId="0" borderId="0" xfId="395" applyFont="1">
      <alignment/>
      <protection/>
    </xf>
    <xf numFmtId="0" fontId="24" fillId="0" borderId="0" xfId="395" applyFont="1">
      <alignment/>
      <protection/>
    </xf>
    <xf numFmtId="0" fontId="51" fillId="0" borderId="0" xfId="0" applyFont="1" applyAlignment="1">
      <alignment/>
    </xf>
    <xf numFmtId="0" fontId="22" fillId="0" borderId="0" xfId="395" applyFont="1" applyAlignment="1">
      <alignment vertical="center"/>
      <protection/>
    </xf>
    <xf numFmtId="0" fontId="22" fillId="0" borderId="0" xfId="395" applyFont="1" applyAlignment="1">
      <alignment horizontal="center" vertical="center"/>
      <protection/>
    </xf>
    <xf numFmtId="1" fontId="24" fillId="0" borderId="0" xfId="395" applyNumberFormat="1" applyFont="1" applyAlignment="1">
      <alignment horizontal="center" vertical="center"/>
      <protection/>
    </xf>
    <xf numFmtId="0" fontId="23" fillId="0" borderId="0" xfId="395" applyFont="1" applyAlignment="1">
      <alignment horizontal="left" vertical="center"/>
      <protection/>
    </xf>
    <xf numFmtId="0" fontId="29" fillId="0" borderId="23" xfId="395" applyFont="1" applyBorder="1" applyAlignment="1">
      <alignment horizontal="center" vertical="center" wrapText="1"/>
      <protection/>
    </xf>
    <xf numFmtId="0" fontId="29" fillId="26" borderId="23" xfId="395" applyFont="1" applyFill="1" applyBorder="1" applyAlignment="1">
      <alignment horizontal="center" vertical="center"/>
      <protection/>
    </xf>
    <xf numFmtId="0" fontId="29" fillId="26" borderId="23" xfId="395" applyFont="1" applyFill="1" applyBorder="1" applyAlignment="1">
      <alignment horizontal="center" vertical="center" wrapText="1"/>
      <protection/>
    </xf>
    <xf numFmtId="1" fontId="29" fillId="26" borderId="23" xfId="395" applyNumberFormat="1" applyFont="1" applyFill="1" applyBorder="1" applyAlignment="1">
      <alignment horizontal="center" vertical="center"/>
      <protection/>
    </xf>
    <xf numFmtId="0" fontId="22" fillId="0" borderId="10" xfId="315" applyFont="1" applyBorder="1" applyAlignment="1">
      <alignment horizontal="center"/>
      <protection/>
    </xf>
    <xf numFmtId="0" fontId="22" fillId="0" borderId="0" xfId="315" applyFont="1" applyAlignment="1">
      <alignment horizontal="center"/>
      <protection/>
    </xf>
    <xf numFmtId="0" fontId="22" fillId="0" borderId="10" xfId="315" applyFont="1" applyBorder="1" applyAlignment="1">
      <alignment horizontal="center" wrapText="1"/>
      <protection/>
    </xf>
    <xf numFmtId="0" fontId="22" fillId="0" borderId="13" xfId="315" applyFont="1" applyBorder="1" applyAlignment="1">
      <alignment horizontal="center"/>
      <protection/>
    </xf>
    <xf numFmtId="0" fontId="22" fillId="0" borderId="14" xfId="315" applyFont="1" applyBorder="1" applyAlignment="1">
      <alignment horizontal="center"/>
      <protection/>
    </xf>
    <xf numFmtId="0" fontId="24" fillId="0" borderId="13" xfId="315" applyFont="1" applyBorder="1" applyAlignment="1">
      <alignment horizontal="center"/>
      <protection/>
    </xf>
    <xf numFmtId="1" fontId="24" fillId="0" borderId="14" xfId="315" applyNumberFormat="1" applyFont="1" applyBorder="1" applyAlignment="1">
      <alignment horizontal="center"/>
      <protection/>
    </xf>
    <xf numFmtId="1" fontId="24" fillId="0" borderId="13" xfId="315" applyNumberFormat="1" applyFont="1" applyBorder="1" applyAlignment="1">
      <alignment horizontal="center"/>
      <protection/>
    </xf>
    <xf numFmtId="1" fontId="24" fillId="0" borderId="23" xfId="395" applyNumberFormat="1" applyFont="1" applyBorder="1" applyAlignment="1">
      <alignment horizontal="center" vertical="center"/>
      <protection/>
    </xf>
    <xf numFmtId="0" fontId="22" fillId="0" borderId="23" xfId="395" applyFont="1" applyBorder="1" applyAlignment="1">
      <alignment horizontal="center" vertical="center"/>
      <protection/>
    </xf>
    <xf numFmtId="9" fontId="22" fillId="0" borderId="23" xfId="395" applyNumberFormat="1" applyFont="1" applyBorder="1" applyAlignment="1">
      <alignment horizontal="center" vertical="center" wrapText="1"/>
      <protection/>
    </xf>
    <xf numFmtId="0" fontId="22" fillId="0" borderId="23" xfId="395" applyFont="1" applyBorder="1" applyAlignment="1">
      <alignment horizontal="center" vertical="center" wrapText="1"/>
      <protection/>
    </xf>
    <xf numFmtId="0" fontId="24" fillId="0" borderId="23" xfId="395" applyFont="1" applyBorder="1" applyAlignment="1">
      <alignment horizontal="center" vertical="center" wrapText="1"/>
      <protection/>
    </xf>
    <xf numFmtId="0" fontId="30" fillId="0" borderId="23" xfId="395" applyFont="1" applyBorder="1" applyAlignment="1">
      <alignment horizontal="center" vertical="center"/>
      <protection/>
    </xf>
    <xf numFmtId="0" fontId="24" fillId="0" borderId="23" xfId="395" applyFont="1" applyBorder="1" applyAlignment="1">
      <alignment horizontal="center" vertical="center"/>
      <protection/>
    </xf>
    <xf numFmtId="0" fontId="48" fillId="0" borderId="0" xfId="395" applyFont="1">
      <alignment/>
      <protection/>
    </xf>
    <xf numFmtId="1" fontId="48" fillId="0" borderId="0" xfId="395" applyNumberFormat="1" applyFont="1">
      <alignment/>
      <protection/>
    </xf>
    <xf numFmtId="170" fontId="31" fillId="0" borderId="0" xfId="384" applyFont="1" applyBorder="1" applyAlignment="1">
      <alignment/>
    </xf>
    <xf numFmtId="1" fontId="24" fillId="0" borderId="0" xfId="0" applyNumberFormat="1" applyFont="1" applyBorder="1" applyAlignment="1">
      <alignment/>
    </xf>
    <xf numFmtId="0" fontId="32" fillId="0" borderId="0" xfId="0" applyFont="1" applyBorder="1" applyAlignment="1">
      <alignment/>
    </xf>
    <xf numFmtId="0" fontId="22" fillId="0" borderId="24" xfId="0" applyFont="1" applyBorder="1" applyAlignment="1">
      <alignment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9" fillId="0" borderId="0" xfId="395" applyFont="1">
      <alignment/>
      <protection/>
    </xf>
    <xf numFmtId="0" fontId="26" fillId="0" borderId="0" xfId="395" applyFont="1">
      <alignment/>
      <protection/>
    </xf>
    <xf numFmtId="0" fontId="52" fillId="0" borderId="0" xfId="0" applyFont="1" applyAlignment="1">
      <alignment/>
    </xf>
    <xf numFmtId="0" fontId="29" fillId="0" borderId="0" xfId="395" applyFont="1" applyAlignment="1">
      <alignment vertical="center"/>
      <protection/>
    </xf>
    <xf numFmtId="0" fontId="29" fillId="0" borderId="0" xfId="395" applyFont="1" applyAlignment="1">
      <alignment vertical="center" wrapText="1"/>
      <protection/>
    </xf>
    <xf numFmtId="0" fontId="22" fillId="0" borderId="0" xfId="395" applyFont="1" applyBorder="1" applyAlignment="1">
      <alignment horizontal="center" vertical="center"/>
      <protection/>
    </xf>
    <xf numFmtId="0" fontId="30" fillId="0" borderId="0" xfId="395" applyFont="1" applyBorder="1" applyAlignment="1">
      <alignment horizontal="center" vertical="center"/>
      <protection/>
    </xf>
    <xf numFmtId="0" fontId="24" fillId="0" borderId="0" xfId="395" applyFont="1" applyBorder="1" applyAlignment="1">
      <alignment horizontal="center" vertical="center"/>
      <protection/>
    </xf>
    <xf numFmtId="1" fontId="24" fillId="0" borderId="0" xfId="395" applyNumberFormat="1" applyFont="1" applyBorder="1" applyAlignment="1">
      <alignment horizontal="center" vertical="center"/>
      <protection/>
    </xf>
    <xf numFmtId="0" fontId="35" fillId="0" borderId="13" xfId="0" applyFont="1" applyBorder="1" applyAlignment="1">
      <alignment horizontal="center" vertical="center"/>
    </xf>
    <xf numFmtId="0" fontId="36" fillId="0" borderId="13" xfId="0" applyFont="1" applyBorder="1" applyAlignment="1">
      <alignment wrapText="1"/>
    </xf>
    <xf numFmtId="0" fontId="36" fillId="0" borderId="13" xfId="0" applyFont="1" applyBorder="1" applyAlignment="1">
      <alignment horizontal="center"/>
    </xf>
    <xf numFmtId="190" fontId="36" fillId="0" borderId="13" xfId="0" applyNumberFormat="1" applyFont="1" applyBorder="1" applyAlignment="1">
      <alignment horizontal="center"/>
    </xf>
    <xf numFmtId="191" fontId="36" fillId="0" borderId="13" xfId="0" applyNumberFormat="1" applyFont="1" applyBorder="1" applyAlignment="1">
      <alignment horizontal="center"/>
    </xf>
    <xf numFmtId="2" fontId="37" fillId="0" borderId="13" xfId="0" applyNumberFormat="1" applyFont="1" applyBorder="1" applyAlignment="1">
      <alignment horizontal="center"/>
    </xf>
    <xf numFmtId="190" fontId="37" fillId="0" borderId="13" xfId="0" applyNumberFormat="1" applyFont="1" applyBorder="1" applyAlignment="1">
      <alignment horizontal="center"/>
    </xf>
    <xf numFmtId="2" fontId="38" fillId="0" borderId="13" xfId="0" applyNumberFormat="1" applyFont="1" applyBorder="1" applyAlignment="1">
      <alignment horizontal="center"/>
    </xf>
    <xf numFmtId="0" fontId="53" fillId="0" borderId="0" xfId="0" applyFont="1" applyAlignment="1">
      <alignment/>
    </xf>
    <xf numFmtId="0" fontId="38" fillId="0" borderId="13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7" fillId="0" borderId="13" xfId="0" applyFont="1" applyBorder="1" applyAlignment="1">
      <alignment/>
    </xf>
    <xf numFmtId="0" fontId="37" fillId="0" borderId="13" xfId="0" applyFont="1" applyBorder="1" applyAlignment="1">
      <alignment horizontal="center"/>
    </xf>
    <xf numFmtId="191" fontId="37" fillId="0" borderId="13" xfId="0" applyNumberFormat="1" applyFont="1" applyBorder="1" applyAlignment="1">
      <alignment horizontal="center"/>
    </xf>
    <xf numFmtId="0" fontId="54" fillId="0" borderId="13" xfId="0" applyFont="1" applyBorder="1" applyAlignment="1">
      <alignment horizontal="center"/>
    </xf>
    <xf numFmtId="1" fontId="24" fillId="0" borderId="0" xfId="315" applyNumberFormat="1" applyFont="1" applyAlignment="1">
      <alignment horizontal="center"/>
      <protection/>
    </xf>
    <xf numFmtId="0" fontId="24" fillId="0" borderId="10" xfId="315" applyFont="1" applyBorder="1" applyAlignment="1">
      <alignment horizontal="center"/>
      <protection/>
    </xf>
    <xf numFmtId="0" fontId="24" fillId="0" borderId="0" xfId="315" applyFont="1" applyAlignment="1">
      <alignment horizontal="center"/>
      <protection/>
    </xf>
    <xf numFmtId="1" fontId="24" fillId="0" borderId="10" xfId="315" applyNumberFormat="1" applyFont="1" applyBorder="1" applyAlignment="1">
      <alignment horizontal="center"/>
      <protection/>
    </xf>
    <xf numFmtId="0" fontId="22" fillId="0" borderId="29" xfId="395" applyFont="1" applyBorder="1" applyAlignment="1">
      <alignment horizontal="center" vertical="center"/>
      <protection/>
    </xf>
    <xf numFmtId="9" fontId="22" fillId="0" borderId="29" xfId="395" applyNumberFormat="1" applyFont="1" applyBorder="1" applyAlignment="1">
      <alignment horizontal="center" vertical="center" wrapText="1"/>
      <protection/>
    </xf>
    <xf numFmtId="0" fontId="24" fillId="0" borderId="18" xfId="0" applyFont="1" applyBorder="1" applyAlignment="1">
      <alignment horizontal="right"/>
    </xf>
    <xf numFmtId="0" fontId="36" fillId="0" borderId="13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wrapText="1"/>
    </xf>
    <xf numFmtId="0" fontId="24" fillId="0" borderId="0" xfId="0" applyFont="1" applyBorder="1" applyAlignment="1">
      <alignment horizontal="left" vertical="top" wrapText="1"/>
    </xf>
    <xf numFmtId="0" fontId="24" fillId="0" borderId="19" xfId="0" applyFont="1" applyBorder="1" applyAlignment="1">
      <alignment horizontal="left" vertical="top" wrapText="1"/>
    </xf>
    <xf numFmtId="198" fontId="24" fillId="0" borderId="0" xfId="406" applyNumberFormat="1" applyFont="1" applyBorder="1" applyAlignment="1">
      <alignment horizontal="left" vertical="top" wrapText="1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left"/>
    </xf>
    <xf numFmtId="0" fontId="25" fillId="0" borderId="0" xfId="398" applyFont="1" applyAlignment="1">
      <alignment horizontal="center"/>
      <protection/>
    </xf>
    <xf numFmtId="0" fontId="23" fillId="0" borderId="0" xfId="398" applyFont="1" applyAlignment="1">
      <alignment horizontal="left"/>
      <protection/>
    </xf>
    <xf numFmtId="0" fontId="22" fillId="0" borderId="0" xfId="331" applyFont="1" applyAlignment="1">
      <alignment horizontal="left"/>
      <protection/>
    </xf>
    <xf numFmtId="0" fontId="22" fillId="0" borderId="0" xfId="332" applyFont="1" applyAlignment="1">
      <alignment horizontal="left"/>
      <protection/>
    </xf>
    <xf numFmtId="0" fontId="22" fillId="0" borderId="21" xfId="332" applyFont="1" applyBorder="1" applyAlignment="1">
      <alignment horizontal="left"/>
      <protection/>
    </xf>
    <xf numFmtId="0" fontId="24" fillId="0" borderId="11" xfId="331" applyFont="1" applyBorder="1" applyAlignment="1">
      <alignment horizontal="center" vertical="center"/>
      <protection/>
    </xf>
    <xf numFmtId="0" fontId="24" fillId="0" borderId="10" xfId="331" applyFont="1" applyBorder="1" applyAlignment="1">
      <alignment horizontal="center" vertical="center"/>
      <protection/>
    </xf>
    <xf numFmtId="0" fontId="24" fillId="0" borderId="30" xfId="331" applyFont="1" applyBorder="1" applyAlignment="1">
      <alignment horizontal="center" vertical="center"/>
      <protection/>
    </xf>
    <xf numFmtId="0" fontId="24" fillId="24" borderId="11" xfId="331" applyFont="1" applyFill="1" applyBorder="1" applyAlignment="1">
      <alignment horizontal="center" vertical="center" textRotation="90"/>
      <protection/>
    </xf>
    <xf numFmtId="0" fontId="24" fillId="24" borderId="10" xfId="331" applyFont="1" applyFill="1" applyBorder="1" applyAlignment="1">
      <alignment horizontal="center" vertical="center" textRotation="90"/>
      <protection/>
    </xf>
    <xf numFmtId="0" fontId="24" fillId="24" borderId="30" xfId="331" applyFont="1" applyFill="1" applyBorder="1" applyAlignment="1">
      <alignment horizontal="center" vertical="center" textRotation="90"/>
      <protection/>
    </xf>
    <xf numFmtId="0" fontId="24" fillId="0" borderId="10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11" xfId="331" applyFont="1" applyBorder="1" applyAlignment="1">
      <alignment horizontal="center" textRotation="90"/>
      <protection/>
    </xf>
    <xf numFmtId="0" fontId="24" fillId="0" borderId="10" xfId="0" applyFont="1" applyBorder="1" applyAlignment="1">
      <alignment/>
    </xf>
    <xf numFmtId="0" fontId="24" fillId="0" borderId="30" xfId="0" applyFont="1" applyBorder="1" applyAlignment="1">
      <alignment/>
    </xf>
    <xf numFmtId="0" fontId="24" fillId="0" borderId="12" xfId="331" applyFont="1" applyBorder="1" applyAlignment="1">
      <alignment horizontal="center" vertical="center" wrapText="1"/>
      <protection/>
    </xf>
    <xf numFmtId="0" fontId="24" fillId="0" borderId="31" xfId="331" applyFont="1" applyBorder="1" applyAlignment="1">
      <alignment horizontal="center" vertical="center"/>
      <protection/>
    </xf>
    <xf numFmtId="0" fontId="24" fillId="0" borderId="20" xfId="331" applyFont="1" applyBorder="1" applyAlignment="1">
      <alignment horizontal="center" vertical="center"/>
      <protection/>
    </xf>
    <xf numFmtId="0" fontId="24" fillId="0" borderId="22" xfId="331" applyFont="1" applyBorder="1" applyAlignment="1">
      <alignment horizontal="center" vertical="center"/>
      <protection/>
    </xf>
    <xf numFmtId="0" fontId="24" fillId="0" borderId="12" xfId="331" applyFont="1" applyBorder="1" applyAlignment="1">
      <alignment vertical="center"/>
      <protection/>
    </xf>
    <xf numFmtId="0" fontId="24" fillId="0" borderId="31" xfId="331" applyFont="1" applyBorder="1" applyAlignment="1">
      <alignment vertical="center"/>
      <protection/>
    </xf>
    <xf numFmtId="0" fontId="24" fillId="0" borderId="20" xfId="331" applyFont="1" applyBorder="1" applyAlignment="1">
      <alignment vertical="center"/>
      <protection/>
    </xf>
    <xf numFmtId="0" fontId="24" fillId="0" borderId="22" xfId="331" applyFont="1" applyBorder="1" applyAlignment="1">
      <alignment vertical="center"/>
      <protection/>
    </xf>
    <xf numFmtId="0" fontId="24" fillId="0" borderId="11" xfId="331" applyFont="1" applyBorder="1" applyAlignment="1">
      <alignment horizontal="center" vertical="center" wrapText="1"/>
      <protection/>
    </xf>
    <xf numFmtId="0" fontId="24" fillId="0" borderId="11" xfId="331" applyFont="1" applyBorder="1" applyAlignment="1">
      <alignment horizontal="center" vertical="center" textRotation="90"/>
      <protection/>
    </xf>
    <xf numFmtId="0" fontId="24" fillId="0" borderId="10" xfId="331" applyFont="1" applyBorder="1" applyAlignment="1">
      <alignment horizontal="center" vertical="center" textRotation="90"/>
      <protection/>
    </xf>
    <xf numFmtId="0" fontId="24" fillId="0" borderId="30" xfId="331" applyFont="1" applyBorder="1" applyAlignment="1">
      <alignment horizontal="center" vertical="center" textRotation="90"/>
      <protection/>
    </xf>
    <xf numFmtId="49" fontId="22" fillId="0" borderId="0" xfId="395" applyNumberFormat="1" applyFont="1" applyAlignment="1">
      <alignment horizontal="left" vertical="center"/>
      <protection/>
    </xf>
    <xf numFmtId="0" fontId="22" fillId="0" borderId="0" xfId="395" applyFont="1">
      <alignment/>
      <protection/>
    </xf>
    <xf numFmtId="0" fontId="29" fillId="0" borderId="0" xfId="395" applyFont="1" applyAlignment="1">
      <alignment horizontal="left"/>
      <protection/>
    </xf>
    <xf numFmtId="49" fontId="23" fillId="27" borderId="0" xfId="395" applyNumberFormat="1" applyFont="1" applyFill="1" applyAlignment="1">
      <alignment horizontal="right" vertical="center"/>
      <protection/>
    </xf>
    <xf numFmtId="0" fontId="29" fillId="0" borderId="0" xfId="395" applyFont="1" applyAlignment="1">
      <alignment horizontal="center" vertical="center" wrapText="1"/>
      <protection/>
    </xf>
    <xf numFmtId="0" fontId="29" fillId="0" borderId="0" xfId="395" applyFont="1">
      <alignment/>
      <protection/>
    </xf>
    <xf numFmtId="0" fontId="29" fillId="0" borderId="32" xfId="395" applyFont="1" applyBorder="1" applyAlignment="1">
      <alignment horizontal="center" vertical="center" wrapText="1"/>
      <protection/>
    </xf>
    <xf numFmtId="0" fontId="29" fillId="0" borderId="29" xfId="395" applyFont="1" applyBorder="1">
      <alignment/>
      <protection/>
    </xf>
    <xf numFmtId="0" fontId="29" fillId="0" borderId="33" xfId="395" applyFont="1" applyBorder="1" applyAlignment="1">
      <alignment horizontal="center" vertical="center" wrapText="1"/>
      <protection/>
    </xf>
    <xf numFmtId="0" fontId="29" fillId="0" borderId="34" xfId="395" applyFont="1" applyBorder="1">
      <alignment/>
      <protection/>
    </xf>
    <xf numFmtId="0" fontId="29" fillId="0" borderId="35" xfId="395" applyFont="1" applyBorder="1">
      <alignment/>
      <protection/>
    </xf>
    <xf numFmtId="0" fontId="28" fillId="0" borderId="0" xfId="395" applyFont="1" applyAlignment="1">
      <alignment vertical="center"/>
      <protection/>
    </xf>
    <xf numFmtId="0" fontId="29" fillId="0" borderId="32" xfId="395" applyFont="1" applyBorder="1" applyAlignment="1">
      <alignment horizontal="center" vertical="center"/>
      <protection/>
    </xf>
    <xf numFmtId="0" fontId="29" fillId="0" borderId="36" xfId="395" applyFont="1" applyBorder="1" applyAlignment="1">
      <alignment horizontal="left" vertical="center" wrapText="1"/>
      <protection/>
    </xf>
    <xf numFmtId="0" fontId="26" fillId="0" borderId="32" xfId="395" applyFont="1" applyBorder="1" applyAlignment="1">
      <alignment horizontal="center" vertical="center" wrapText="1"/>
      <protection/>
    </xf>
    <xf numFmtId="0" fontId="29" fillId="0" borderId="0" xfId="395" applyFont="1" applyAlignment="1">
      <alignment horizontal="left" vertical="center" wrapText="1"/>
      <protection/>
    </xf>
    <xf numFmtId="0" fontId="29" fillId="0" borderId="37" xfId="395" applyFont="1" applyBorder="1" applyAlignment="1">
      <alignment horizontal="center"/>
      <protection/>
    </xf>
    <xf numFmtId="0" fontId="29" fillId="0" borderId="37" xfId="395" applyFont="1" applyBorder="1">
      <alignment/>
      <protection/>
    </xf>
    <xf numFmtId="0" fontId="29" fillId="0" borderId="0" xfId="395" applyFont="1" applyAlignment="1">
      <alignment horizontal="center"/>
      <protection/>
    </xf>
    <xf numFmtId="0" fontId="24" fillId="0" borderId="0" xfId="395" applyFont="1" applyAlignment="1">
      <alignment horizontal="center"/>
      <protection/>
    </xf>
    <xf numFmtId="1" fontId="48" fillId="0" borderId="0" xfId="395" applyNumberFormat="1" applyFont="1" applyAlignment="1">
      <alignment horizontal="center"/>
      <protection/>
    </xf>
    <xf numFmtId="0" fontId="22" fillId="0" borderId="0" xfId="395" applyFont="1" applyAlignment="1">
      <alignment horizontal="center" vertical="center" wrapText="1"/>
      <protection/>
    </xf>
    <xf numFmtId="0" fontId="24" fillId="0" borderId="0" xfId="0" applyFont="1" applyBorder="1" applyAlignment="1">
      <alignment horizontal="left"/>
    </xf>
    <xf numFmtId="0" fontId="55" fillId="0" borderId="17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31" xfId="0" applyFont="1" applyBorder="1" applyAlignment="1">
      <alignment horizontal="center"/>
    </xf>
    <xf numFmtId="0" fontId="24" fillId="0" borderId="0" xfId="0" applyFont="1" applyBorder="1" applyAlignment="1">
      <alignment horizontal="left" vertical="top" wrapText="1"/>
    </xf>
    <xf numFmtId="0" fontId="24" fillId="0" borderId="19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center" vertical="top" wrapText="1"/>
    </xf>
    <xf numFmtId="0" fontId="22" fillId="0" borderId="38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22" fillId="0" borderId="40" xfId="0" applyFont="1" applyBorder="1" applyAlignment="1">
      <alignment horizontal="center"/>
    </xf>
    <xf numFmtId="170" fontId="31" fillId="0" borderId="0" xfId="384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1" fillId="0" borderId="0" xfId="399" applyFont="1" applyBorder="1" applyAlignment="1">
      <alignment horizontal="center" wrapText="1"/>
      <protection/>
    </xf>
    <xf numFmtId="0" fontId="24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24" xfId="0" applyFont="1" applyBorder="1" applyAlignment="1">
      <alignment horizontal="center" textRotation="90"/>
    </xf>
    <xf numFmtId="0" fontId="22" fillId="0" borderId="25" xfId="0" applyFont="1" applyBorder="1" applyAlignment="1">
      <alignment horizontal="center" textRotation="90"/>
    </xf>
  </cellXfs>
  <cellStyles count="395">
    <cellStyle name="Normal" xfId="0"/>
    <cellStyle name="20% - Accent1 2" xfId="15"/>
    <cellStyle name="20% - Accent1 3" xfId="16"/>
    <cellStyle name="20% - Accent1 4" xfId="17"/>
    <cellStyle name="20% - Accent1 4 2" xfId="18"/>
    <cellStyle name="20% - Accent1 5" xfId="19"/>
    <cellStyle name="20% - Accent1 6" xfId="20"/>
    <cellStyle name="20% - Accent1 7" xfId="21"/>
    <cellStyle name="20% - Accent2 2" xfId="22"/>
    <cellStyle name="20% - Accent2 3" xfId="23"/>
    <cellStyle name="20% - Accent2 4" xfId="24"/>
    <cellStyle name="20% - Accent2 4 2" xfId="25"/>
    <cellStyle name="20% - Accent2 5" xfId="26"/>
    <cellStyle name="20% - Accent2 6" xfId="27"/>
    <cellStyle name="20% - Accent2 7" xfId="28"/>
    <cellStyle name="20% - Accent3 2" xfId="29"/>
    <cellStyle name="20% - Accent3 3" xfId="30"/>
    <cellStyle name="20% - Accent3 4" xfId="31"/>
    <cellStyle name="20% - Accent3 4 2" xfId="32"/>
    <cellStyle name="20% - Accent3 5" xfId="33"/>
    <cellStyle name="20% - Accent3 6" xfId="34"/>
    <cellStyle name="20% - Accent3 7" xfId="35"/>
    <cellStyle name="20% - Accent4 2" xfId="36"/>
    <cellStyle name="20% - Accent4 3" xfId="37"/>
    <cellStyle name="20% - Accent4 4" xfId="38"/>
    <cellStyle name="20% - Accent4 4 2" xfId="39"/>
    <cellStyle name="20% - Accent4 5" xfId="40"/>
    <cellStyle name="20% - Accent4 6" xfId="41"/>
    <cellStyle name="20% - Accent4 7" xfId="42"/>
    <cellStyle name="20% - Accent5 2" xfId="43"/>
    <cellStyle name="20% - Accent5 3" xfId="44"/>
    <cellStyle name="20% - Accent5 4" xfId="45"/>
    <cellStyle name="20% - Accent5 4 2" xfId="46"/>
    <cellStyle name="20% - Accent5 5" xfId="47"/>
    <cellStyle name="20% - Accent5 6" xfId="48"/>
    <cellStyle name="20% - Accent5 7" xfId="49"/>
    <cellStyle name="20% - Accent6 2" xfId="50"/>
    <cellStyle name="20% - Accent6 3" xfId="51"/>
    <cellStyle name="20% - Accent6 4" xfId="52"/>
    <cellStyle name="20% - Accent6 4 2" xfId="53"/>
    <cellStyle name="20% - Accent6 5" xfId="54"/>
    <cellStyle name="20% - Accent6 6" xfId="55"/>
    <cellStyle name="20% - Accent6 7" xfId="56"/>
    <cellStyle name="20% - Акцент1" xfId="57"/>
    <cellStyle name="20% - Акцент2" xfId="58"/>
    <cellStyle name="20% - Акцент3" xfId="59"/>
    <cellStyle name="20% - Акцент4" xfId="60"/>
    <cellStyle name="20% - Акцент5" xfId="61"/>
    <cellStyle name="20% - Акцент6" xfId="62"/>
    <cellStyle name="40% - Accent1 2" xfId="63"/>
    <cellStyle name="40% - Accent1 3" xfId="64"/>
    <cellStyle name="40% - Accent1 4" xfId="65"/>
    <cellStyle name="40% - Accent1 4 2" xfId="66"/>
    <cellStyle name="40% - Accent1 5" xfId="67"/>
    <cellStyle name="40% - Accent1 6" xfId="68"/>
    <cellStyle name="40% - Accent1 7" xfId="69"/>
    <cellStyle name="40% - Accent2 2" xfId="70"/>
    <cellStyle name="40% - Accent2 3" xfId="71"/>
    <cellStyle name="40% - Accent2 4" xfId="72"/>
    <cellStyle name="40% - Accent2 4 2" xfId="73"/>
    <cellStyle name="40% - Accent2 5" xfId="74"/>
    <cellStyle name="40% - Accent2 6" xfId="75"/>
    <cellStyle name="40% - Accent2 7" xfId="76"/>
    <cellStyle name="40% - Accent3 2" xfId="77"/>
    <cellStyle name="40% - Accent3 3" xfId="78"/>
    <cellStyle name="40% - Accent3 4" xfId="79"/>
    <cellStyle name="40% - Accent3 4 2" xfId="80"/>
    <cellStyle name="40% - Accent3 5" xfId="81"/>
    <cellStyle name="40% - Accent3 6" xfId="82"/>
    <cellStyle name="40% - Accent3 7" xfId="83"/>
    <cellStyle name="40% - Accent4 2" xfId="84"/>
    <cellStyle name="40% - Accent4 3" xfId="85"/>
    <cellStyle name="40% - Accent4 4" xfId="86"/>
    <cellStyle name="40% - Accent4 4 2" xfId="87"/>
    <cellStyle name="40% - Accent4 5" xfId="88"/>
    <cellStyle name="40% - Accent4 6" xfId="89"/>
    <cellStyle name="40% - Accent4 7" xfId="90"/>
    <cellStyle name="40% - Accent5 2" xfId="91"/>
    <cellStyle name="40% - Accent5 3" xfId="92"/>
    <cellStyle name="40% - Accent5 4" xfId="93"/>
    <cellStyle name="40% - Accent5 4 2" xfId="94"/>
    <cellStyle name="40% - Accent5 5" xfId="95"/>
    <cellStyle name="40% - Accent5 6" xfId="96"/>
    <cellStyle name="40% - Accent5 7" xfId="97"/>
    <cellStyle name="40% - Accent6 2" xfId="98"/>
    <cellStyle name="40% - Accent6 3" xfId="99"/>
    <cellStyle name="40% - Accent6 4" xfId="100"/>
    <cellStyle name="40% - Accent6 4 2" xfId="101"/>
    <cellStyle name="40% - Accent6 5" xfId="102"/>
    <cellStyle name="40% - Accent6 6" xfId="103"/>
    <cellStyle name="40% - Accent6 7" xfId="104"/>
    <cellStyle name="40% - Акцент1" xfId="105"/>
    <cellStyle name="40% - Акцент2" xfId="106"/>
    <cellStyle name="40% - Акцент3" xfId="107"/>
    <cellStyle name="40% - Акцент4" xfId="108"/>
    <cellStyle name="40% - Акцент5" xfId="109"/>
    <cellStyle name="40% - Акцент6" xfId="110"/>
    <cellStyle name="60% - Accent1 2" xfId="111"/>
    <cellStyle name="60% - Accent1 3" xfId="112"/>
    <cellStyle name="60% - Accent1 4" xfId="113"/>
    <cellStyle name="60% - Accent1 4 2" xfId="114"/>
    <cellStyle name="60% - Accent1 5" xfId="115"/>
    <cellStyle name="60% - Accent1 6" xfId="116"/>
    <cellStyle name="60% - Accent1 7" xfId="117"/>
    <cellStyle name="60% - Accent2 2" xfId="118"/>
    <cellStyle name="60% - Accent2 3" xfId="119"/>
    <cellStyle name="60% - Accent2 4" xfId="120"/>
    <cellStyle name="60% - Accent2 4 2" xfId="121"/>
    <cellStyle name="60% - Accent2 5" xfId="122"/>
    <cellStyle name="60% - Accent2 6" xfId="123"/>
    <cellStyle name="60% - Accent2 7" xfId="124"/>
    <cellStyle name="60% - Accent3 2" xfId="125"/>
    <cellStyle name="60% - Accent3 3" xfId="126"/>
    <cellStyle name="60% - Accent3 4" xfId="127"/>
    <cellStyle name="60% - Accent3 4 2" xfId="128"/>
    <cellStyle name="60% - Accent3 5" xfId="129"/>
    <cellStyle name="60% - Accent3 6" xfId="130"/>
    <cellStyle name="60% - Accent3 7" xfId="131"/>
    <cellStyle name="60% - Accent4 2" xfId="132"/>
    <cellStyle name="60% - Accent4 3" xfId="133"/>
    <cellStyle name="60% - Accent4 4" xfId="134"/>
    <cellStyle name="60% - Accent4 4 2" xfId="135"/>
    <cellStyle name="60% - Accent4 5" xfId="136"/>
    <cellStyle name="60% - Accent4 6" xfId="137"/>
    <cellStyle name="60% - Accent4 7" xfId="138"/>
    <cellStyle name="60% - Accent5 2" xfId="139"/>
    <cellStyle name="60% - Accent5 3" xfId="140"/>
    <cellStyle name="60% - Accent5 4" xfId="141"/>
    <cellStyle name="60% - Accent5 4 2" xfId="142"/>
    <cellStyle name="60% - Accent5 5" xfId="143"/>
    <cellStyle name="60% - Accent5 6" xfId="144"/>
    <cellStyle name="60% - Accent5 7" xfId="145"/>
    <cellStyle name="60% - Accent6 2" xfId="146"/>
    <cellStyle name="60% - Accent6 3" xfId="147"/>
    <cellStyle name="60% - Accent6 4" xfId="148"/>
    <cellStyle name="60% - Accent6 4 2" xfId="149"/>
    <cellStyle name="60% - Accent6 5" xfId="150"/>
    <cellStyle name="60% - Accent6 6" xfId="151"/>
    <cellStyle name="60% - Accent6 7" xfId="152"/>
    <cellStyle name="60% - Акцент1" xfId="153"/>
    <cellStyle name="60% - Акцент2" xfId="154"/>
    <cellStyle name="60% - Акцент3" xfId="155"/>
    <cellStyle name="60% - Акцент4" xfId="156"/>
    <cellStyle name="60% - Акцент5" xfId="157"/>
    <cellStyle name="60% - Акцент6" xfId="158"/>
    <cellStyle name="Accent1 2" xfId="159"/>
    <cellStyle name="Accent1 3" xfId="160"/>
    <cellStyle name="Accent1 4" xfId="161"/>
    <cellStyle name="Accent1 4 2" xfId="162"/>
    <cellStyle name="Accent1 5" xfId="163"/>
    <cellStyle name="Accent1 6" xfId="164"/>
    <cellStyle name="Accent1 7" xfId="165"/>
    <cellStyle name="Accent2 2" xfId="166"/>
    <cellStyle name="Accent2 3" xfId="167"/>
    <cellStyle name="Accent2 4" xfId="168"/>
    <cellStyle name="Accent2 4 2" xfId="169"/>
    <cellStyle name="Accent2 5" xfId="170"/>
    <cellStyle name="Accent2 6" xfId="171"/>
    <cellStyle name="Accent2 7" xfId="172"/>
    <cellStyle name="Accent3 2" xfId="173"/>
    <cellStyle name="Accent3 3" xfId="174"/>
    <cellStyle name="Accent3 4" xfId="175"/>
    <cellStyle name="Accent3 4 2" xfId="176"/>
    <cellStyle name="Accent3 5" xfId="177"/>
    <cellStyle name="Accent3 6" xfId="178"/>
    <cellStyle name="Accent3 7" xfId="179"/>
    <cellStyle name="Accent4 2" xfId="180"/>
    <cellStyle name="Accent4 3" xfId="181"/>
    <cellStyle name="Accent4 4" xfId="182"/>
    <cellStyle name="Accent4 4 2" xfId="183"/>
    <cellStyle name="Accent4 5" xfId="184"/>
    <cellStyle name="Accent4 6" xfId="185"/>
    <cellStyle name="Accent4 7" xfId="186"/>
    <cellStyle name="Accent5 2" xfId="187"/>
    <cellStyle name="Accent5 3" xfId="188"/>
    <cellStyle name="Accent5 4" xfId="189"/>
    <cellStyle name="Accent5 4 2" xfId="190"/>
    <cellStyle name="Accent5 5" xfId="191"/>
    <cellStyle name="Accent5 6" xfId="192"/>
    <cellStyle name="Accent5 7" xfId="193"/>
    <cellStyle name="Accent6 2" xfId="194"/>
    <cellStyle name="Accent6 3" xfId="195"/>
    <cellStyle name="Accent6 4" xfId="196"/>
    <cellStyle name="Accent6 4 2" xfId="197"/>
    <cellStyle name="Accent6 5" xfId="198"/>
    <cellStyle name="Accent6 6" xfId="199"/>
    <cellStyle name="Accent6 7" xfId="200"/>
    <cellStyle name="Bad 2" xfId="201"/>
    <cellStyle name="Bad 3" xfId="202"/>
    <cellStyle name="Bad 4" xfId="203"/>
    <cellStyle name="Bad 4 2" xfId="204"/>
    <cellStyle name="Bad 5" xfId="205"/>
    <cellStyle name="Bad 6" xfId="206"/>
    <cellStyle name="Bad 7" xfId="207"/>
    <cellStyle name="Calculation 2" xfId="208"/>
    <cellStyle name="Calculation 3" xfId="209"/>
    <cellStyle name="Calculation 4" xfId="210"/>
    <cellStyle name="Calculation 4 2" xfId="211"/>
    <cellStyle name="Calculation 4_Copy of SANTEQNIKA" xfId="212"/>
    <cellStyle name="Calculation 5" xfId="213"/>
    <cellStyle name="Calculation 6" xfId="214"/>
    <cellStyle name="Calculation 7" xfId="215"/>
    <cellStyle name="Check Cell 2" xfId="216"/>
    <cellStyle name="Check Cell 3" xfId="217"/>
    <cellStyle name="Check Cell 4" xfId="218"/>
    <cellStyle name="Check Cell 4 2" xfId="219"/>
    <cellStyle name="Check Cell 4_Copy of SANTEQNIKA" xfId="220"/>
    <cellStyle name="Check Cell 5" xfId="221"/>
    <cellStyle name="Check Cell 6" xfId="222"/>
    <cellStyle name="Check Cell 7" xfId="223"/>
    <cellStyle name="Comma 2" xfId="224"/>
    <cellStyle name="Comma 3" xfId="225"/>
    <cellStyle name="Explanatory Text 2" xfId="226"/>
    <cellStyle name="Explanatory Text 3" xfId="227"/>
    <cellStyle name="Explanatory Text 4" xfId="228"/>
    <cellStyle name="Explanatory Text 4 2" xfId="229"/>
    <cellStyle name="Explanatory Text 5" xfId="230"/>
    <cellStyle name="Explanatory Text 6" xfId="231"/>
    <cellStyle name="Explanatory Text 7" xfId="232"/>
    <cellStyle name="Good 2" xfId="233"/>
    <cellStyle name="Good 3" xfId="234"/>
    <cellStyle name="Good 4" xfId="235"/>
    <cellStyle name="Good 4 2" xfId="236"/>
    <cellStyle name="Good 5" xfId="237"/>
    <cellStyle name="Good 6" xfId="238"/>
    <cellStyle name="Good 7" xfId="239"/>
    <cellStyle name="Heading 1 2" xfId="240"/>
    <cellStyle name="Heading 1 3" xfId="241"/>
    <cellStyle name="Heading 1 4" xfId="242"/>
    <cellStyle name="Heading 1 4 2" xfId="243"/>
    <cellStyle name="Heading 1 4_Copy of SANTEQNIKA" xfId="244"/>
    <cellStyle name="Heading 1 5" xfId="245"/>
    <cellStyle name="Heading 1 6" xfId="246"/>
    <cellStyle name="Heading 1 7" xfId="247"/>
    <cellStyle name="Heading 2 2" xfId="248"/>
    <cellStyle name="Heading 2 3" xfId="249"/>
    <cellStyle name="Heading 2 4" xfId="250"/>
    <cellStyle name="Heading 2 4 2" xfId="251"/>
    <cellStyle name="Heading 2 4_Copy of SANTEQNIKA" xfId="252"/>
    <cellStyle name="Heading 2 5" xfId="253"/>
    <cellStyle name="Heading 2 6" xfId="254"/>
    <cellStyle name="Heading 2 7" xfId="255"/>
    <cellStyle name="Heading 3 2" xfId="256"/>
    <cellStyle name="Heading 3 3" xfId="257"/>
    <cellStyle name="Heading 3 4" xfId="258"/>
    <cellStyle name="Heading 3 4 2" xfId="259"/>
    <cellStyle name="Heading 3 4_Copy of SANTEQNIKA" xfId="260"/>
    <cellStyle name="Heading 3 5" xfId="261"/>
    <cellStyle name="Heading 3 6" xfId="262"/>
    <cellStyle name="Heading 3 7" xfId="263"/>
    <cellStyle name="Heading 4 2" xfId="264"/>
    <cellStyle name="Heading 4 3" xfId="265"/>
    <cellStyle name="Heading 4 4" xfId="266"/>
    <cellStyle name="Heading 4 4 2" xfId="267"/>
    <cellStyle name="Heading 4 5" xfId="268"/>
    <cellStyle name="Heading 4 6" xfId="269"/>
    <cellStyle name="Heading 4 7" xfId="270"/>
    <cellStyle name="Input 2" xfId="271"/>
    <cellStyle name="Input 3" xfId="272"/>
    <cellStyle name="Input 4" xfId="273"/>
    <cellStyle name="Input 4 2" xfId="274"/>
    <cellStyle name="Input 4_Copy of SANTEQNIKA" xfId="275"/>
    <cellStyle name="Input 5" xfId="276"/>
    <cellStyle name="Input 6" xfId="277"/>
    <cellStyle name="Input 7" xfId="278"/>
    <cellStyle name="Linked Cell 2" xfId="279"/>
    <cellStyle name="Linked Cell 3" xfId="280"/>
    <cellStyle name="Linked Cell 4" xfId="281"/>
    <cellStyle name="Linked Cell 4 2" xfId="282"/>
    <cellStyle name="Linked Cell 4_Copy of SANTEQNIKA" xfId="283"/>
    <cellStyle name="Linked Cell 5" xfId="284"/>
    <cellStyle name="Linked Cell 6" xfId="285"/>
    <cellStyle name="Linked Cell 7" xfId="286"/>
    <cellStyle name="Neutral 2" xfId="287"/>
    <cellStyle name="Neutral 3" xfId="288"/>
    <cellStyle name="Neutral 4" xfId="289"/>
    <cellStyle name="Neutral 4 2" xfId="290"/>
    <cellStyle name="Neutral 5" xfId="291"/>
    <cellStyle name="Neutral 6" xfId="292"/>
    <cellStyle name="Neutral 7" xfId="293"/>
    <cellStyle name="Normal 10" xfId="294"/>
    <cellStyle name="Normal 11" xfId="295"/>
    <cellStyle name="Normal 12" xfId="296"/>
    <cellStyle name="Normal 13" xfId="297"/>
    <cellStyle name="Normal 13 5 3" xfId="298"/>
    <cellStyle name="Normal 14" xfId="299"/>
    <cellStyle name="Normal 2" xfId="300"/>
    <cellStyle name="Normal 2 2" xfId="301"/>
    <cellStyle name="Normal 2 2 2" xfId="302"/>
    <cellStyle name="Normal 2 2 3" xfId="303"/>
    <cellStyle name="Normal 2 2 4" xfId="304"/>
    <cellStyle name="Normal 2 2 5" xfId="305"/>
    <cellStyle name="Normal 2 2_Copy of SANTEQNIKA" xfId="306"/>
    <cellStyle name="Normal 2 3" xfId="307"/>
    <cellStyle name="Normal 2 4" xfId="308"/>
    <cellStyle name="Normal 2 5" xfId="309"/>
    <cellStyle name="Normal 2 6" xfId="310"/>
    <cellStyle name="Normal 2 7" xfId="311"/>
    <cellStyle name="Normal 2_samseneblo - 2009" xfId="312"/>
    <cellStyle name="Normal 26" xfId="313"/>
    <cellStyle name="Normal 27" xfId="314"/>
    <cellStyle name="Normal 3" xfId="315"/>
    <cellStyle name="Normal 31" xfId="316"/>
    <cellStyle name="Normal 36 2 2 2" xfId="317"/>
    <cellStyle name="Normal 4" xfId="318"/>
    <cellStyle name="Normal 5" xfId="319"/>
    <cellStyle name="Normal 6" xfId="320"/>
    <cellStyle name="Normal 7" xfId="321"/>
    <cellStyle name="Normal 8" xfId="322"/>
    <cellStyle name="Normal 8 2" xfId="323"/>
    <cellStyle name="Normal 8_Copy of SANTEQNIKA" xfId="324"/>
    <cellStyle name="Normal 9" xfId="325"/>
    <cellStyle name="Normal 9 2" xfId="326"/>
    <cellStyle name="Normal 9 2 2" xfId="327"/>
    <cellStyle name="Normal 9_Copy of SANTEQNIKA" xfId="328"/>
    <cellStyle name="Normal_axalqalaqis skola " xfId="329"/>
    <cellStyle name="Normal_gare wyalsadfenigagarini" xfId="330"/>
    <cellStyle name="Normal_gare wyalsadfenigagarini_SAN2008=IIkv" xfId="331"/>
    <cellStyle name="Normal_sida wyalsadeni_SAN2008=IIkv" xfId="332"/>
    <cellStyle name="Note 2" xfId="333"/>
    <cellStyle name="Note 3" xfId="334"/>
    <cellStyle name="Note 4" xfId="335"/>
    <cellStyle name="Note 4 2" xfId="336"/>
    <cellStyle name="Note 4_Copy of SANTEQNIKA" xfId="337"/>
    <cellStyle name="Note 5" xfId="338"/>
    <cellStyle name="Note 6" xfId="339"/>
    <cellStyle name="Note 7" xfId="340"/>
    <cellStyle name="Output 2" xfId="341"/>
    <cellStyle name="Output 3" xfId="342"/>
    <cellStyle name="Output 4" xfId="343"/>
    <cellStyle name="Output 4 2" xfId="344"/>
    <cellStyle name="Output 4_Copy of SANTEQNIKA" xfId="345"/>
    <cellStyle name="Output 5" xfId="346"/>
    <cellStyle name="Output 6" xfId="347"/>
    <cellStyle name="Output 7" xfId="348"/>
    <cellStyle name="Percent 2" xfId="349"/>
    <cellStyle name="Style 1" xfId="350"/>
    <cellStyle name="Title 2" xfId="351"/>
    <cellStyle name="Title 3" xfId="352"/>
    <cellStyle name="Title 4" xfId="353"/>
    <cellStyle name="Title 4 2" xfId="354"/>
    <cellStyle name="Title 5" xfId="355"/>
    <cellStyle name="Title 6" xfId="356"/>
    <cellStyle name="Title 7" xfId="357"/>
    <cellStyle name="Total 2" xfId="358"/>
    <cellStyle name="Total 3" xfId="359"/>
    <cellStyle name="Total 4" xfId="360"/>
    <cellStyle name="Total 4 2" xfId="361"/>
    <cellStyle name="Total 4_Copy of SANTEQNIKA" xfId="362"/>
    <cellStyle name="Total 5" xfId="363"/>
    <cellStyle name="Total 6" xfId="364"/>
    <cellStyle name="Total 7" xfId="365"/>
    <cellStyle name="Warning Text 2" xfId="366"/>
    <cellStyle name="Warning Text 3" xfId="367"/>
    <cellStyle name="Warning Text 4" xfId="368"/>
    <cellStyle name="Warning Text 4 2" xfId="369"/>
    <cellStyle name="Warning Text 5" xfId="370"/>
    <cellStyle name="Warning Text 6" xfId="371"/>
    <cellStyle name="Warning Text 7" xfId="372"/>
    <cellStyle name="Акцент1" xfId="373"/>
    <cellStyle name="Акцент2" xfId="374"/>
    <cellStyle name="Акцент3" xfId="375"/>
    <cellStyle name="Акцент4" xfId="376"/>
    <cellStyle name="Акцент5" xfId="377"/>
    <cellStyle name="Акцент6" xfId="378"/>
    <cellStyle name="Ввод " xfId="379"/>
    <cellStyle name="Вывод" xfId="380"/>
    <cellStyle name="Вычисление" xfId="381"/>
    <cellStyle name="Currency" xfId="382"/>
    <cellStyle name="Currency [0]" xfId="383"/>
    <cellStyle name="Денежный 2" xfId="384"/>
    <cellStyle name="Заголовок 1" xfId="385"/>
    <cellStyle name="Заголовок 2" xfId="386"/>
    <cellStyle name="Заголовок 3" xfId="387"/>
    <cellStyle name="Заголовок 4" xfId="388"/>
    <cellStyle name="Итог" xfId="389"/>
    <cellStyle name="Контрольная ячейка" xfId="390"/>
    <cellStyle name="Название" xfId="391"/>
    <cellStyle name="Нейтральный" xfId="392"/>
    <cellStyle name="Обычный 2" xfId="393"/>
    <cellStyle name="Обычный 2 2" xfId="394"/>
    <cellStyle name="Обычный 3" xfId="395"/>
    <cellStyle name="Обычный 4" xfId="396"/>
    <cellStyle name="Обычный 5" xfId="397"/>
    <cellStyle name="Обычный_SAN2008-I" xfId="398"/>
    <cellStyle name="Обычный_Лист1" xfId="399"/>
    <cellStyle name="Плохой" xfId="400"/>
    <cellStyle name="Пояснение" xfId="401"/>
    <cellStyle name="Примечание" xfId="402"/>
    <cellStyle name="Percent" xfId="403"/>
    <cellStyle name="Связанная ячейка" xfId="404"/>
    <cellStyle name="Текст предупреждения" xfId="405"/>
    <cellStyle name="Comma" xfId="406"/>
    <cellStyle name="Comma [0]" xfId="407"/>
    <cellStyle name="Хороший" xfId="4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352425</xdr:colOff>
      <xdr:row>21</xdr:row>
      <xdr:rowOff>57150</xdr:rowOff>
    </xdr:from>
    <xdr:to>
      <xdr:col>9</xdr:col>
      <xdr:colOff>161925</xdr:colOff>
      <xdr:row>24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4724400"/>
          <a:ext cx="16383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.421875" style="13" customWidth="1"/>
    <col min="2" max="2" width="3.57421875" style="118" customWidth="1"/>
    <col min="3" max="3" width="10.7109375" style="13" customWidth="1"/>
    <col min="4" max="4" width="42.8515625" style="13" customWidth="1"/>
    <col min="5" max="6" width="8.421875" style="13" customWidth="1"/>
    <col min="7" max="7" width="8.28125" style="13" customWidth="1"/>
    <col min="8" max="8" width="7.8515625" style="13" customWidth="1"/>
    <col min="9" max="9" width="8.8515625" style="13" customWidth="1"/>
    <col min="10" max="10" width="8.421875" style="13" customWidth="1"/>
    <col min="11" max="11" width="8.140625" style="13" customWidth="1"/>
    <col min="12" max="12" width="8.421875" style="13" customWidth="1"/>
    <col min="13" max="13" width="9.140625" style="13" customWidth="1"/>
    <col min="14" max="14" width="9.8515625" style="13" customWidth="1"/>
    <col min="15" max="16384" width="9.140625" style="12" customWidth="1"/>
  </cols>
  <sheetData>
    <row r="1" spans="1:14" ht="21.75" customHeight="1">
      <c r="A1" s="111"/>
      <c r="B1" s="211" t="s">
        <v>116</v>
      </c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</row>
    <row r="2" spans="1:14" ht="15" customHeight="1">
      <c r="A2" s="112"/>
      <c r="B2" s="213" t="s">
        <v>55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</row>
    <row r="3" spans="1:14" ht="15.75">
      <c r="A3" s="112"/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</row>
    <row r="4" spans="1:14" ht="15.75">
      <c r="A4" s="5"/>
      <c r="B4" s="5"/>
      <c r="C4" s="113"/>
      <c r="D4" s="114" t="s">
        <v>8</v>
      </c>
      <c r="E4" s="5"/>
      <c r="F4" s="5"/>
      <c r="G4" s="5"/>
      <c r="H4" s="112"/>
      <c r="I4" s="112"/>
      <c r="J4" s="115"/>
      <c r="K4" s="115"/>
      <c r="L4" s="115"/>
      <c r="M4" s="115"/>
      <c r="N4" s="115"/>
    </row>
    <row r="5" spans="1:14" ht="15.75">
      <c r="A5" s="5"/>
      <c r="B5" s="215" t="s">
        <v>9</v>
      </c>
      <c r="C5" s="215"/>
      <c r="D5" s="215"/>
      <c r="E5" s="215"/>
      <c r="F5" s="215"/>
      <c r="G5" s="215"/>
      <c r="H5" s="216" t="s">
        <v>11</v>
      </c>
      <c r="I5" s="216"/>
      <c r="J5" s="216"/>
      <c r="K5" s="216"/>
      <c r="L5" s="216"/>
      <c r="M5" s="116">
        <f>N54</f>
        <v>4266.430264578241</v>
      </c>
      <c r="N5" s="117" t="s">
        <v>13</v>
      </c>
    </row>
    <row r="6" spans="1:14" ht="15.75">
      <c r="A6" s="5"/>
      <c r="B6" s="215" t="s">
        <v>10</v>
      </c>
      <c r="C6" s="215"/>
      <c r="D6" s="215"/>
      <c r="E6" s="215"/>
      <c r="F6" s="215"/>
      <c r="G6" s="215"/>
      <c r="H6" s="217" t="s">
        <v>12</v>
      </c>
      <c r="I6" s="217"/>
      <c r="J6" s="217"/>
      <c r="K6" s="217"/>
      <c r="L6" s="217"/>
      <c r="M6" s="116">
        <f>I50</f>
        <v>829.248</v>
      </c>
      <c r="N6" s="117" t="s">
        <v>13</v>
      </c>
    </row>
    <row r="7" spans="1:14" s="4" customFormat="1" ht="17.25" customHeight="1">
      <c r="A7" s="3"/>
      <c r="B7" s="218" t="s">
        <v>0</v>
      </c>
      <c r="C7" s="221" t="s">
        <v>14</v>
      </c>
      <c r="D7" s="218" t="s">
        <v>15</v>
      </c>
      <c r="E7" s="226" t="s">
        <v>16</v>
      </c>
      <c r="F7" s="229" t="s">
        <v>17</v>
      </c>
      <c r="G7" s="230"/>
      <c r="H7" s="233" t="s">
        <v>18</v>
      </c>
      <c r="I7" s="234"/>
      <c r="J7" s="233" t="s">
        <v>24</v>
      </c>
      <c r="K7" s="234"/>
      <c r="L7" s="229" t="s">
        <v>19</v>
      </c>
      <c r="M7" s="230"/>
      <c r="N7" s="238" t="s">
        <v>20</v>
      </c>
    </row>
    <row r="8" spans="1:14" s="4" customFormat="1" ht="15" customHeight="1">
      <c r="A8" s="3"/>
      <c r="B8" s="219"/>
      <c r="C8" s="222"/>
      <c r="D8" s="224"/>
      <c r="E8" s="227"/>
      <c r="F8" s="231"/>
      <c r="G8" s="232"/>
      <c r="H8" s="235"/>
      <c r="I8" s="236"/>
      <c r="J8" s="235"/>
      <c r="K8" s="236"/>
      <c r="L8" s="231"/>
      <c r="M8" s="232"/>
      <c r="N8" s="239"/>
    </row>
    <row r="9" spans="1:14" s="4" customFormat="1" ht="21" customHeight="1">
      <c r="A9" s="3"/>
      <c r="B9" s="219"/>
      <c r="C9" s="222"/>
      <c r="D9" s="224"/>
      <c r="E9" s="227"/>
      <c r="F9" s="218" t="s">
        <v>23</v>
      </c>
      <c r="G9" s="218" t="s">
        <v>21</v>
      </c>
      <c r="H9" s="237" t="s">
        <v>22</v>
      </c>
      <c r="I9" s="218" t="s">
        <v>21</v>
      </c>
      <c r="J9" s="237" t="s">
        <v>22</v>
      </c>
      <c r="K9" s="218" t="s">
        <v>21</v>
      </c>
      <c r="L9" s="237" t="s">
        <v>22</v>
      </c>
      <c r="M9" s="218" t="s">
        <v>21</v>
      </c>
      <c r="N9" s="239"/>
    </row>
    <row r="10" spans="1:14" s="4" customFormat="1" ht="18.75" customHeight="1">
      <c r="A10" s="3"/>
      <c r="B10" s="220"/>
      <c r="C10" s="223"/>
      <c r="D10" s="225"/>
      <c r="E10" s="228"/>
      <c r="F10" s="220"/>
      <c r="G10" s="220"/>
      <c r="H10" s="220"/>
      <c r="I10" s="220"/>
      <c r="J10" s="220"/>
      <c r="K10" s="220"/>
      <c r="L10" s="220"/>
      <c r="M10" s="220"/>
      <c r="N10" s="240"/>
    </row>
    <row r="11" spans="1:14" ht="15">
      <c r="A11" s="5"/>
      <c r="B11" s="6">
        <v>1</v>
      </c>
      <c r="C11" s="7">
        <v>2</v>
      </c>
      <c r="D11" s="8">
        <v>3</v>
      </c>
      <c r="E11" s="9">
        <v>4</v>
      </c>
      <c r="F11" s="10">
        <v>5</v>
      </c>
      <c r="G11" s="11">
        <v>6</v>
      </c>
      <c r="H11" s="8">
        <v>7</v>
      </c>
      <c r="I11" s="9">
        <v>8</v>
      </c>
      <c r="J11" s="10">
        <v>9</v>
      </c>
      <c r="K11" s="8">
        <v>10</v>
      </c>
      <c r="L11" s="10">
        <v>11</v>
      </c>
      <c r="M11" s="9">
        <v>12</v>
      </c>
      <c r="N11" s="10">
        <v>13</v>
      </c>
    </row>
    <row r="12" spans="2:14" s="13" customFormat="1" ht="30">
      <c r="B12" s="14">
        <v>1</v>
      </c>
      <c r="C12" s="207" t="s">
        <v>7</v>
      </c>
      <c r="D12" s="2" t="s">
        <v>111</v>
      </c>
      <c r="E12" s="15" t="s">
        <v>26</v>
      </c>
      <c r="F12" s="16"/>
      <c r="G12" s="17">
        <v>0.21</v>
      </c>
      <c r="H12" s="18"/>
      <c r="I12" s="19"/>
      <c r="J12" s="20"/>
      <c r="K12" s="21"/>
      <c r="L12" s="20"/>
      <c r="M12" s="21"/>
      <c r="N12" s="22"/>
    </row>
    <row r="13" spans="2:14" s="13" customFormat="1" ht="15">
      <c r="B13" s="23"/>
      <c r="C13" s="24"/>
      <c r="D13" s="1" t="s">
        <v>25</v>
      </c>
      <c r="E13" s="25" t="s">
        <v>27</v>
      </c>
      <c r="F13" s="26">
        <v>13.8</v>
      </c>
      <c r="G13" s="27">
        <f>F13*G12</f>
        <v>2.898</v>
      </c>
      <c r="H13" s="28">
        <v>6</v>
      </c>
      <c r="I13" s="27">
        <f>G13*H13</f>
        <v>17.388</v>
      </c>
      <c r="J13" s="29"/>
      <c r="K13" s="30"/>
      <c r="L13" s="29"/>
      <c r="M13" s="30"/>
      <c r="N13" s="31">
        <f>I13</f>
        <v>17.388</v>
      </c>
    </row>
    <row r="14" spans="2:14" s="32" customFormat="1" ht="45.75" customHeight="1">
      <c r="B14" s="33">
        <v>2</v>
      </c>
      <c r="C14" s="34" t="s">
        <v>28</v>
      </c>
      <c r="D14" s="35" t="s">
        <v>29</v>
      </c>
      <c r="E14" s="34" t="s">
        <v>36</v>
      </c>
      <c r="F14" s="34"/>
      <c r="G14" s="36">
        <v>0.15</v>
      </c>
      <c r="H14" s="37"/>
      <c r="I14" s="37"/>
      <c r="J14" s="38"/>
      <c r="K14" s="37"/>
      <c r="L14" s="37"/>
      <c r="M14" s="37"/>
      <c r="N14" s="37"/>
    </row>
    <row r="15" spans="2:14" s="13" customFormat="1" ht="15" customHeight="1">
      <c r="B15" s="39"/>
      <c r="C15" s="40"/>
      <c r="D15" s="1" t="s">
        <v>25</v>
      </c>
      <c r="E15" s="25" t="s">
        <v>27</v>
      </c>
      <c r="F15" s="38">
        <v>9.5</v>
      </c>
      <c r="G15" s="38">
        <f>F15*G14</f>
        <v>1.425</v>
      </c>
      <c r="H15" s="38">
        <v>6</v>
      </c>
      <c r="I15" s="38">
        <f>H15*G15</f>
        <v>8.55</v>
      </c>
      <c r="J15" s="41"/>
      <c r="K15" s="38"/>
      <c r="L15" s="38"/>
      <c r="M15" s="38"/>
      <c r="N15" s="38">
        <f>I15</f>
        <v>8.55</v>
      </c>
    </row>
    <row r="16" spans="2:14" s="13" customFormat="1" ht="18" customHeight="1">
      <c r="B16" s="42"/>
      <c r="C16" s="47" t="s">
        <v>30</v>
      </c>
      <c r="D16" s="48" t="s">
        <v>31</v>
      </c>
      <c r="E16" s="45" t="s">
        <v>32</v>
      </c>
      <c r="F16" s="44"/>
      <c r="G16" s="45">
        <v>2</v>
      </c>
      <c r="H16" s="45"/>
      <c r="I16" s="46"/>
      <c r="J16" s="45">
        <v>5</v>
      </c>
      <c r="K16" s="45">
        <f>J16*G16</f>
        <v>10</v>
      </c>
      <c r="L16" s="45"/>
      <c r="M16" s="44"/>
      <c r="N16" s="45">
        <f>K16</f>
        <v>10</v>
      </c>
    </row>
    <row r="17" spans="2:14" s="13" customFormat="1" ht="42.75" customHeight="1">
      <c r="B17" s="47">
        <v>3</v>
      </c>
      <c r="C17" s="49" t="s">
        <v>33</v>
      </c>
      <c r="D17" s="50" t="s">
        <v>34</v>
      </c>
      <c r="E17" s="49" t="s">
        <v>35</v>
      </c>
      <c r="F17" s="49"/>
      <c r="G17" s="51">
        <v>0.8</v>
      </c>
      <c r="H17" s="45"/>
      <c r="I17" s="45"/>
      <c r="J17" s="45"/>
      <c r="K17" s="45"/>
      <c r="L17" s="52"/>
      <c r="M17" s="52"/>
      <c r="N17" s="52"/>
    </row>
    <row r="18" spans="2:14" s="13" customFormat="1" ht="15" customHeight="1">
      <c r="B18" s="47"/>
      <c r="C18" s="43"/>
      <c r="D18" s="1" t="s">
        <v>25</v>
      </c>
      <c r="E18" s="25" t="s">
        <v>27</v>
      </c>
      <c r="F18" s="45">
        <v>2.99</v>
      </c>
      <c r="G18" s="45">
        <f>F18*G17</f>
        <v>2.3920000000000003</v>
      </c>
      <c r="H18" s="45">
        <v>6</v>
      </c>
      <c r="I18" s="45">
        <f>H18*G18</f>
        <v>14.352000000000002</v>
      </c>
      <c r="J18" s="45"/>
      <c r="K18" s="45"/>
      <c r="L18" s="45"/>
      <c r="M18" s="45"/>
      <c r="N18" s="45">
        <f>I18</f>
        <v>14.352000000000002</v>
      </c>
    </row>
    <row r="19" spans="1:14" ht="44.25" customHeight="1">
      <c r="A19" s="53"/>
      <c r="B19" s="33">
        <v>4</v>
      </c>
      <c r="C19" s="54" t="s">
        <v>37</v>
      </c>
      <c r="D19" s="55" t="s">
        <v>106</v>
      </c>
      <c r="E19" s="49" t="s">
        <v>35</v>
      </c>
      <c r="F19" s="34"/>
      <c r="G19" s="56">
        <v>0.4</v>
      </c>
      <c r="H19" s="57"/>
      <c r="I19" s="57"/>
      <c r="J19" s="57"/>
      <c r="K19" s="57"/>
      <c r="L19" s="57"/>
      <c r="M19" s="57"/>
      <c r="N19" s="57"/>
    </row>
    <row r="20" spans="1:14" ht="14.25" customHeight="1">
      <c r="A20" s="58"/>
      <c r="B20" s="59"/>
      <c r="C20" s="60" t="s">
        <v>6</v>
      </c>
      <c r="D20" s="1" t="s">
        <v>25</v>
      </c>
      <c r="E20" s="25" t="s">
        <v>27</v>
      </c>
      <c r="F20" s="57">
        <v>8.4</v>
      </c>
      <c r="G20" s="57">
        <f>F20*G19</f>
        <v>3.3600000000000003</v>
      </c>
      <c r="H20" s="57">
        <v>6</v>
      </c>
      <c r="I20" s="57">
        <f>H20*G20</f>
        <v>20.160000000000004</v>
      </c>
      <c r="J20" s="62"/>
      <c r="K20" s="57"/>
      <c r="L20" s="57"/>
      <c r="M20" s="57"/>
      <c r="N20" s="57">
        <f>I20</f>
        <v>20.160000000000004</v>
      </c>
    </row>
    <row r="21" spans="1:14" ht="15" customHeight="1">
      <c r="A21" s="58"/>
      <c r="B21" s="59"/>
      <c r="C21" s="60" t="s">
        <v>30</v>
      </c>
      <c r="D21" s="63" t="s">
        <v>107</v>
      </c>
      <c r="E21" s="45" t="s">
        <v>35</v>
      </c>
      <c r="F21" s="64">
        <v>1.02</v>
      </c>
      <c r="G21" s="57">
        <f>F21*G19</f>
        <v>0.40800000000000003</v>
      </c>
      <c r="H21" s="57"/>
      <c r="I21" s="57"/>
      <c r="J21" s="57">
        <v>111</v>
      </c>
      <c r="K21" s="57">
        <f>J21*G21</f>
        <v>45.288000000000004</v>
      </c>
      <c r="L21" s="57"/>
      <c r="M21" s="57"/>
      <c r="N21" s="57">
        <f>M21+K21+I21</f>
        <v>45.288000000000004</v>
      </c>
    </row>
    <row r="22" spans="1:14" ht="15" customHeight="1">
      <c r="A22" s="58"/>
      <c r="B22" s="59"/>
      <c r="C22" s="60" t="s">
        <v>30</v>
      </c>
      <c r="D22" s="63" t="s">
        <v>108</v>
      </c>
      <c r="E22" s="45" t="s">
        <v>44</v>
      </c>
      <c r="F22" s="64" t="s">
        <v>109</v>
      </c>
      <c r="G22" s="57">
        <v>3</v>
      </c>
      <c r="H22" s="57"/>
      <c r="I22" s="57"/>
      <c r="J22" s="57">
        <v>16</v>
      </c>
      <c r="K22" s="57">
        <f>J22*G22</f>
        <v>48</v>
      </c>
      <c r="L22" s="57"/>
      <c r="M22" s="57"/>
      <c r="N22" s="57">
        <f>M22+K22+I22</f>
        <v>48</v>
      </c>
    </row>
    <row r="23" spans="2:14" s="65" customFormat="1" ht="15" customHeight="1">
      <c r="B23" s="66"/>
      <c r="C23" s="72"/>
      <c r="D23" s="73" t="s">
        <v>110</v>
      </c>
      <c r="E23" s="45" t="s">
        <v>35</v>
      </c>
      <c r="F23" s="66">
        <v>0.021</v>
      </c>
      <c r="G23" s="71">
        <f>F23*G19</f>
        <v>0.008400000000000001</v>
      </c>
      <c r="H23" s="71"/>
      <c r="I23" s="71"/>
      <c r="J23" s="71">
        <v>520</v>
      </c>
      <c r="K23" s="71">
        <f>G23*J23</f>
        <v>4.368</v>
      </c>
      <c r="L23" s="71"/>
      <c r="M23" s="71"/>
      <c r="N23" s="71">
        <f>K23+I23+M23</f>
        <v>4.368</v>
      </c>
    </row>
    <row r="24" spans="1:14" ht="14.25" customHeight="1">
      <c r="A24" s="58"/>
      <c r="B24" s="59"/>
      <c r="C24" s="60"/>
      <c r="D24" s="63" t="s">
        <v>39</v>
      </c>
      <c r="E24" s="61" t="s">
        <v>13</v>
      </c>
      <c r="F24" s="64">
        <v>0.81</v>
      </c>
      <c r="G24" s="57">
        <f>F24*G19</f>
        <v>0.32400000000000007</v>
      </c>
      <c r="H24" s="57"/>
      <c r="I24" s="57"/>
      <c r="J24" s="57"/>
      <c r="K24" s="57"/>
      <c r="L24" s="57">
        <v>3.2</v>
      </c>
      <c r="M24" s="57">
        <f>L24*G24</f>
        <v>1.0368000000000002</v>
      </c>
      <c r="N24" s="57">
        <f>M24+K24+I24</f>
        <v>1.0368000000000002</v>
      </c>
    </row>
    <row r="25" spans="1:14" ht="15" customHeight="1">
      <c r="A25" s="58"/>
      <c r="B25" s="59"/>
      <c r="C25" s="60"/>
      <c r="D25" s="63" t="s">
        <v>40</v>
      </c>
      <c r="E25" s="61" t="s">
        <v>13</v>
      </c>
      <c r="F25" s="64">
        <f>13/100</f>
        <v>0.13</v>
      </c>
      <c r="G25" s="57">
        <f>F25*G19</f>
        <v>0.052000000000000005</v>
      </c>
      <c r="H25" s="57"/>
      <c r="I25" s="57"/>
      <c r="J25" s="57">
        <v>3.2</v>
      </c>
      <c r="K25" s="57">
        <f>J25*G25</f>
        <v>0.16640000000000002</v>
      </c>
      <c r="L25" s="57"/>
      <c r="M25" s="57"/>
      <c r="N25" s="57">
        <f>M25+K25+I25</f>
        <v>0.16640000000000002</v>
      </c>
    </row>
    <row r="26" spans="2:14" s="65" customFormat="1" ht="45" customHeight="1">
      <c r="B26" s="66">
        <v>5</v>
      </c>
      <c r="C26" s="67" t="s">
        <v>5</v>
      </c>
      <c r="D26" s="68" t="s">
        <v>115</v>
      </c>
      <c r="E26" s="49" t="s">
        <v>35</v>
      </c>
      <c r="F26" s="69"/>
      <c r="G26" s="70">
        <v>5.94</v>
      </c>
      <c r="H26" s="71"/>
      <c r="I26" s="71"/>
      <c r="J26" s="71"/>
      <c r="K26" s="71"/>
      <c r="L26" s="71"/>
      <c r="M26" s="71"/>
      <c r="N26" s="71"/>
    </row>
    <row r="27" spans="2:14" s="65" customFormat="1" ht="15" customHeight="1">
      <c r="B27" s="66"/>
      <c r="C27" s="72"/>
      <c r="D27" s="1" t="s">
        <v>25</v>
      </c>
      <c r="E27" s="25" t="s">
        <v>27</v>
      </c>
      <c r="F27" s="66">
        <v>13.9</v>
      </c>
      <c r="G27" s="71">
        <f>G26*F27</f>
        <v>82.566</v>
      </c>
      <c r="H27" s="71">
        <v>6</v>
      </c>
      <c r="I27" s="71">
        <f>G27*H27</f>
        <v>495.396</v>
      </c>
      <c r="J27" s="71"/>
      <c r="K27" s="71"/>
      <c r="L27" s="71"/>
      <c r="M27" s="71"/>
      <c r="N27" s="71">
        <f aca="true" t="shared" si="0" ref="N27:N34">K27+I27+M27</f>
        <v>495.396</v>
      </c>
    </row>
    <row r="28" spans="2:14" s="65" customFormat="1" ht="15" customHeight="1">
      <c r="B28" s="66"/>
      <c r="C28" s="72"/>
      <c r="D28" s="63" t="s">
        <v>39</v>
      </c>
      <c r="E28" s="61" t="s">
        <v>13</v>
      </c>
      <c r="F28" s="66">
        <v>1.28</v>
      </c>
      <c r="G28" s="71">
        <f>G26*F28</f>
        <v>7.603200000000001</v>
      </c>
      <c r="H28" s="71"/>
      <c r="I28" s="71"/>
      <c r="J28" s="71"/>
      <c r="K28" s="71"/>
      <c r="L28" s="71">
        <v>3.2</v>
      </c>
      <c r="M28" s="71">
        <f>G28*L28</f>
        <v>24.330240000000003</v>
      </c>
      <c r="N28" s="71">
        <f t="shared" si="0"/>
        <v>24.330240000000003</v>
      </c>
    </row>
    <row r="29" spans="2:14" s="65" customFormat="1" ht="15" customHeight="1">
      <c r="B29" s="66"/>
      <c r="C29" s="72"/>
      <c r="D29" s="63" t="s">
        <v>107</v>
      </c>
      <c r="E29" s="45" t="s">
        <v>35</v>
      </c>
      <c r="F29" s="66">
        <v>1.02</v>
      </c>
      <c r="G29" s="71">
        <f>G26*F29</f>
        <v>6.058800000000001</v>
      </c>
      <c r="H29" s="71"/>
      <c r="I29" s="71"/>
      <c r="J29" s="71">
        <v>111</v>
      </c>
      <c r="K29" s="71">
        <f aca="true" t="shared" si="1" ref="K29:K34">G29*J29</f>
        <v>672.5268000000001</v>
      </c>
      <c r="L29" s="71"/>
      <c r="M29" s="71"/>
      <c r="N29" s="71">
        <f t="shared" si="0"/>
        <v>672.5268000000001</v>
      </c>
    </row>
    <row r="30" spans="1:14" ht="15" customHeight="1">
      <c r="A30" s="58"/>
      <c r="B30" s="59"/>
      <c r="C30" s="60" t="s">
        <v>30</v>
      </c>
      <c r="D30" s="63" t="s">
        <v>41</v>
      </c>
      <c r="E30" s="61" t="s">
        <v>42</v>
      </c>
      <c r="F30" s="64" t="s">
        <v>47</v>
      </c>
      <c r="G30" s="64">
        <v>836</v>
      </c>
      <c r="H30" s="57"/>
      <c r="I30" s="57"/>
      <c r="J30" s="64">
        <v>1</v>
      </c>
      <c r="K30" s="57">
        <f>J30*G30</f>
        <v>836</v>
      </c>
      <c r="L30" s="57"/>
      <c r="M30" s="57"/>
      <c r="N30" s="57">
        <f>M30+K30+I30</f>
        <v>836</v>
      </c>
    </row>
    <row r="31" spans="1:14" ht="15" customHeight="1">
      <c r="A31" s="58"/>
      <c r="B31" s="59"/>
      <c r="C31" s="60" t="s">
        <v>30</v>
      </c>
      <c r="D31" s="63" t="s">
        <v>43</v>
      </c>
      <c r="E31" s="61" t="s">
        <v>3</v>
      </c>
      <c r="F31" s="64">
        <v>1</v>
      </c>
      <c r="G31" s="64">
        <f>F31*G26</f>
        <v>5.94</v>
      </c>
      <c r="H31" s="57"/>
      <c r="I31" s="57"/>
      <c r="J31" s="64">
        <v>3</v>
      </c>
      <c r="K31" s="57">
        <f>J31*G31</f>
        <v>17.82</v>
      </c>
      <c r="L31" s="57"/>
      <c r="M31" s="57"/>
      <c r="N31" s="57">
        <f>M31+K31+I31</f>
        <v>17.82</v>
      </c>
    </row>
    <row r="32" spans="2:14" s="65" customFormat="1" ht="15" customHeight="1">
      <c r="B32" s="66"/>
      <c r="C32" s="72"/>
      <c r="D32" s="73" t="s">
        <v>38</v>
      </c>
      <c r="E32" s="66" t="s">
        <v>44</v>
      </c>
      <c r="F32" s="66">
        <v>2.1</v>
      </c>
      <c r="G32" s="71">
        <f>G26*F32</f>
        <v>12.474000000000002</v>
      </c>
      <c r="H32" s="71"/>
      <c r="I32" s="71"/>
      <c r="J32" s="71">
        <v>16</v>
      </c>
      <c r="K32" s="71">
        <f t="shared" si="1"/>
        <v>199.58400000000003</v>
      </c>
      <c r="L32" s="71"/>
      <c r="M32" s="71"/>
      <c r="N32" s="71">
        <f t="shared" si="0"/>
        <v>199.58400000000003</v>
      </c>
    </row>
    <row r="33" spans="2:14" s="65" customFormat="1" ht="15" customHeight="1">
      <c r="B33" s="66"/>
      <c r="C33" s="72"/>
      <c r="D33" s="73" t="s">
        <v>45</v>
      </c>
      <c r="E33" s="45" t="s">
        <v>35</v>
      </c>
      <c r="F33" s="66">
        <v>0.0429</v>
      </c>
      <c r="G33" s="71">
        <f>G26*F33</f>
        <v>0.254826</v>
      </c>
      <c r="H33" s="71"/>
      <c r="I33" s="71"/>
      <c r="J33" s="71">
        <v>520</v>
      </c>
      <c r="K33" s="71">
        <f t="shared" si="1"/>
        <v>132.50952</v>
      </c>
      <c r="L33" s="71"/>
      <c r="M33" s="71"/>
      <c r="N33" s="71">
        <f t="shared" si="0"/>
        <v>132.50952</v>
      </c>
    </row>
    <row r="34" spans="2:14" s="65" customFormat="1" ht="15" customHeight="1">
      <c r="B34" s="66"/>
      <c r="C34" s="72"/>
      <c r="D34" s="73" t="s">
        <v>46</v>
      </c>
      <c r="E34" s="61" t="s">
        <v>13</v>
      </c>
      <c r="F34" s="66">
        <v>0.93</v>
      </c>
      <c r="G34" s="71">
        <f>G26*F34</f>
        <v>5.5242</v>
      </c>
      <c r="H34" s="71"/>
      <c r="I34" s="71"/>
      <c r="J34" s="71">
        <v>3.2</v>
      </c>
      <c r="K34" s="71">
        <f t="shared" si="1"/>
        <v>17.67744</v>
      </c>
      <c r="L34" s="71"/>
      <c r="M34" s="71"/>
      <c r="N34" s="71">
        <f t="shared" si="0"/>
        <v>17.67744</v>
      </c>
    </row>
    <row r="35" spans="2:14" s="74" customFormat="1" ht="30">
      <c r="B35" s="45">
        <v>6</v>
      </c>
      <c r="C35" s="49" t="s">
        <v>4</v>
      </c>
      <c r="D35" s="50" t="s">
        <v>48</v>
      </c>
      <c r="E35" s="49" t="s">
        <v>49</v>
      </c>
      <c r="F35" s="75"/>
      <c r="G35" s="75">
        <v>0.249</v>
      </c>
      <c r="H35" s="46"/>
      <c r="I35" s="45"/>
      <c r="J35" s="76"/>
      <c r="K35" s="76"/>
      <c r="L35" s="76"/>
      <c r="M35" s="76"/>
      <c r="N35" s="46"/>
    </row>
    <row r="36" spans="2:14" s="13" customFormat="1" ht="15">
      <c r="B36" s="47"/>
      <c r="C36" s="47"/>
      <c r="D36" s="1" t="s">
        <v>25</v>
      </c>
      <c r="E36" s="25" t="s">
        <v>27</v>
      </c>
      <c r="F36" s="78">
        <v>183</v>
      </c>
      <c r="G36" s="78">
        <f>G35*F36</f>
        <v>45.567</v>
      </c>
      <c r="H36" s="79">
        <v>6</v>
      </c>
      <c r="I36" s="47">
        <f>G36*H36</f>
        <v>273.402</v>
      </c>
      <c r="J36" s="80"/>
      <c r="K36" s="80"/>
      <c r="L36" s="80"/>
      <c r="M36" s="80"/>
      <c r="N36" s="79">
        <f>I36</f>
        <v>273.402</v>
      </c>
    </row>
    <row r="37" spans="2:14" s="13" customFormat="1" ht="15">
      <c r="B37" s="47"/>
      <c r="C37" s="47"/>
      <c r="D37" s="63" t="s">
        <v>39</v>
      </c>
      <c r="E37" s="61" t="s">
        <v>13</v>
      </c>
      <c r="F37" s="78">
        <v>3.6</v>
      </c>
      <c r="G37" s="78">
        <f>G35*F37</f>
        <v>0.8964</v>
      </c>
      <c r="H37" s="80"/>
      <c r="I37" s="80"/>
      <c r="J37" s="80"/>
      <c r="K37" s="80"/>
      <c r="L37" s="79">
        <v>3.2</v>
      </c>
      <c r="M37" s="47">
        <f>G37*L37</f>
        <v>2.86848</v>
      </c>
      <c r="N37" s="79">
        <f>M37</f>
        <v>2.86848</v>
      </c>
    </row>
    <row r="38" spans="2:14" s="13" customFormat="1" ht="15">
      <c r="B38" s="47"/>
      <c r="C38" s="47" t="s">
        <v>30</v>
      </c>
      <c r="D38" s="77" t="s">
        <v>112</v>
      </c>
      <c r="E38" s="61" t="s">
        <v>42</v>
      </c>
      <c r="F38" s="78" t="s">
        <v>109</v>
      </c>
      <c r="G38" s="78">
        <v>31.5</v>
      </c>
      <c r="H38" s="80"/>
      <c r="I38" s="80"/>
      <c r="J38" s="79">
        <v>6.95</v>
      </c>
      <c r="K38" s="47">
        <f>G38*J38</f>
        <v>218.925</v>
      </c>
      <c r="L38" s="80"/>
      <c r="M38" s="80"/>
      <c r="N38" s="79">
        <f>K38</f>
        <v>218.925</v>
      </c>
    </row>
    <row r="39" spans="2:14" s="13" customFormat="1" ht="15">
      <c r="B39" s="47"/>
      <c r="C39" s="47" t="s">
        <v>30</v>
      </c>
      <c r="D39" s="77" t="s">
        <v>114</v>
      </c>
      <c r="E39" s="61" t="s">
        <v>42</v>
      </c>
      <c r="F39" s="78" t="s">
        <v>109</v>
      </c>
      <c r="G39" s="78">
        <v>26.2</v>
      </c>
      <c r="H39" s="80"/>
      <c r="I39" s="80"/>
      <c r="J39" s="79">
        <v>4.32</v>
      </c>
      <c r="K39" s="47">
        <f>G39*J39</f>
        <v>113.184</v>
      </c>
      <c r="L39" s="80"/>
      <c r="M39" s="80"/>
      <c r="N39" s="79">
        <f>K39</f>
        <v>113.184</v>
      </c>
    </row>
    <row r="40" spans="2:14" s="13" customFormat="1" ht="15">
      <c r="B40" s="47"/>
      <c r="C40" s="47" t="s">
        <v>30</v>
      </c>
      <c r="D40" s="77" t="s">
        <v>113</v>
      </c>
      <c r="E40" s="61" t="s">
        <v>42</v>
      </c>
      <c r="F40" s="78" t="s">
        <v>109</v>
      </c>
      <c r="G40" s="78">
        <v>75</v>
      </c>
      <c r="H40" s="80"/>
      <c r="I40" s="80"/>
      <c r="J40" s="79">
        <v>3.71</v>
      </c>
      <c r="K40" s="47">
        <f>G40*J40</f>
        <v>278.25</v>
      </c>
      <c r="L40" s="80"/>
      <c r="M40" s="80"/>
      <c r="N40" s="79">
        <f>K40</f>
        <v>278.25</v>
      </c>
    </row>
    <row r="41" spans="2:14" s="13" customFormat="1" ht="15">
      <c r="B41" s="81"/>
      <c r="C41" s="82"/>
      <c r="D41" s="83" t="s">
        <v>50</v>
      </c>
      <c r="E41" s="33" t="s">
        <v>3</v>
      </c>
      <c r="F41" s="57">
        <v>8</v>
      </c>
      <c r="G41" s="57">
        <f>F41*G35</f>
        <v>1.992</v>
      </c>
      <c r="H41" s="57"/>
      <c r="I41" s="57"/>
      <c r="J41" s="57">
        <v>4.5</v>
      </c>
      <c r="K41" s="57">
        <f>J41*G41</f>
        <v>8.964</v>
      </c>
      <c r="L41" s="57"/>
      <c r="M41" s="57"/>
      <c r="N41" s="62">
        <f>K41</f>
        <v>8.964</v>
      </c>
    </row>
    <row r="42" spans="2:14" s="13" customFormat="1" ht="15">
      <c r="B42" s="47"/>
      <c r="C42" s="47"/>
      <c r="D42" s="77" t="s">
        <v>51</v>
      </c>
      <c r="E42" s="47" t="s">
        <v>13</v>
      </c>
      <c r="F42" s="78">
        <v>0.432</v>
      </c>
      <c r="G42" s="78">
        <f>G35*F42</f>
        <v>0.107568</v>
      </c>
      <c r="H42" s="80"/>
      <c r="I42" s="80"/>
      <c r="J42" s="79">
        <v>3.2</v>
      </c>
      <c r="K42" s="47">
        <f>G42*J42</f>
        <v>0.3442176</v>
      </c>
      <c r="L42" s="80"/>
      <c r="M42" s="80"/>
      <c r="N42" s="79">
        <f>K42</f>
        <v>0.3442176</v>
      </c>
    </row>
    <row r="43" spans="2:14" s="192" customFormat="1" ht="29.25" customHeight="1">
      <c r="B43" s="184">
        <v>7</v>
      </c>
      <c r="C43" s="206" t="s">
        <v>88</v>
      </c>
      <c r="D43" s="185" t="s">
        <v>104</v>
      </c>
      <c r="E43" s="186" t="s">
        <v>44</v>
      </c>
      <c r="F43" s="186"/>
      <c r="G43" s="187">
        <v>25</v>
      </c>
      <c r="H43" s="188"/>
      <c r="I43" s="190"/>
      <c r="J43" s="188"/>
      <c r="K43" s="189"/>
      <c r="L43" s="188"/>
      <c r="M43" s="190"/>
      <c r="N43" s="191"/>
    </row>
    <row r="44" spans="2:14" ht="15">
      <c r="B44" s="193"/>
      <c r="C44" s="194"/>
      <c r="D44" s="1" t="s">
        <v>25</v>
      </c>
      <c r="E44" s="25" t="s">
        <v>27</v>
      </c>
      <c r="F44" s="196">
        <v>0.68</v>
      </c>
      <c r="G44" s="190">
        <f>F44*G43</f>
        <v>17</v>
      </c>
      <c r="H44" s="197">
        <v>6</v>
      </c>
      <c r="I44" s="190">
        <f>G44*H44</f>
        <v>102</v>
      </c>
      <c r="J44" s="197"/>
      <c r="K44" s="189"/>
      <c r="L44" s="197"/>
      <c r="M44" s="190"/>
      <c r="N44" s="189">
        <f>M44+I44+K44</f>
        <v>102</v>
      </c>
    </row>
    <row r="45" spans="2:14" ht="15">
      <c r="B45" s="193"/>
      <c r="C45" s="194"/>
      <c r="D45" s="63" t="s">
        <v>89</v>
      </c>
      <c r="E45" s="61" t="s">
        <v>13</v>
      </c>
      <c r="F45" s="196">
        <v>0.003</v>
      </c>
      <c r="G45" s="190">
        <f>F45*G43</f>
        <v>0.075</v>
      </c>
      <c r="H45" s="197"/>
      <c r="I45" s="190"/>
      <c r="J45" s="197"/>
      <c r="K45" s="189"/>
      <c r="L45" s="198">
        <v>3.2</v>
      </c>
      <c r="M45" s="190">
        <f>L45*G45</f>
        <v>0.24</v>
      </c>
      <c r="N45" s="189">
        <f>M45</f>
        <v>0.24</v>
      </c>
    </row>
    <row r="46" spans="2:14" ht="13.5">
      <c r="B46" s="193"/>
      <c r="C46" s="194"/>
      <c r="D46" s="195" t="s">
        <v>90</v>
      </c>
      <c r="E46" s="196" t="s">
        <v>3</v>
      </c>
      <c r="F46" s="196">
        <v>0.28</v>
      </c>
      <c r="G46" s="190">
        <f>F46*G43</f>
        <v>7.000000000000001</v>
      </c>
      <c r="H46" s="197"/>
      <c r="I46" s="190"/>
      <c r="J46" s="197">
        <v>4.8</v>
      </c>
      <c r="K46" s="189">
        <f>G46*J46</f>
        <v>33.6</v>
      </c>
      <c r="L46" s="197"/>
      <c r="M46" s="190"/>
      <c r="N46" s="189">
        <f>M46+I46+K46</f>
        <v>33.6</v>
      </c>
    </row>
    <row r="47" spans="2:14" ht="15">
      <c r="B47" s="193"/>
      <c r="C47" s="194"/>
      <c r="D47" s="73" t="s">
        <v>46</v>
      </c>
      <c r="E47" s="61" t="s">
        <v>13</v>
      </c>
      <c r="F47" s="196">
        <v>0.019</v>
      </c>
      <c r="G47" s="190">
        <f>F47*G43</f>
        <v>0.475</v>
      </c>
      <c r="H47" s="197"/>
      <c r="I47" s="190"/>
      <c r="J47" s="198">
        <v>3.21</v>
      </c>
      <c r="K47" s="189">
        <f>G47*J47</f>
        <v>1.5247499999999998</v>
      </c>
      <c r="L47" s="197"/>
      <c r="M47" s="190"/>
      <c r="N47" s="189">
        <f>M47+I47+K47</f>
        <v>1.5247499999999998</v>
      </c>
    </row>
    <row r="48" spans="1:14" ht="15.75" customHeight="1">
      <c r="A48" s="5"/>
      <c r="B48" s="84"/>
      <c r="C48" s="85"/>
      <c r="D48" s="86" t="s">
        <v>20</v>
      </c>
      <c r="E48" s="85"/>
      <c r="F48" s="87"/>
      <c r="G48" s="87"/>
      <c r="H48" s="85"/>
      <c r="I48" s="88">
        <f>SUM(I12:I42)</f>
        <v>829.248</v>
      </c>
      <c r="J48" s="88"/>
      <c r="K48" s="88">
        <f>SUM(K12:K42)</f>
        <v>2603.6073776000003</v>
      </c>
      <c r="L48" s="88"/>
      <c r="M48" s="88">
        <f>SUM(M12:M42)</f>
        <v>28.23552</v>
      </c>
      <c r="N48" s="88">
        <f>SUM(N12:N42)</f>
        <v>3461.0908976000005</v>
      </c>
    </row>
    <row r="49" spans="1:14" ht="15.75" customHeight="1">
      <c r="A49" s="89"/>
      <c r="B49" s="90"/>
      <c r="C49" s="91"/>
      <c r="D49" s="92" t="s">
        <v>52</v>
      </c>
      <c r="E49" s="93">
        <v>0.05</v>
      </c>
      <c r="F49" s="94"/>
      <c r="G49" s="94"/>
      <c r="H49" s="95"/>
      <c r="I49" s="96"/>
      <c r="J49" s="96"/>
      <c r="K49" s="96"/>
      <c r="L49" s="96"/>
      <c r="M49" s="96">
        <f>N49</f>
        <v>130.18036888000003</v>
      </c>
      <c r="N49" s="96">
        <f>K48*E49</f>
        <v>130.18036888000003</v>
      </c>
    </row>
    <row r="50" spans="1:14" ht="15.75" customHeight="1">
      <c r="A50" s="5"/>
      <c r="B50" s="97"/>
      <c r="C50" s="98"/>
      <c r="D50" s="109" t="s">
        <v>20</v>
      </c>
      <c r="E50" s="98"/>
      <c r="F50" s="99"/>
      <c r="G50" s="99"/>
      <c r="H50" s="98"/>
      <c r="I50" s="100">
        <f>SUM(I48:I49)</f>
        <v>829.248</v>
      </c>
      <c r="J50" s="100"/>
      <c r="K50" s="100">
        <f>SUM(K48:K49)</f>
        <v>2603.6073776000003</v>
      </c>
      <c r="L50" s="100"/>
      <c r="M50" s="100">
        <f>SUM(M48:M49)</f>
        <v>158.41588888000004</v>
      </c>
      <c r="N50" s="100">
        <f>SUM(N48:N49)</f>
        <v>3591.2712664800006</v>
      </c>
    </row>
    <row r="51" spans="1:14" ht="15.75" customHeight="1">
      <c r="A51" s="89"/>
      <c r="B51" s="90"/>
      <c r="C51" s="91"/>
      <c r="D51" s="110" t="s">
        <v>53</v>
      </c>
      <c r="E51" s="93">
        <v>0.1</v>
      </c>
      <c r="F51" s="94"/>
      <c r="G51" s="94"/>
      <c r="H51" s="95"/>
      <c r="I51" s="96"/>
      <c r="J51" s="96"/>
      <c r="K51" s="96"/>
      <c r="L51" s="96"/>
      <c r="M51" s="96"/>
      <c r="N51" s="96">
        <f>N50*E51</f>
        <v>359.12712664800006</v>
      </c>
    </row>
    <row r="52" spans="1:14" ht="15.75" customHeight="1">
      <c r="A52" s="101"/>
      <c r="B52" s="97"/>
      <c r="C52" s="98"/>
      <c r="D52" s="109" t="s">
        <v>20</v>
      </c>
      <c r="E52" s="102"/>
      <c r="F52" s="103"/>
      <c r="G52" s="104"/>
      <c r="H52" s="105"/>
      <c r="I52" s="106"/>
      <c r="J52" s="106"/>
      <c r="K52" s="106"/>
      <c r="L52" s="106"/>
      <c r="M52" s="106"/>
      <c r="N52" s="106">
        <f>SUM(N50:N51)</f>
        <v>3950.398393128001</v>
      </c>
    </row>
    <row r="53" spans="1:14" ht="15.75" customHeight="1">
      <c r="A53" s="101"/>
      <c r="B53" s="97"/>
      <c r="C53" s="98"/>
      <c r="D53" s="109" t="s">
        <v>54</v>
      </c>
      <c r="E53" s="107">
        <v>0.08</v>
      </c>
      <c r="F53" s="103"/>
      <c r="G53" s="103"/>
      <c r="H53" s="105"/>
      <c r="I53" s="106"/>
      <c r="J53" s="106"/>
      <c r="K53" s="106"/>
      <c r="L53" s="106"/>
      <c r="M53" s="106"/>
      <c r="N53" s="106">
        <f>N52*E53</f>
        <v>316.0318714502401</v>
      </c>
    </row>
    <row r="54" spans="1:14" ht="15.75" customHeight="1">
      <c r="A54" s="5"/>
      <c r="B54" s="97"/>
      <c r="C54" s="98"/>
      <c r="D54" s="109" t="s">
        <v>20</v>
      </c>
      <c r="E54" s="102"/>
      <c r="F54" s="108"/>
      <c r="G54" s="108"/>
      <c r="H54" s="108"/>
      <c r="I54" s="106"/>
      <c r="J54" s="106"/>
      <c r="K54" s="106"/>
      <c r="L54" s="106"/>
      <c r="M54" s="106"/>
      <c r="N54" s="106">
        <f>SUM(N52:N53)</f>
        <v>4266.430264578241</v>
      </c>
    </row>
  </sheetData>
  <sheetProtection/>
  <mergeCells count="24">
    <mergeCell ref="J7:K8"/>
    <mergeCell ref="L7:M8"/>
    <mergeCell ref="N7:N10"/>
    <mergeCell ref="J9:J10"/>
    <mergeCell ref="K9:K10"/>
    <mergeCell ref="L9:L10"/>
    <mergeCell ref="M9:M10"/>
    <mergeCell ref="B7:B10"/>
    <mergeCell ref="C7:C10"/>
    <mergeCell ref="D7:D10"/>
    <mergeCell ref="E7:E10"/>
    <mergeCell ref="F7:G8"/>
    <mergeCell ref="H7:I8"/>
    <mergeCell ref="F9:F10"/>
    <mergeCell ref="G9:G10"/>
    <mergeCell ref="H9:H10"/>
    <mergeCell ref="I9:I10"/>
    <mergeCell ref="B1:N1"/>
    <mergeCell ref="B2:N2"/>
    <mergeCell ref="B3:N3"/>
    <mergeCell ref="B5:G5"/>
    <mergeCell ref="H5:L5"/>
    <mergeCell ref="B6:G6"/>
    <mergeCell ref="H6:L6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zoomScale="90" zoomScaleNormal="90" zoomScalePageLayoutView="0" workbookViewId="0" topLeftCell="A1">
      <selection activeCell="D16" sqref="D16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11.8515625" style="0" customWidth="1"/>
    <col min="4" max="4" width="44.00390625" style="0" customWidth="1"/>
    <col min="5" max="9" width="12.57421875" style="0" customWidth="1"/>
  </cols>
  <sheetData>
    <row r="1" spans="1:11" s="177" customFormat="1" ht="17.25" customHeight="1">
      <c r="A1" s="175" t="s">
        <v>1</v>
      </c>
      <c r="B1" s="243" t="s">
        <v>91</v>
      </c>
      <c r="C1" s="243"/>
      <c r="D1" s="243"/>
      <c r="E1" s="243"/>
      <c r="F1" s="243"/>
      <c r="G1" s="243"/>
      <c r="H1" s="175"/>
      <c r="I1" s="176" t="s">
        <v>56</v>
      </c>
      <c r="J1" s="175"/>
      <c r="K1" s="175"/>
    </row>
    <row r="2" spans="1:11" s="177" customFormat="1" ht="15.75" customHeight="1">
      <c r="A2" s="175"/>
      <c r="B2" s="243" t="s">
        <v>57</v>
      </c>
      <c r="C2" s="243"/>
      <c r="D2" s="243"/>
      <c r="E2" s="243"/>
      <c r="F2" s="243"/>
      <c r="G2" s="243"/>
      <c r="H2" s="243"/>
      <c r="I2" s="243"/>
      <c r="J2" s="175"/>
      <c r="K2" s="175"/>
    </row>
    <row r="3" spans="1:11" s="177" customFormat="1" ht="12.75">
      <c r="A3" s="175"/>
      <c r="B3" s="243" t="s">
        <v>83</v>
      </c>
      <c r="C3" s="243"/>
      <c r="D3" s="243"/>
      <c r="E3" s="243"/>
      <c r="F3" s="243"/>
      <c r="G3" s="243"/>
      <c r="H3" s="243"/>
      <c r="I3" s="243"/>
      <c r="J3" s="175"/>
      <c r="K3" s="175"/>
    </row>
    <row r="4" spans="1:11" s="177" customFormat="1" ht="26.25" customHeight="1">
      <c r="A4" s="175"/>
      <c r="B4" s="254" t="s">
        <v>58</v>
      </c>
      <c r="C4" s="254"/>
      <c r="D4" s="178"/>
      <c r="E4" s="245" t="s">
        <v>84</v>
      </c>
      <c r="F4" s="245"/>
      <c r="G4" s="245"/>
      <c r="H4" s="179"/>
      <c r="I4" s="175"/>
      <c r="J4" s="175"/>
      <c r="K4" s="175"/>
    </row>
    <row r="5" spans="1:11" s="177" customFormat="1" ht="12.75">
      <c r="A5" s="175"/>
      <c r="B5" s="257" t="s">
        <v>59</v>
      </c>
      <c r="C5" s="258"/>
      <c r="D5" s="178"/>
      <c r="E5" s="259" t="s">
        <v>60</v>
      </c>
      <c r="F5" s="259"/>
      <c r="G5" s="259"/>
      <c r="H5" s="259"/>
      <c r="I5" s="246"/>
      <c r="J5" s="175"/>
      <c r="K5" s="175"/>
    </row>
    <row r="6" spans="1:11" s="177" customFormat="1" ht="12.75">
      <c r="A6" s="175"/>
      <c r="B6" s="256" t="s">
        <v>61</v>
      </c>
      <c r="C6" s="243"/>
      <c r="D6" s="178"/>
      <c r="E6" s="245" t="s">
        <v>61</v>
      </c>
      <c r="F6" s="245"/>
      <c r="G6" s="245"/>
      <c r="H6" s="245"/>
      <c r="I6" s="246"/>
      <c r="J6" s="175"/>
      <c r="K6" s="175"/>
    </row>
    <row r="7" spans="1:11" s="141" customFormat="1" ht="15.75">
      <c r="A7" s="139"/>
      <c r="B7" s="262" t="s">
        <v>116</v>
      </c>
      <c r="C7" s="262"/>
      <c r="D7" s="262"/>
      <c r="E7" s="262"/>
      <c r="F7" s="262"/>
      <c r="G7" s="262"/>
      <c r="H7" s="262"/>
      <c r="I7" s="262"/>
      <c r="J7" s="139"/>
      <c r="K7" s="139"/>
    </row>
    <row r="8" spans="1:11" s="141" customFormat="1" ht="18">
      <c r="A8" s="139"/>
      <c r="B8" s="142"/>
      <c r="C8" s="142"/>
      <c r="D8" s="252" t="s">
        <v>62</v>
      </c>
      <c r="E8" s="242"/>
      <c r="F8" s="242"/>
      <c r="G8" s="242"/>
      <c r="H8" s="242"/>
      <c r="I8" s="143"/>
      <c r="J8" s="139"/>
      <c r="K8" s="139"/>
    </row>
    <row r="9" spans="1:11" s="141" customFormat="1" ht="15.75">
      <c r="A9" s="139"/>
      <c r="B9" s="142"/>
      <c r="C9" s="244" t="s">
        <v>63</v>
      </c>
      <c r="D9" s="244"/>
      <c r="E9" s="244"/>
      <c r="F9" s="244"/>
      <c r="G9" s="244"/>
      <c r="H9" s="144">
        <f>I19</f>
        <v>5286.107097812441</v>
      </c>
      <c r="I9" s="145" t="s">
        <v>13</v>
      </c>
      <c r="J9" s="139"/>
      <c r="K9" s="139"/>
    </row>
    <row r="10" spans="1:11" s="141" customFormat="1" ht="15.75">
      <c r="A10" s="139"/>
      <c r="B10" s="241" t="s">
        <v>82</v>
      </c>
      <c r="C10" s="242"/>
      <c r="D10" s="242"/>
      <c r="E10" s="242"/>
      <c r="F10" s="242"/>
      <c r="G10" s="242"/>
      <c r="H10" s="242"/>
      <c r="I10" s="242"/>
      <c r="J10" s="139"/>
      <c r="K10" s="139"/>
    </row>
    <row r="11" spans="1:11" s="141" customFormat="1" ht="15.75">
      <c r="A11" s="139"/>
      <c r="B11" s="253" t="s">
        <v>0</v>
      </c>
      <c r="C11" s="247" t="s">
        <v>85</v>
      </c>
      <c r="D11" s="255" t="s">
        <v>64</v>
      </c>
      <c r="E11" s="249" t="s">
        <v>65</v>
      </c>
      <c r="F11" s="250"/>
      <c r="G11" s="250"/>
      <c r="H11" s="250"/>
      <c r="I11" s="251"/>
      <c r="J11" s="139"/>
      <c r="K11" s="139"/>
    </row>
    <row r="12" spans="1:11" s="141" customFormat="1" ht="46.5" customHeight="1">
      <c r="A12" s="139"/>
      <c r="B12" s="248"/>
      <c r="C12" s="248"/>
      <c r="D12" s="248"/>
      <c r="E12" s="146" t="s">
        <v>66</v>
      </c>
      <c r="F12" s="146" t="s">
        <v>67</v>
      </c>
      <c r="G12" s="146" t="s">
        <v>86</v>
      </c>
      <c r="H12" s="146" t="s">
        <v>68</v>
      </c>
      <c r="I12" s="146" t="s">
        <v>21</v>
      </c>
      <c r="J12" s="139"/>
      <c r="K12" s="139"/>
    </row>
    <row r="13" spans="1:11" s="141" customFormat="1" ht="15.75">
      <c r="A13" s="139"/>
      <c r="B13" s="147">
        <v>1</v>
      </c>
      <c r="C13" s="148">
        <v>2</v>
      </c>
      <c r="D13" s="148">
        <v>3</v>
      </c>
      <c r="E13" s="147">
        <v>4</v>
      </c>
      <c r="F13" s="147">
        <v>5</v>
      </c>
      <c r="G13" s="148">
        <v>6</v>
      </c>
      <c r="H13" s="149">
        <v>7</v>
      </c>
      <c r="I13" s="147">
        <v>8</v>
      </c>
      <c r="J13" s="139"/>
      <c r="K13" s="139"/>
    </row>
    <row r="14" spans="2:9" s="141" customFormat="1" ht="21" customHeight="1">
      <c r="B14" s="150"/>
      <c r="C14" s="151" t="s">
        <v>92</v>
      </c>
      <c r="D14" s="152" t="s">
        <v>93</v>
      </c>
      <c r="E14" s="199">
        <f>ლოკ!N54</f>
        <v>4266.430264578241</v>
      </c>
      <c r="F14" s="200"/>
      <c r="G14" s="201"/>
      <c r="H14" s="200"/>
      <c r="I14" s="202">
        <f>E14</f>
        <v>4266.430264578241</v>
      </c>
    </row>
    <row r="15" spans="2:9" s="141" customFormat="1" ht="15.75">
      <c r="B15" s="153"/>
      <c r="C15" s="154"/>
      <c r="D15" s="155" t="s">
        <v>20</v>
      </c>
      <c r="E15" s="156">
        <f>E14</f>
        <v>4266.430264578241</v>
      </c>
      <c r="F15" s="157"/>
      <c r="G15" s="157"/>
      <c r="H15" s="157"/>
      <c r="I15" s="157">
        <f>I14</f>
        <v>4266.430264578241</v>
      </c>
    </row>
    <row r="16" spans="2:9" s="141" customFormat="1" ht="20.25" customHeight="1">
      <c r="B16" s="203"/>
      <c r="C16" s="204">
        <v>0.05</v>
      </c>
      <c r="D16" s="161" t="s">
        <v>69</v>
      </c>
      <c r="E16" s="158">
        <f>I16</f>
        <v>213.32151322891207</v>
      </c>
      <c r="F16" s="158"/>
      <c r="G16" s="158"/>
      <c r="H16" s="158"/>
      <c r="I16" s="158">
        <f>I15*C16</f>
        <v>213.32151322891207</v>
      </c>
    </row>
    <row r="17" spans="2:9" s="141" customFormat="1" ht="15">
      <c r="B17" s="159"/>
      <c r="C17" s="160"/>
      <c r="D17" s="162" t="s">
        <v>20</v>
      </c>
      <c r="E17" s="158">
        <f>SUM(E15:E16)</f>
        <v>4479.751777807153</v>
      </c>
      <c r="F17" s="158"/>
      <c r="G17" s="158"/>
      <c r="H17" s="158"/>
      <c r="I17" s="158">
        <f>SUM(I15:I16)</f>
        <v>4479.751777807153</v>
      </c>
    </row>
    <row r="18" spans="2:9" s="141" customFormat="1" ht="15">
      <c r="B18" s="159"/>
      <c r="C18" s="160">
        <v>0.18</v>
      </c>
      <c r="D18" s="161" t="s">
        <v>70</v>
      </c>
      <c r="E18" s="158"/>
      <c r="F18" s="158"/>
      <c r="G18" s="158"/>
      <c r="H18" s="158">
        <f>I18</f>
        <v>806.3553200052876</v>
      </c>
      <c r="I18" s="158">
        <f>I17*C18</f>
        <v>806.3553200052876</v>
      </c>
    </row>
    <row r="19" spans="2:9" s="141" customFormat="1" ht="15.75">
      <c r="B19" s="159"/>
      <c r="C19" s="163"/>
      <c r="D19" s="164" t="s">
        <v>71</v>
      </c>
      <c r="E19" s="158">
        <f>SUM(E17:E18)</f>
        <v>4479.751777807153</v>
      </c>
      <c r="F19" s="158"/>
      <c r="G19" s="158"/>
      <c r="H19" s="158">
        <f>SUM(H18)</f>
        <v>806.3553200052876</v>
      </c>
      <c r="I19" s="158">
        <f>SUM(I17:I18)</f>
        <v>5286.107097812441</v>
      </c>
    </row>
    <row r="20" spans="2:9" s="141" customFormat="1" ht="15.75">
      <c r="B20" s="180"/>
      <c r="C20" s="181"/>
      <c r="D20" s="182"/>
      <c r="E20" s="183"/>
      <c r="F20" s="183"/>
      <c r="G20" s="183"/>
      <c r="H20" s="183"/>
      <c r="I20" s="183"/>
    </row>
    <row r="21" spans="2:9" s="141" customFormat="1" ht="15.75">
      <c r="B21" s="180"/>
      <c r="C21" s="181"/>
      <c r="D21" s="182"/>
      <c r="E21" s="183"/>
      <c r="F21" s="183"/>
      <c r="G21" s="183"/>
      <c r="H21" s="183"/>
      <c r="I21" s="183"/>
    </row>
    <row r="22" spans="2:9" s="141" customFormat="1" ht="15.75">
      <c r="B22" s="165"/>
      <c r="C22" s="165"/>
      <c r="D22" s="165"/>
      <c r="E22" s="165"/>
      <c r="F22" s="166"/>
      <c r="G22" s="166"/>
      <c r="H22" s="166"/>
      <c r="I22" s="166"/>
    </row>
    <row r="23" spans="2:9" s="141" customFormat="1" ht="15.75">
      <c r="B23" s="260" t="s">
        <v>105</v>
      </c>
      <c r="C23" s="260"/>
      <c r="D23" s="260"/>
      <c r="E23" s="165"/>
      <c r="F23" s="261" t="s">
        <v>80</v>
      </c>
      <c r="G23" s="261"/>
      <c r="H23" s="166"/>
      <c r="I23" s="166"/>
    </row>
    <row r="24" spans="2:9" s="141" customFormat="1" ht="15.75">
      <c r="B24" s="140"/>
      <c r="C24" s="140"/>
      <c r="D24" s="140"/>
      <c r="E24" s="165"/>
      <c r="F24" s="165"/>
      <c r="G24" s="165"/>
      <c r="H24" s="165"/>
      <c r="I24" s="165"/>
    </row>
    <row r="25" spans="2:9" s="141" customFormat="1" ht="15.75">
      <c r="B25" s="165"/>
      <c r="C25" s="165"/>
      <c r="D25" s="165"/>
      <c r="E25" s="165"/>
      <c r="F25" s="165"/>
      <c r="G25" s="165"/>
      <c r="H25" s="165"/>
      <c r="I25" s="165"/>
    </row>
    <row r="26" s="141" customFormat="1" ht="15"/>
    <row r="27" s="141" customFormat="1" ht="15"/>
    <row r="28" s="141" customFormat="1" ht="15"/>
    <row r="29" s="141" customFormat="1" ht="15"/>
    <row r="30" s="141" customFormat="1" ht="15"/>
    <row r="31" s="141" customFormat="1" ht="15"/>
    <row r="32" s="141" customFormat="1" ht="15"/>
    <row r="33" s="141" customFormat="1" ht="15"/>
    <row r="34" s="141" customFormat="1" ht="15"/>
    <row r="35" s="141" customFormat="1" ht="15"/>
    <row r="36" s="141" customFormat="1" ht="15"/>
  </sheetData>
  <sheetProtection/>
  <mergeCells count="21">
    <mergeCell ref="B23:D23"/>
    <mergeCell ref="F23:G23"/>
    <mergeCell ref="E4:G4"/>
    <mergeCell ref="H5:I5"/>
    <mergeCell ref="B7:I7"/>
    <mergeCell ref="B6:C6"/>
    <mergeCell ref="B1:G1"/>
    <mergeCell ref="B3:I3"/>
    <mergeCell ref="B5:C5"/>
    <mergeCell ref="E5:G5"/>
    <mergeCell ref="E6:G6"/>
    <mergeCell ref="B10:I10"/>
    <mergeCell ref="B2:I2"/>
    <mergeCell ref="C9:G9"/>
    <mergeCell ref="H6:I6"/>
    <mergeCell ref="C11:C12"/>
    <mergeCell ref="E11:I11"/>
    <mergeCell ref="D8:H8"/>
    <mergeCell ref="B11:B12"/>
    <mergeCell ref="B4:C4"/>
    <mergeCell ref="D11:D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20"/>
  <sheetViews>
    <sheetView zoomScale="110" zoomScaleNormal="110" zoomScalePageLayoutView="0" workbookViewId="0" topLeftCell="A1">
      <selection activeCell="C3" sqref="C3:L3"/>
    </sheetView>
  </sheetViews>
  <sheetFormatPr defaultColWidth="9.140625" defaultRowHeight="12.75"/>
  <cols>
    <col min="1" max="1" width="8.28125" style="122" customWidth="1"/>
    <col min="2" max="2" width="6.8515625" style="122" customWidth="1"/>
    <col min="3" max="5" width="9.140625" style="122" customWidth="1"/>
    <col min="6" max="6" width="11.00390625" style="122" customWidth="1"/>
    <col min="7" max="8" width="9.140625" style="122" customWidth="1"/>
    <col min="9" max="9" width="9.8515625" style="122" customWidth="1"/>
    <col min="10" max="10" width="14.28125" style="122" bestFit="1" customWidth="1"/>
    <col min="11" max="11" width="9.140625" style="122" customWidth="1"/>
    <col min="12" max="12" width="15.8515625" style="122" customWidth="1"/>
    <col min="13" max="16384" width="9.140625" style="122" customWidth="1"/>
  </cols>
  <sheetData>
    <row r="1" spans="2:12" ht="15"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2:12" ht="36.75" customHeight="1">
      <c r="B2" s="123"/>
      <c r="C2" s="264" t="s">
        <v>74</v>
      </c>
      <c r="D2" s="265"/>
      <c r="E2" s="265"/>
      <c r="F2" s="265"/>
      <c r="G2" s="265"/>
      <c r="H2" s="265"/>
      <c r="I2" s="265"/>
      <c r="J2" s="265"/>
      <c r="K2" s="265"/>
      <c r="L2" s="266"/>
    </row>
    <row r="3" spans="2:13" ht="93.75" customHeight="1">
      <c r="B3" s="124"/>
      <c r="C3" s="267" t="s">
        <v>117</v>
      </c>
      <c r="D3" s="267"/>
      <c r="E3" s="267"/>
      <c r="F3" s="267"/>
      <c r="G3" s="267"/>
      <c r="H3" s="267"/>
      <c r="I3" s="267"/>
      <c r="J3" s="267"/>
      <c r="K3" s="267"/>
      <c r="L3" s="268"/>
      <c r="M3" s="127"/>
    </row>
    <row r="4" spans="2:13" ht="15" customHeight="1">
      <c r="B4" s="124"/>
      <c r="C4" s="269" t="s">
        <v>72</v>
      </c>
      <c r="D4" s="269"/>
      <c r="E4" s="269"/>
      <c r="F4" s="269"/>
      <c r="G4" s="269"/>
      <c r="H4" s="269"/>
      <c r="I4" s="269"/>
      <c r="J4" s="210">
        <f>ნაკრები!I19</f>
        <v>5286.107097812441</v>
      </c>
      <c r="K4" s="208" t="s">
        <v>73</v>
      </c>
      <c r="L4" s="209"/>
      <c r="M4" s="127"/>
    </row>
    <row r="5" spans="2:13" ht="94.5" customHeight="1">
      <c r="B5" s="124"/>
      <c r="C5" s="267" t="s">
        <v>87</v>
      </c>
      <c r="D5" s="267"/>
      <c r="E5" s="267"/>
      <c r="F5" s="267"/>
      <c r="G5" s="267"/>
      <c r="H5" s="267"/>
      <c r="I5" s="267"/>
      <c r="J5" s="267"/>
      <c r="K5" s="267"/>
      <c r="L5" s="268"/>
      <c r="M5" s="128"/>
    </row>
    <row r="6" spans="2:13" ht="13.5" customHeight="1">
      <c r="B6" s="124"/>
      <c r="C6" s="125"/>
      <c r="D6" s="125"/>
      <c r="E6" s="125"/>
      <c r="F6" s="125"/>
      <c r="G6" s="125"/>
      <c r="H6" s="125"/>
      <c r="I6" s="125"/>
      <c r="J6" s="125"/>
      <c r="K6" s="125"/>
      <c r="L6" s="126"/>
      <c r="M6" s="128"/>
    </row>
    <row r="7" spans="2:13" ht="13.5" customHeight="1">
      <c r="B7" s="124"/>
      <c r="C7" s="125"/>
      <c r="D7" s="125"/>
      <c r="E7" s="125"/>
      <c r="F7" s="125"/>
      <c r="G7" s="125"/>
      <c r="H7" s="125"/>
      <c r="I7" s="125"/>
      <c r="J7" s="125"/>
      <c r="K7" s="125"/>
      <c r="L7" s="126"/>
      <c r="M7" s="128"/>
    </row>
    <row r="8" spans="2:13" ht="13.5" customHeight="1">
      <c r="B8" s="124"/>
      <c r="C8" s="125"/>
      <c r="D8" s="125"/>
      <c r="E8" s="125"/>
      <c r="F8" s="125"/>
      <c r="G8" s="125"/>
      <c r="H8" s="125"/>
      <c r="I8" s="125"/>
      <c r="J8" s="125"/>
      <c r="K8" s="125"/>
      <c r="L8" s="126"/>
      <c r="M8" s="128"/>
    </row>
    <row r="9" spans="2:12" ht="20.25" customHeight="1">
      <c r="B9" s="205" t="s">
        <v>94</v>
      </c>
      <c r="C9" s="263" t="s">
        <v>95</v>
      </c>
      <c r="D9" s="263"/>
      <c r="E9" s="263"/>
      <c r="F9" s="263"/>
      <c r="G9" s="129"/>
      <c r="H9" s="129"/>
      <c r="I9" s="129"/>
      <c r="J9" s="129"/>
      <c r="K9" s="129"/>
      <c r="L9" s="130"/>
    </row>
    <row r="10" spans="2:12" ht="15">
      <c r="B10" s="205" t="s">
        <v>96</v>
      </c>
      <c r="C10" s="263" t="s">
        <v>97</v>
      </c>
      <c r="D10" s="263"/>
      <c r="E10" s="263"/>
      <c r="F10" s="263"/>
      <c r="G10" s="131"/>
      <c r="H10" s="131"/>
      <c r="I10" s="131"/>
      <c r="J10" s="131"/>
      <c r="K10" s="131"/>
      <c r="L10" s="132"/>
    </row>
    <row r="11" spans="2:12" ht="15">
      <c r="B11" s="205" t="s">
        <v>98</v>
      </c>
      <c r="C11" s="263" t="s">
        <v>99</v>
      </c>
      <c r="D11" s="263"/>
      <c r="E11" s="263"/>
      <c r="F11" s="263"/>
      <c r="G11" s="131"/>
      <c r="H11" s="131"/>
      <c r="I11" s="131"/>
      <c r="J11" s="131"/>
      <c r="K11" s="131"/>
      <c r="L11" s="132"/>
    </row>
    <row r="12" spans="2:12" ht="15">
      <c r="B12" s="205" t="s">
        <v>100</v>
      </c>
      <c r="C12" s="263" t="s">
        <v>101</v>
      </c>
      <c r="D12" s="263"/>
      <c r="E12" s="263"/>
      <c r="F12" s="263"/>
      <c r="G12" s="131"/>
      <c r="H12" s="131"/>
      <c r="I12" s="131"/>
      <c r="J12" s="131"/>
      <c r="K12" s="131"/>
      <c r="L12" s="132"/>
    </row>
    <row r="13" spans="2:12" ht="15">
      <c r="B13" s="205" t="s">
        <v>102</v>
      </c>
      <c r="C13" s="263" t="s">
        <v>103</v>
      </c>
      <c r="D13" s="263"/>
      <c r="E13" s="263"/>
      <c r="F13" s="263"/>
      <c r="G13" s="131"/>
      <c r="H13" s="131"/>
      <c r="I13" s="131"/>
      <c r="J13" s="131"/>
      <c r="K13" s="131"/>
      <c r="L13" s="132"/>
    </row>
    <row r="14" spans="2:12" ht="15">
      <c r="B14" s="124"/>
      <c r="C14" s="121"/>
      <c r="D14" s="121"/>
      <c r="E14" s="121"/>
      <c r="F14" s="121"/>
      <c r="G14" s="121"/>
      <c r="H14" s="121"/>
      <c r="I14" s="121"/>
      <c r="J14" s="121"/>
      <c r="K14" s="121"/>
      <c r="L14" s="133"/>
    </row>
    <row r="15" spans="2:13" ht="15">
      <c r="B15" s="134"/>
      <c r="C15" s="131"/>
      <c r="D15" s="131"/>
      <c r="E15" s="131"/>
      <c r="F15" s="131"/>
      <c r="G15" s="131"/>
      <c r="H15" s="131"/>
      <c r="I15" s="131"/>
      <c r="J15" s="131"/>
      <c r="K15" s="131"/>
      <c r="L15" s="132"/>
      <c r="M15" s="135"/>
    </row>
    <row r="16" spans="2:13" ht="15">
      <c r="B16" s="134"/>
      <c r="C16" s="131"/>
      <c r="D16" s="131"/>
      <c r="E16" s="131"/>
      <c r="F16" s="131"/>
      <c r="G16" s="131"/>
      <c r="H16" s="131"/>
      <c r="I16" s="131"/>
      <c r="J16" s="131"/>
      <c r="K16" s="131"/>
      <c r="L16" s="132"/>
      <c r="M16" s="135"/>
    </row>
    <row r="17" spans="2:13" ht="15">
      <c r="B17" s="134"/>
      <c r="C17" s="131"/>
      <c r="D17" s="131"/>
      <c r="E17" s="131"/>
      <c r="F17" s="131"/>
      <c r="G17" s="131"/>
      <c r="H17" s="131"/>
      <c r="I17" s="131"/>
      <c r="J17" s="131"/>
      <c r="K17" s="131"/>
      <c r="L17" s="132"/>
      <c r="M17" s="135"/>
    </row>
    <row r="18" spans="2:13" ht="15">
      <c r="B18" s="134"/>
      <c r="C18" s="131"/>
      <c r="D18" s="131"/>
      <c r="E18" s="131"/>
      <c r="F18" s="131"/>
      <c r="G18" s="131"/>
      <c r="H18" s="131"/>
      <c r="I18" s="131"/>
      <c r="J18" s="131"/>
      <c r="K18" s="131"/>
      <c r="L18" s="132"/>
      <c r="M18" s="135"/>
    </row>
    <row r="19" spans="2:13" ht="15">
      <c r="B19" s="134"/>
      <c r="C19" s="131"/>
      <c r="D19" s="131"/>
      <c r="E19" s="131"/>
      <c r="F19" s="131"/>
      <c r="G19" s="131"/>
      <c r="H19" s="131"/>
      <c r="I19" s="131"/>
      <c r="J19" s="131"/>
      <c r="K19" s="131"/>
      <c r="L19" s="132"/>
      <c r="M19" s="135"/>
    </row>
    <row r="20" spans="2:12" ht="15">
      <c r="B20" s="136"/>
      <c r="C20" s="137"/>
      <c r="D20" s="137"/>
      <c r="E20" s="137"/>
      <c r="F20" s="137"/>
      <c r="G20" s="137"/>
      <c r="H20" s="137"/>
      <c r="I20" s="137"/>
      <c r="J20" s="137"/>
      <c r="K20" s="137"/>
      <c r="L20" s="138"/>
    </row>
  </sheetData>
  <sheetProtection/>
  <mergeCells count="9">
    <mergeCell ref="C11:F11"/>
    <mergeCell ref="C12:F12"/>
    <mergeCell ref="C13:F13"/>
    <mergeCell ref="C2:L2"/>
    <mergeCell ref="C3:L3"/>
    <mergeCell ref="C4:I4"/>
    <mergeCell ref="C5:L5"/>
    <mergeCell ref="C9:F9"/>
    <mergeCell ref="C10:F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O31"/>
  <sheetViews>
    <sheetView zoomScale="60" zoomScaleNormal="60" zoomScalePageLayoutView="0" workbookViewId="0" topLeftCell="A1">
      <selection activeCell="A1" sqref="A1:P29"/>
    </sheetView>
  </sheetViews>
  <sheetFormatPr defaultColWidth="9.140625" defaultRowHeight="12.75"/>
  <cols>
    <col min="1" max="1" width="10.28125" style="13" customWidth="1"/>
    <col min="2" max="2" width="4.8515625" style="13" customWidth="1"/>
    <col min="3" max="12" width="9.140625" style="13" customWidth="1"/>
    <col min="13" max="13" width="10.00390625" style="13" bestFit="1" customWidth="1"/>
    <col min="14" max="15" width="9.140625" style="13" customWidth="1"/>
    <col min="16" max="16" width="10.57421875" style="13" customWidth="1"/>
    <col min="17" max="16384" width="9.140625" style="13" customWidth="1"/>
  </cols>
  <sheetData>
    <row r="1" ht="15.75" thickBot="1"/>
    <row r="2" spans="2:15" ht="15">
      <c r="B2" s="270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2"/>
    </row>
    <row r="3" spans="2:15" ht="18">
      <c r="B3" s="279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280"/>
    </row>
    <row r="4" spans="2:15" ht="18">
      <c r="B4" s="279"/>
      <c r="C4" s="167"/>
      <c r="D4" s="167"/>
      <c r="E4" s="167"/>
      <c r="F4" s="167"/>
      <c r="G4" s="273" t="s">
        <v>75</v>
      </c>
      <c r="H4" s="273"/>
      <c r="I4" s="273"/>
      <c r="J4" s="167"/>
      <c r="K4" s="167"/>
      <c r="L4" s="167"/>
      <c r="M4" s="167"/>
      <c r="N4" s="167"/>
      <c r="O4" s="280"/>
    </row>
    <row r="5" spans="2:15" ht="15">
      <c r="B5" s="279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280"/>
    </row>
    <row r="6" spans="2:15" ht="15">
      <c r="B6" s="279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280"/>
    </row>
    <row r="7" spans="2:15" ht="15">
      <c r="B7" s="279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19"/>
      <c r="N7" s="120"/>
      <c r="O7" s="280"/>
    </row>
    <row r="8" spans="2:15" ht="15">
      <c r="B8" s="27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20"/>
      <c r="N8" s="120"/>
      <c r="O8" s="280"/>
    </row>
    <row r="9" spans="2:15" ht="24">
      <c r="B9" s="279"/>
      <c r="C9" s="274" t="s">
        <v>76</v>
      </c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80"/>
    </row>
    <row r="10" spans="2:15" ht="24.75" customHeight="1">
      <c r="B10" s="27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20"/>
      <c r="N10" s="120"/>
      <c r="O10" s="280"/>
    </row>
    <row r="11" spans="2:15" ht="42" customHeight="1">
      <c r="B11" s="279"/>
      <c r="C11" s="275" t="s">
        <v>116</v>
      </c>
      <c r="D11" s="275"/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280"/>
    </row>
    <row r="12" spans="2:15" ht="15">
      <c r="B12" s="27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280"/>
    </row>
    <row r="13" spans="2:15" ht="15">
      <c r="B13" s="27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280"/>
    </row>
    <row r="14" spans="2:15" ht="15">
      <c r="B14" s="279"/>
      <c r="C14" s="120"/>
      <c r="D14" s="120"/>
      <c r="E14" s="120"/>
      <c r="F14" s="120"/>
      <c r="G14" s="120"/>
      <c r="H14" s="276" t="s">
        <v>77</v>
      </c>
      <c r="I14" s="276"/>
      <c r="J14" s="276"/>
      <c r="K14" s="276"/>
      <c r="L14" s="276"/>
      <c r="M14" s="168">
        <f>განმარტ!J4</f>
        <v>5286.107097812441</v>
      </c>
      <c r="N14" s="121" t="s">
        <v>13</v>
      </c>
      <c r="O14" s="280"/>
    </row>
    <row r="15" spans="2:15" ht="15">
      <c r="B15" s="279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280"/>
    </row>
    <row r="16" spans="2:15" ht="15">
      <c r="B16" s="279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280"/>
    </row>
    <row r="17" spans="2:15" ht="15">
      <c r="B17" s="279"/>
      <c r="C17" s="120"/>
      <c r="D17" s="278" t="s">
        <v>78</v>
      </c>
      <c r="E17" s="278"/>
      <c r="F17" s="278"/>
      <c r="G17" s="278"/>
      <c r="H17" s="278"/>
      <c r="I17" s="120"/>
      <c r="J17" s="278" t="s">
        <v>80</v>
      </c>
      <c r="K17" s="278"/>
      <c r="L17" s="278"/>
      <c r="M17" s="120"/>
      <c r="N17" s="120"/>
      <c r="O17" s="280"/>
    </row>
    <row r="18" spans="2:15" ht="15">
      <c r="B18" s="279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280"/>
    </row>
    <row r="19" spans="2:15" ht="15">
      <c r="B19" s="279"/>
      <c r="C19" s="120"/>
      <c r="D19" s="278" t="s">
        <v>79</v>
      </c>
      <c r="E19" s="278"/>
      <c r="F19" s="278"/>
      <c r="G19" s="278"/>
      <c r="H19" s="278"/>
      <c r="I19" s="120"/>
      <c r="J19" s="278" t="s">
        <v>81</v>
      </c>
      <c r="K19" s="278"/>
      <c r="L19" s="278"/>
      <c r="M19" s="120"/>
      <c r="N19" s="120"/>
      <c r="O19" s="280"/>
    </row>
    <row r="20" spans="2:15" ht="15">
      <c r="B20" s="279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280"/>
    </row>
    <row r="21" spans="2:15" ht="15">
      <c r="B21" s="279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280"/>
    </row>
    <row r="22" spans="2:15" ht="15">
      <c r="B22" s="279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280"/>
    </row>
    <row r="23" spans="2:15" ht="15">
      <c r="B23" s="279"/>
      <c r="C23" s="120"/>
      <c r="D23" s="120"/>
      <c r="E23" s="120"/>
      <c r="F23" s="169"/>
      <c r="G23" s="169"/>
      <c r="J23" s="169"/>
      <c r="K23" s="120"/>
      <c r="L23" s="120"/>
      <c r="M23" s="120"/>
      <c r="N23" s="120"/>
      <c r="O23" s="280"/>
    </row>
    <row r="24" spans="2:15" ht="15">
      <c r="B24" s="17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71"/>
    </row>
    <row r="25" spans="2:15" ht="15">
      <c r="B25" s="17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71"/>
    </row>
    <row r="26" spans="2:15" ht="15">
      <c r="B26" s="17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71"/>
    </row>
    <row r="27" spans="2:15" ht="15">
      <c r="B27" s="170"/>
      <c r="C27" s="120"/>
      <c r="D27" s="120"/>
      <c r="E27" s="120"/>
      <c r="F27" s="120"/>
      <c r="G27" s="120"/>
      <c r="H27" s="277" t="s">
        <v>2</v>
      </c>
      <c r="I27" s="277"/>
      <c r="J27" s="120"/>
      <c r="K27" s="120"/>
      <c r="L27" s="120"/>
      <c r="M27" s="120"/>
      <c r="N27" s="120"/>
      <c r="O27" s="171"/>
    </row>
    <row r="28" spans="2:15" ht="15.75" thickBot="1">
      <c r="B28" s="172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4"/>
    </row>
    <row r="31" ht="15">
      <c r="H31" s="13" t="s">
        <v>1</v>
      </c>
    </row>
  </sheetData>
  <sheetProtection/>
  <mergeCells count="12">
    <mergeCell ref="O3:O23"/>
    <mergeCell ref="D17:H17"/>
    <mergeCell ref="B2:O2"/>
    <mergeCell ref="G4:I4"/>
    <mergeCell ref="C9:N9"/>
    <mergeCell ref="C11:N11"/>
    <mergeCell ref="H14:L14"/>
    <mergeCell ref="H27:I27"/>
    <mergeCell ref="D19:H19"/>
    <mergeCell ref="J17:L17"/>
    <mergeCell ref="J19:L19"/>
    <mergeCell ref="B3:B23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PageLayoutView="0" workbookViewId="0" topLeftCell="A31">
      <selection activeCell="C54" sqref="C54"/>
    </sheetView>
  </sheetViews>
  <sheetFormatPr defaultColWidth="9.140625" defaultRowHeight="12.75"/>
  <cols>
    <col min="1" max="1" width="2.421875" style="13" customWidth="1"/>
    <col min="2" max="2" width="3.57421875" style="118" customWidth="1"/>
    <col min="3" max="3" width="42.8515625" style="13" customWidth="1"/>
    <col min="4" max="5" width="8.421875" style="13" customWidth="1"/>
    <col min="6" max="6" width="8.28125" style="13" customWidth="1"/>
    <col min="7" max="7" width="7.8515625" style="13" customWidth="1"/>
    <col min="8" max="8" width="8.8515625" style="13" customWidth="1"/>
    <col min="9" max="9" width="8.421875" style="13" customWidth="1"/>
    <col min="10" max="10" width="8.140625" style="13" customWidth="1"/>
    <col min="11" max="11" width="8.421875" style="13" customWidth="1"/>
    <col min="12" max="12" width="9.140625" style="13" customWidth="1"/>
    <col min="13" max="13" width="9.8515625" style="13" customWidth="1"/>
    <col min="14" max="16384" width="9.140625" style="12" customWidth="1"/>
  </cols>
  <sheetData>
    <row r="1" spans="1:13" ht="21.75" customHeight="1">
      <c r="A1" s="111"/>
      <c r="B1" s="211" t="s">
        <v>116</v>
      </c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</row>
    <row r="2" spans="1:13" ht="15" customHeight="1">
      <c r="A2" s="112"/>
      <c r="B2" s="213" t="s">
        <v>119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</row>
    <row r="3" spans="1:13" s="4" customFormat="1" ht="17.25" customHeight="1">
      <c r="A3" s="3"/>
      <c r="B3" s="218" t="s">
        <v>0</v>
      </c>
      <c r="C3" s="218" t="s">
        <v>15</v>
      </c>
      <c r="D3" s="226" t="s">
        <v>16</v>
      </c>
      <c r="E3" s="229" t="s">
        <v>17</v>
      </c>
      <c r="F3" s="230"/>
      <c r="G3" s="233" t="s">
        <v>18</v>
      </c>
      <c r="H3" s="234"/>
      <c r="I3" s="233" t="s">
        <v>24</v>
      </c>
      <c r="J3" s="234"/>
      <c r="K3" s="229" t="s">
        <v>19</v>
      </c>
      <c r="L3" s="230"/>
      <c r="M3" s="238" t="s">
        <v>20</v>
      </c>
    </row>
    <row r="4" spans="1:13" s="4" customFormat="1" ht="15" customHeight="1">
      <c r="A4" s="3"/>
      <c r="B4" s="219"/>
      <c r="C4" s="224"/>
      <c r="D4" s="227"/>
      <c r="E4" s="231"/>
      <c r="F4" s="232"/>
      <c r="G4" s="235"/>
      <c r="H4" s="236"/>
      <c r="I4" s="235"/>
      <c r="J4" s="236"/>
      <c r="K4" s="231"/>
      <c r="L4" s="232"/>
      <c r="M4" s="239"/>
    </row>
    <row r="5" spans="1:13" s="4" customFormat="1" ht="21" customHeight="1">
      <c r="A5" s="3"/>
      <c r="B5" s="219"/>
      <c r="C5" s="224"/>
      <c r="D5" s="227"/>
      <c r="E5" s="218" t="s">
        <v>23</v>
      </c>
      <c r="F5" s="218" t="s">
        <v>21</v>
      </c>
      <c r="G5" s="237" t="s">
        <v>22</v>
      </c>
      <c r="H5" s="218" t="s">
        <v>21</v>
      </c>
      <c r="I5" s="237" t="s">
        <v>22</v>
      </c>
      <c r="J5" s="218" t="s">
        <v>21</v>
      </c>
      <c r="K5" s="237" t="s">
        <v>22</v>
      </c>
      <c r="L5" s="218" t="s">
        <v>21</v>
      </c>
      <c r="M5" s="239"/>
    </row>
    <row r="6" spans="1:13" s="4" customFormat="1" ht="18.75" customHeight="1">
      <c r="A6" s="3"/>
      <c r="B6" s="220"/>
      <c r="C6" s="225"/>
      <c r="D6" s="228"/>
      <c r="E6" s="220"/>
      <c r="F6" s="220"/>
      <c r="G6" s="220"/>
      <c r="H6" s="220"/>
      <c r="I6" s="220"/>
      <c r="J6" s="220"/>
      <c r="K6" s="220"/>
      <c r="L6" s="220"/>
      <c r="M6" s="240"/>
    </row>
    <row r="7" spans="1:13" ht="15">
      <c r="A7" s="5"/>
      <c r="B7" s="6">
        <v>1</v>
      </c>
      <c r="C7" s="8">
        <v>3</v>
      </c>
      <c r="D7" s="9">
        <v>4</v>
      </c>
      <c r="E7" s="10">
        <v>5</v>
      </c>
      <c r="F7" s="11">
        <v>6</v>
      </c>
      <c r="G7" s="8">
        <v>7</v>
      </c>
      <c r="H7" s="9">
        <v>8</v>
      </c>
      <c r="I7" s="10">
        <v>9</v>
      </c>
      <c r="J7" s="8">
        <v>10</v>
      </c>
      <c r="K7" s="10">
        <v>11</v>
      </c>
      <c r="L7" s="9">
        <v>12</v>
      </c>
      <c r="M7" s="10">
        <v>13</v>
      </c>
    </row>
    <row r="8" spans="2:13" s="13" customFormat="1" ht="30">
      <c r="B8" s="14">
        <v>1</v>
      </c>
      <c r="C8" s="2" t="s">
        <v>111</v>
      </c>
      <c r="D8" s="15" t="s">
        <v>26</v>
      </c>
      <c r="E8" s="16"/>
      <c r="F8" s="17">
        <v>0.21</v>
      </c>
      <c r="G8" s="18"/>
      <c r="H8" s="19"/>
      <c r="I8" s="20"/>
      <c r="J8" s="21"/>
      <c r="K8" s="20"/>
      <c r="L8" s="21"/>
      <c r="M8" s="22"/>
    </row>
    <row r="9" spans="2:13" s="13" customFormat="1" ht="15">
      <c r="B9" s="23"/>
      <c r="C9" s="1" t="s">
        <v>25</v>
      </c>
      <c r="D9" s="25" t="s">
        <v>27</v>
      </c>
      <c r="E9" s="26">
        <v>13.8</v>
      </c>
      <c r="F9" s="27">
        <f>E9*F8</f>
        <v>2.898</v>
      </c>
      <c r="G9" s="28"/>
      <c r="H9" s="27"/>
      <c r="I9" s="29"/>
      <c r="J9" s="30"/>
      <c r="K9" s="29"/>
      <c r="L9" s="30"/>
      <c r="M9" s="31"/>
    </row>
    <row r="10" spans="2:13" s="32" customFormat="1" ht="45.75" customHeight="1">
      <c r="B10" s="33">
        <v>2</v>
      </c>
      <c r="C10" s="35" t="s">
        <v>29</v>
      </c>
      <c r="D10" s="34" t="s">
        <v>36</v>
      </c>
      <c r="E10" s="34"/>
      <c r="F10" s="36">
        <v>0.15</v>
      </c>
      <c r="G10" s="37"/>
      <c r="H10" s="37"/>
      <c r="I10" s="38"/>
      <c r="J10" s="37"/>
      <c r="K10" s="37"/>
      <c r="L10" s="37"/>
      <c r="M10" s="37"/>
    </row>
    <row r="11" spans="2:13" s="13" customFormat="1" ht="15" customHeight="1">
      <c r="B11" s="39"/>
      <c r="C11" s="1" t="s">
        <v>25</v>
      </c>
      <c r="D11" s="25" t="s">
        <v>27</v>
      </c>
      <c r="E11" s="38">
        <v>9.5</v>
      </c>
      <c r="F11" s="38">
        <f>E11*F10</f>
        <v>1.425</v>
      </c>
      <c r="G11" s="38"/>
      <c r="H11" s="38"/>
      <c r="I11" s="41"/>
      <c r="J11" s="38"/>
      <c r="K11" s="38"/>
      <c r="L11" s="38"/>
      <c r="M11" s="38"/>
    </row>
    <row r="12" spans="2:13" s="13" customFormat="1" ht="18" customHeight="1">
      <c r="B12" s="42"/>
      <c r="C12" s="48" t="s">
        <v>31</v>
      </c>
      <c r="D12" s="45" t="s">
        <v>32</v>
      </c>
      <c r="E12" s="44"/>
      <c r="F12" s="45">
        <v>2</v>
      </c>
      <c r="G12" s="45"/>
      <c r="H12" s="46"/>
      <c r="I12" s="45"/>
      <c r="J12" s="45"/>
      <c r="K12" s="45"/>
      <c r="L12" s="44"/>
      <c r="M12" s="45"/>
    </row>
    <row r="13" spans="2:13" s="13" customFormat="1" ht="42.75" customHeight="1">
      <c r="B13" s="47">
        <v>3</v>
      </c>
      <c r="C13" s="50" t="s">
        <v>34</v>
      </c>
      <c r="D13" s="49" t="s">
        <v>35</v>
      </c>
      <c r="E13" s="49"/>
      <c r="F13" s="51">
        <v>0.8</v>
      </c>
      <c r="G13" s="45"/>
      <c r="H13" s="45"/>
      <c r="I13" s="45"/>
      <c r="J13" s="45"/>
      <c r="K13" s="52"/>
      <c r="L13" s="52"/>
      <c r="M13" s="52"/>
    </row>
    <row r="14" spans="2:13" s="13" customFormat="1" ht="15" customHeight="1">
      <c r="B14" s="47"/>
      <c r="C14" s="1" t="s">
        <v>25</v>
      </c>
      <c r="D14" s="25" t="s">
        <v>27</v>
      </c>
      <c r="E14" s="45">
        <v>2.99</v>
      </c>
      <c r="F14" s="45">
        <f>E14*F13</f>
        <v>2.3920000000000003</v>
      </c>
      <c r="G14" s="45"/>
      <c r="H14" s="45"/>
      <c r="I14" s="45"/>
      <c r="J14" s="45"/>
      <c r="K14" s="45"/>
      <c r="L14" s="45"/>
      <c r="M14" s="45"/>
    </row>
    <row r="15" spans="1:13" ht="44.25" customHeight="1">
      <c r="A15" s="53"/>
      <c r="B15" s="33">
        <v>4</v>
      </c>
      <c r="C15" s="55" t="s">
        <v>106</v>
      </c>
      <c r="D15" s="49" t="s">
        <v>35</v>
      </c>
      <c r="E15" s="34"/>
      <c r="F15" s="56">
        <v>0.4</v>
      </c>
      <c r="G15" s="57"/>
      <c r="H15" s="57"/>
      <c r="I15" s="57"/>
      <c r="J15" s="57"/>
      <c r="K15" s="57"/>
      <c r="L15" s="57"/>
      <c r="M15" s="57"/>
    </row>
    <row r="16" spans="1:13" ht="14.25" customHeight="1">
      <c r="A16" s="58"/>
      <c r="B16" s="59"/>
      <c r="C16" s="1" t="s">
        <v>25</v>
      </c>
      <c r="D16" s="25" t="s">
        <v>27</v>
      </c>
      <c r="E16" s="57">
        <v>8.4</v>
      </c>
      <c r="F16" s="57">
        <f>E16*F15</f>
        <v>3.3600000000000003</v>
      </c>
      <c r="G16" s="57"/>
      <c r="H16" s="57"/>
      <c r="I16" s="62"/>
      <c r="J16" s="57"/>
      <c r="K16" s="57"/>
      <c r="L16" s="57"/>
      <c r="M16" s="57"/>
    </row>
    <row r="17" spans="1:13" ht="15" customHeight="1">
      <c r="A17" s="58"/>
      <c r="B17" s="59"/>
      <c r="C17" s="63" t="s">
        <v>107</v>
      </c>
      <c r="D17" s="45" t="s">
        <v>35</v>
      </c>
      <c r="E17" s="64">
        <v>1.02</v>
      </c>
      <c r="F17" s="57">
        <f>E17*F15</f>
        <v>0.40800000000000003</v>
      </c>
      <c r="G17" s="57"/>
      <c r="H17" s="57"/>
      <c r="I17" s="57"/>
      <c r="J17" s="57"/>
      <c r="K17" s="57"/>
      <c r="L17" s="57"/>
      <c r="M17" s="57"/>
    </row>
    <row r="18" spans="1:13" ht="15" customHeight="1">
      <c r="A18" s="58"/>
      <c r="B18" s="59"/>
      <c r="C18" s="63" t="s">
        <v>108</v>
      </c>
      <c r="D18" s="45" t="s">
        <v>44</v>
      </c>
      <c r="E18" s="64" t="s">
        <v>109</v>
      </c>
      <c r="F18" s="57">
        <v>3</v>
      </c>
      <c r="G18" s="57"/>
      <c r="H18" s="57"/>
      <c r="I18" s="57"/>
      <c r="J18" s="57"/>
      <c r="K18" s="57"/>
      <c r="L18" s="57"/>
      <c r="M18" s="57"/>
    </row>
    <row r="19" spans="2:13" s="65" customFormat="1" ht="15" customHeight="1">
      <c r="B19" s="66"/>
      <c r="C19" s="73" t="s">
        <v>110</v>
      </c>
      <c r="D19" s="45" t="s">
        <v>35</v>
      </c>
      <c r="E19" s="66">
        <v>0.021</v>
      </c>
      <c r="F19" s="71">
        <f>E19*F15</f>
        <v>0.008400000000000001</v>
      </c>
      <c r="G19" s="71"/>
      <c r="H19" s="71"/>
      <c r="I19" s="71"/>
      <c r="J19" s="71"/>
      <c r="K19" s="71"/>
      <c r="L19" s="71"/>
      <c r="M19" s="71"/>
    </row>
    <row r="20" spans="1:13" ht="14.25" customHeight="1">
      <c r="A20" s="58"/>
      <c r="B20" s="59"/>
      <c r="C20" s="63" t="s">
        <v>39</v>
      </c>
      <c r="D20" s="61" t="s">
        <v>13</v>
      </c>
      <c r="E20" s="64">
        <v>0.81</v>
      </c>
      <c r="F20" s="57">
        <f>E20*F15</f>
        <v>0.32400000000000007</v>
      </c>
      <c r="G20" s="57"/>
      <c r="H20" s="57"/>
      <c r="I20" s="57"/>
      <c r="J20" s="57"/>
      <c r="K20" s="57"/>
      <c r="L20" s="57"/>
      <c r="M20" s="57"/>
    </row>
    <row r="21" spans="1:13" ht="15" customHeight="1">
      <c r="A21" s="58"/>
      <c r="B21" s="59"/>
      <c r="C21" s="63" t="s">
        <v>40</v>
      </c>
      <c r="D21" s="61" t="s">
        <v>13</v>
      </c>
      <c r="E21" s="64">
        <f>13/100</f>
        <v>0.13</v>
      </c>
      <c r="F21" s="57">
        <f>E21*F15</f>
        <v>0.052000000000000005</v>
      </c>
      <c r="G21" s="57"/>
      <c r="H21" s="57"/>
      <c r="I21" s="57"/>
      <c r="J21" s="57"/>
      <c r="K21" s="57"/>
      <c r="L21" s="57"/>
      <c r="M21" s="57"/>
    </row>
    <row r="22" spans="2:13" s="65" customFormat="1" ht="45" customHeight="1">
      <c r="B22" s="66">
        <v>5</v>
      </c>
      <c r="C22" s="68" t="s">
        <v>115</v>
      </c>
      <c r="D22" s="49" t="s">
        <v>35</v>
      </c>
      <c r="E22" s="69"/>
      <c r="F22" s="70">
        <v>5.94</v>
      </c>
      <c r="G22" s="71"/>
      <c r="H22" s="71"/>
      <c r="I22" s="71"/>
      <c r="J22" s="71"/>
      <c r="K22" s="71"/>
      <c r="L22" s="71"/>
      <c r="M22" s="71"/>
    </row>
    <row r="23" spans="2:13" s="65" customFormat="1" ht="15" customHeight="1">
      <c r="B23" s="66"/>
      <c r="C23" s="1" t="s">
        <v>25</v>
      </c>
      <c r="D23" s="25" t="s">
        <v>27</v>
      </c>
      <c r="E23" s="66">
        <v>13.9</v>
      </c>
      <c r="F23" s="71">
        <f>F22*E23</f>
        <v>82.566</v>
      </c>
      <c r="G23" s="71"/>
      <c r="H23" s="71"/>
      <c r="I23" s="71"/>
      <c r="J23" s="71"/>
      <c r="K23" s="71"/>
      <c r="L23" s="71"/>
      <c r="M23" s="71"/>
    </row>
    <row r="24" spans="2:13" s="65" customFormat="1" ht="15" customHeight="1">
      <c r="B24" s="66"/>
      <c r="C24" s="63" t="s">
        <v>39</v>
      </c>
      <c r="D24" s="61" t="s">
        <v>13</v>
      </c>
      <c r="E24" s="66">
        <v>1.28</v>
      </c>
      <c r="F24" s="71">
        <f>F22*E24</f>
        <v>7.603200000000001</v>
      </c>
      <c r="G24" s="71"/>
      <c r="H24" s="71"/>
      <c r="I24" s="71"/>
      <c r="J24" s="71"/>
      <c r="K24" s="71"/>
      <c r="L24" s="71"/>
      <c r="M24" s="71"/>
    </row>
    <row r="25" spans="2:13" s="65" customFormat="1" ht="15" customHeight="1">
      <c r="B25" s="66"/>
      <c r="C25" s="63" t="s">
        <v>107</v>
      </c>
      <c r="D25" s="45" t="s">
        <v>35</v>
      </c>
      <c r="E25" s="66">
        <v>1.02</v>
      </c>
      <c r="F25" s="71">
        <f>F22*E25</f>
        <v>6.058800000000001</v>
      </c>
      <c r="G25" s="71"/>
      <c r="H25" s="71"/>
      <c r="I25" s="71"/>
      <c r="J25" s="71"/>
      <c r="K25" s="71"/>
      <c r="L25" s="71"/>
      <c r="M25" s="71"/>
    </row>
    <row r="26" spans="1:13" ht="15" customHeight="1">
      <c r="A26" s="58"/>
      <c r="B26" s="59"/>
      <c r="C26" s="63" t="s">
        <v>41</v>
      </c>
      <c r="D26" s="61" t="s">
        <v>42</v>
      </c>
      <c r="E26" s="64" t="s">
        <v>47</v>
      </c>
      <c r="F26" s="64">
        <v>836</v>
      </c>
      <c r="G26" s="57"/>
      <c r="H26" s="57"/>
      <c r="I26" s="64"/>
      <c r="J26" s="57"/>
      <c r="K26" s="57"/>
      <c r="L26" s="57"/>
      <c r="M26" s="57"/>
    </row>
    <row r="27" spans="1:13" ht="15" customHeight="1">
      <c r="A27" s="58"/>
      <c r="B27" s="59"/>
      <c r="C27" s="63" t="s">
        <v>43</v>
      </c>
      <c r="D27" s="61" t="s">
        <v>3</v>
      </c>
      <c r="E27" s="64">
        <v>1</v>
      </c>
      <c r="F27" s="64">
        <f>E27*F22</f>
        <v>5.94</v>
      </c>
      <c r="G27" s="57"/>
      <c r="H27" s="57"/>
      <c r="I27" s="64"/>
      <c r="J27" s="57"/>
      <c r="K27" s="57"/>
      <c r="L27" s="57"/>
      <c r="M27" s="57"/>
    </row>
    <row r="28" spans="2:13" s="65" customFormat="1" ht="15" customHeight="1">
      <c r="B28" s="66"/>
      <c r="C28" s="73" t="s">
        <v>38</v>
      </c>
      <c r="D28" s="66" t="s">
        <v>44</v>
      </c>
      <c r="E28" s="66">
        <v>2.1</v>
      </c>
      <c r="F28" s="71">
        <f>F22*E28</f>
        <v>12.474000000000002</v>
      </c>
      <c r="G28" s="71"/>
      <c r="H28" s="71"/>
      <c r="I28" s="71"/>
      <c r="J28" s="71"/>
      <c r="K28" s="71"/>
      <c r="L28" s="71"/>
      <c r="M28" s="71"/>
    </row>
    <row r="29" spans="2:13" s="65" customFormat="1" ht="15" customHeight="1">
      <c r="B29" s="66"/>
      <c r="C29" s="73" t="s">
        <v>45</v>
      </c>
      <c r="D29" s="45" t="s">
        <v>35</v>
      </c>
      <c r="E29" s="66">
        <v>0.0429</v>
      </c>
      <c r="F29" s="71">
        <f>F22*E29</f>
        <v>0.254826</v>
      </c>
      <c r="G29" s="71"/>
      <c r="H29" s="71"/>
      <c r="I29" s="71"/>
      <c r="J29" s="71"/>
      <c r="K29" s="71"/>
      <c r="L29" s="71"/>
      <c r="M29" s="71"/>
    </row>
    <row r="30" spans="2:13" s="65" customFormat="1" ht="15" customHeight="1">
      <c r="B30" s="66"/>
      <c r="C30" s="73" t="s">
        <v>46</v>
      </c>
      <c r="D30" s="61" t="s">
        <v>13</v>
      </c>
      <c r="E30" s="66">
        <v>0.93</v>
      </c>
      <c r="F30" s="71">
        <f>F22*E30</f>
        <v>5.5242</v>
      </c>
      <c r="G30" s="71"/>
      <c r="H30" s="71"/>
      <c r="I30" s="71"/>
      <c r="J30" s="71"/>
      <c r="K30" s="71"/>
      <c r="L30" s="71"/>
      <c r="M30" s="71"/>
    </row>
    <row r="31" spans="2:13" s="74" customFormat="1" ht="30">
      <c r="B31" s="45">
        <v>6</v>
      </c>
      <c r="C31" s="50" t="s">
        <v>48</v>
      </c>
      <c r="D31" s="49" t="s">
        <v>49</v>
      </c>
      <c r="E31" s="75"/>
      <c r="F31" s="75">
        <v>0.249</v>
      </c>
      <c r="G31" s="46"/>
      <c r="H31" s="45"/>
      <c r="I31" s="76"/>
      <c r="J31" s="76"/>
      <c r="K31" s="76"/>
      <c r="L31" s="76"/>
      <c r="M31" s="46"/>
    </row>
    <row r="32" spans="2:13" s="13" customFormat="1" ht="12" customHeight="1">
      <c r="B32" s="47"/>
      <c r="C32" s="1" t="s">
        <v>25</v>
      </c>
      <c r="D32" s="25" t="s">
        <v>27</v>
      </c>
      <c r="E32" s="78">
        <v>183</v>
      </c>
      <c r="F32" s="78">
        <f>F31*E32</f>
        <v>45.567</v>
      </c>
      <c r="G32" s="79"/>
      <c r="H32" s="47"/>
      <c r="I32" s="80"/>
      <c r="J32" s="80"/>
      <c r="K32" s="80"/>
      <c r="L32" s="80"/>
      <c r="M32" s="79"/>
    </row>
    <row r="33" spans="2:13" s="13" customFormat="1" ht="12" customHeight="1">
      <c r="B33" s="47"/>
      <c r="C33" s="63" t="s">
        <v>39</v>
      </c>
      <c r="D33" s="61" t="s">
        <v>13</v>
      </c>
      <c r="E33" s="78">
        <v>3.6</v>
      </c>
      <c r="F33" s="78">
        <f>F31*E33</f>
        <v>0.8964</v>
      </c>
      <c r="G33" s="80"/>
      <c r="H33" s="80"/>
      <c r="I33" s="80"/>
      <c r="J33" s="80"/>
      <c r="K33" s="79"/>
      <c r="L33" s="47"/>
      <c r="M33" s="79"/>
    </row>
    <row r="34" spans="2:13" s="13" customFormat="1" ht="12" customHeight="1">
      <c r="B34" s="47"/>
      <c r="C34" s="77" t="s">
        <v>112</v>
      </c>
      <c r="D34" s="61" t="s">
        <v>42</v>
      </c>
      <c r="E34" s="78" t="s">
        <v>109</v>
      </c>
      <c r="F34" s="78">
        <v>31.5</v>
      </c>
      <c r="G34" s="80"/>
      <c r="H34" s="80"/>
      <c r="I34" s="79"/>
      <c r="J34" s="47"/>
      <c r="K34" s="80"/>
      <c r="L34" s="80"/>
      <c r="M34" s="79"/>
    </row>
    <row r="35" spans="2:13" s="13" customFormat="1" ht="12" customHeight="1">
      <c r="B35" s="47"/>
      <c r="C35" s="77" t="s">
        <v>114</v>
      </c>
      <c r="D35" s="61" t="s">
        <v>42</v>
      </c>
      <c r="E35" s="78" t="s">
        <v>109</v>
      </c>
      <c r="F35" s="78">
        <v>26.2</v>
      </c>
      <c r="G35" s="80"/>
      <c r="H35" s="80"/>
      <c r="I35" s="79"/>
      <c r="J35" s="47"/>
      <c r="K35" s="80"/>
      <c r="L35" s="80"/>
      <c r="M35" s="79"/>
    </row>
    <row r="36" spans="2:13" s="13" customFormat="1" ht="12" customHeight="1">
      <c r="B36" s="47"/>
      <c r="C36" s="77" t="s">
        <v>113</v>
      </c>
      <c r="D36" s="61" t="s">
        <v>42</v>
      </c>
      <c r="E36" s="78" t="s">
        <v>109</v>
      </c>
      <c r="F36" s="78">
        <v>75</v>
      </c>
      <c r="G36" s="80"/>
      <c r="H36" s="80"/>
      <c r="I36" s="79"/>
      <c r="J36" s="47"/>
      <c r="K36" s="80"/>
      <c r="L36" s="80"/>
      <c r="M36" s="79"/>
    </row>
    <row r="37" spans="2:13" s="13" customFormat="1" ht="12" customHeight="1">
      <c r="B37" s="81"/>
      <c r="C37" s="83" t="s">
        <v>50</v>
      </c>
      <c r="D37" s="33" t="s">
        <v>3</v>
      </c>
      <c r="E37" s="57">
        <v>8</v>
      </c>
      <c r="F37" s="57">
        <f>E37*F31</f>
        <v>1.992</v>
      </c>
      <c r="G37" s="57"/>
      <c r="H37" s="57"/>
      <c r="I37" s="57"/>
      <c r="J37" s="57"/>
      <c r="K37" s="57"/>
      <c r="L37" s="57"/>
      <c r="M37" s="62"/>
    </row>
    <row r="38" spans="2:13" s="13" customFormat="1" ht="12" customHeight="1">
      <c r="B38" s="47"/>
      <c r="C38" s="77" t="s">
        <v>51</v>
      </c>
      <c r="D38" s="47" t="s">
        <v>13</v>
      </c>
      <c r="E38" s="78">
        <v>0.432</v>
      </c>
      <c r="F38" s="78">
        <f>F31*E38</f>
        <v>0.107568</v>
      </c>
      <c r="G38" s="80"/>
      <c r="H38" s="80"/>
      <c r="I38" s="79"/>
      <c r="J38" s="47"/>
      <c r="K38" s="80"/>
      <c r="L38" s="80"/>
      <c r="M38" s="79"/>
    </row>
    <row r="39" spans="2:13" s="192" customFormat="1" ht="29.25" customHeight="1">
      <c r="B39" s="184">
        <v>7</v>
      </c>
      <c r="C39" s="185" t="s">
        <v>104</v>
      </c>
      <c r="D39" s="186" t="s">
        <v>44</v>
      </c>
      <c r="E39" s="186"/>
      <c r="F39" s="187">
        <v>25</v>
      </c>
      <c r="G39" s="188"/>
      <c r="H39" s="190"/>
      <c r="I39" s="188"/>
      <c r="J39" s="189"/>
      <c r="K39" s="188"/>
      <c r="L39" s="190"/>
      <c r="M39" s="191"/>
    </row>
    <row r="40" spans="2:13" ht="15">
      <c r="B40" s="193"/>
      <c r="C40" s="1" t="s">
        <v>25</v>
      </c>
      <c r="D40" s="25" t="s">
        <v>27</v>
      </c>
      <c r="E40" s="196">
        <v>0.68</v>
      </c>
      <c r="F40" s="190">
        <f>E40*F39</f>
        <v>17</v>
      </c>
      <c r="G40" s="197"/>
      <c r="H40" s="190"/>
      <c r="I40" s="197"/>
      <c r="J40" s="189"/>
      <c r="K40" s="197"/>
      <c r="L40" s="190"/>
      <c r="M40" s="189"/>
    </row>
    <row r="41" spans="2:13" ht="15">
      <c r="B41" s="193"/>
      <c r="C41" s="63" t="s">
        <v>89</v>
      </c>
      <c r="D41" s="61" t="s">
        <v>13</v>
      </c>
      <c r="E41" s="196">
        <v>0.003</v>
      </c>
      <c r="F41" s="190">
        <f>E41*F39</f>
        <v>0.075</v>
      </c>
      <c r="G41" s="197"/>
      <c r="H41" s="190"/>
      <c r="I41" s="197"/>
      <c r="J41" s="189"/>
      <c r="K41" s="198"/>
      <c r="L41" s="190"/>
      <c r="M41" s="189"/>
    </row>
    <row r="42" spans="2:13" ht="13.5">
      <c r="B42" s="193"/>
      <c r="C42" s="195" t="s">
        <v>90</v>
      </c>
      <c r="D42" s="196" t="s">
        <v>3</v>
      </c>
      <c r="E42" s="196">
        <v>0.28</v>
      </c>
      <c r="F42" s="190">
        <f>E42*F39</f>
        <v>7.000000000000001</v>
      </c>
      <c r="G42" s="197"/>
      <c r="H42" s="190"/>
      <c r="I42" s="197"/>
      <c r="J42" s="189"/>
      <c r="K42" s="197"/>
      <c r="L42" s="190"/>
      <c r="M42" s="189"/>
    </row>
    <row r="43" spans="2:13" ht="15">
      <c r="B43" s="193"/>
      <c r="C43" s="73" t="s">
        <v>46</v>
      </c>
      <c r="D43" s="61" t="s">
        <v>13</v>
      </c>
      <c r="E43" s="196">
        <v>0.019</v>
      </c>
      <c r="F43" s="190">
        <f>E43*F39</f>
        <v>0.475</v>
      </c>
      <c r="G43" s="197"/>
      <c r="H43" s="190"/>
      <c r="I43" s="198"/>
      <c r="J43" s="189"/>
      <c r="K43" s="197"/>
      <c r="L43" s="190"/>
      <c r="M43" s="189"/>
    </row>
    <row r="44" spans="1:13" ht="15.75" customHeight="1">
      <c r="A44" s="5"/>
      <c r="B44" s="84"/>
      <c r="C44" s="86" t="s">
        <v>20</v>
      </c>
      <c r="D44" s="85"/>
      <c r="E44" s="87"/>
      <c r="F44" s="87"/>
      <c r="G44" s="85"/>
      <c r="H44" s="88"/>
      <c r="I44" s="88"/>
      <c r="J44" s="88"/>
      <c r="K44" s="88"/>
      <c r="L44" s="88"/>
      <c r="M44" s="88"/>
    </row>
    <row r="45" spans="1:13" ht="15.75" customHeight="1">
      <c r="A45" s="89"/>
      <c r="B45" s="90"/>
      <c r="C45" s="92" t="s">
        <v>52</v>
      </c>
      <c r="D45" s="93" t="s">
        <v>118</v>
      </c>
      <c r="E45" s="94"/>
      <c r="F45" s="94"/>
      <c r="G45" s="95"/>
      <c r="H45" s="96"/>
      <c r="I45" s="96"/>
      <c r="J45" s="96"/>
      <c r="K45" s="96"/>
      <c r="L45" s="96"/>
      <c r="M45" s="96"/>
    </row>
    <row r="46" spans="1:13" ht="15.75" customHeight="1">
      <c r="A46" s="5"/>
      <c r="B46" s="97"/>
      <c r="C46" s="109" t="s">
        <v>20</v>
      </c>
      <c r="D46" s="98"/>
      <c r="E46" s="99"/>
      <c r="F46" s="99"/>
      <c r="G46" s="98"/>
      <c r="H46" s="100"/>
      <c r="I46" s="100"/>
      <c r="J46" s="100"/>
      <c r="K46" s="100"/>
      <c r="L46" s="100"/>
      <c r="M46" s="100"/>
    </row>
    <row r="47" spans="1:13" ht="15.75" customHeight="1">
      <c r="A47" s="89"/>
      <c r="B47" s="90"/>
      <c r="C47" s="110" t="s">
        <v>53</v>
      </c>
      <c r="D47" s="93" t="s">
        <v>118</v>
      </c>
      <c r="E47" s="94"/>
      <c r="F47" s="94"/>
      <c r="G47" s="95"/>
      <c r="H47" s="96"/>
      <c r="I47" s="96"/>
      <c r="J47" s="96"/>
      <c r="K47" s="96"/>
      <c r="L47" s="96"/>
      <c r="M47" s="96"/>
    </row>
    <row r="48" spans="1:13" ht="15.75" customHeight="1">
      <c r="A48" s="101"/>
      <c r="B48" s="97"/>
      <c r="C48" s="109" t="s">
        <v>20</v>
      </c>
      <c r="D48" s="102"/>
      <c r="E48" s="103"/>
      <c r="F48" s="104"/>
      <c r="G48" s="105"/>
      <c r="H48" s="106"/>
      <c r="I48" s="106"/>
      <c r="J48" s="106"/>
      <c r="K48" s="106"/>
      <c r="L48" s="106"/>
      <c r="M48" s="106"/>
    </row>
    <row r="49" spans="1:13" ht="15.75" customHeight="1">
      <c r="A49" s="101"/>
      <c r="B49" s="97"/>
      <c r="C49" s="109" t="s">
        <v>54</v>
      </c>
      <c r="D49" s="107" t="s">
        <v>118</v>
      </c>
      <c r="E49" s="103"/>
      <c r="F49" s="103"/>
      <c r="G49" s="105"/>
      <c r="H49" s="106"/>
      <c r="I49" s="106"/>
      <c r="J49" s="106"/>
      <c r="K49" s="106"/>
      <c r="L49" s="106"/>
      <c r="M49" s="106"/>
    </row>
    <row r="50" spans="1:13" ht="15.75" customHeight="1">
      <c r="A50" s="5"/>
      <c r="B50" s="97"/>
      <c r="C50" s="109" t="s">
        <v>20</v>
      </c>
      <c r="D50" s="102"/>
      <c r="E50" s="108"/>
      <c r="F50" s="108"/>
      <c r="G50" s="108"/>
      <c r="H50" s="106"/>
      <c r="I50" s="106"/>
      <c r="J50" s="106"/>
      <c r="K50" s="106"/>
      <c r="L50" s="106"/>
      <c r="M50" s="106"/>
    </row>
    <row r="51" spans="1:13" ht="30.75" customHeight="1">
      <c r="A51" s="89"/>
      <c r="B51" s="90"/>
      <c r="C51" s="110" t="s">
        <v>69</v>
      </c>
      <c r="D51" s="93" t="s">
        <v>118</v>
      </c>
      <c r="E51" s="94"/>
      <c r="F51" s="94"/>
      <c r="G51" s="95"/>
      <c r="H51" s="96"/>
      <c r="I51" s="96"/>
      <c r="J51" s="96"/>
      <c r="K51" s="96"/>
      <c r="L51" s="96"/>
      <c r="M51" s="96"/>
    </row>
    <row r="52" spans="1:13" ht="13.5" customHeight="1">
      <c r="A52" s="101"/>
      <c r="B52" s="97"/>
      <c r="C52" s="109" t="s">
        <v>20</v>
      </c>
      <c r="D52" s="102"/>
      <c r="E52" s="103"/>
      <c r="F52" s="104"/>
      <c r="G52" s="105"/>
      <c r="H52" s="106"/>
      <c r="I52" s="106"/>
      <c r="J52" s="106"/>
      <c r="K52" s="106"/>
      <c r="L52" s="106"/>
      <c r="M52" s="106"/>
    </row>
    <row r="53" spans="1:13" ht="13.5" customHeight="1">
      <c r="A53" s="101"/>
      <c r="B53" s="97"/>
      <c r="C53" s="109" t="s">
        <v>70</v>
      </c>
      <c r="D53" s="107" t="s">
        <v>118</v>
      </c>
      <c r="E53" s="103"/>
      <c r="F53" s="103"/>
      <c r="G53" s="105"/>
      <c r="H53" s="106"/>
      <c r="I53" s="106"/>
      <c r="J53" s="106"/>
      <c r="K53" s="106"/>
      <c r="L53" s="106"/>
      <c r="M53" s="106"/>
    </row>
    <row r="54" spans="1:13" ht="13.5" customHeight="1">
      <c r="A54" s="5"/>
      <c r="B54" s="97"/>
      <c r="C54" s="109" t="s">
        <v>20</v>
      </c>
      <c r="D54" s="102"/>
      <c r="E54" s="108"/>
      <c r="F54" s="108"/>
      <c r="G54" s="108"/>
      <c r="H54" s="106"/>
      <c r="I54" s="106"/>
      <c r="J54" s="106"/>
      <c r="K54" s="106"/>
      <c r="L54" s="106"/>
      <c r="M54" s="106"/>
    </row>
  </sheetData>
  <sheetProtection/>
  <mergeCells count="18">
    <mergeCell ref="L5:L6"/>
    <mergeCell ref="I3:J4"/>
    <mergeCell ref="K3:L4"/>
    <mergeCell ref="M3:M6"/>
    <mergeCell ref="E5:E6"/>
    <mergeCell ref="F5:F6"/>
    <mergeCell ref="G5:G6"/>
    <mergeCell ref="H5:H6"/>
    <mergeCell ref="I5:I6"/>
    <mergeCell ref="J5:J6"/>
    <mergeCell ref="K5:K6"/>
    <mergeCell ref="B3:B6"/>
    <mergeCell ref="C3:C6"/>
    <mergeCell ref="D3:D6"/>
    <mergeCell ref="E3:F4"/>
    <mergeCell ref="G3:H4"/>
    <mergeCell ref="B1:M1"/>
    <mergeCell ref="B2:M2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2019-09-01T08:12:36Z</cp:lastPrinted>
  <dcterms:created xsi:type="dcterms:W3CDTF">2009-08-26T08:30:29Z</dcterms:created>
  <dcterms:modified xsi:type="dcterms:W3CDTF">2019-09-01T08:13:27Z</dcterms:modified>
  <cp:category/>
  <cp:version/>
  <cp:contentType/>
  <cp:contentStatus/>
</cp:coreProperties>
</file>