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955" tabRatio="791" activeTab="3"/>
  </bookViews>
  <sheets>
    <sheet name="ლოკ" sheetId="1" r:id="rId1"/>
    <sheet name="ნაკრები" sheetId="2" r:id="rId2"/>
    <sheet name="განმარტ" sheetId="3" r:id="rId3"/>
    <sheet name="თავფურც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<sst xmlns="http://schemas.openxmlformats.org/spreadsheetml/2006/main" count="409" uniqueCount="121">
  <si>
    <t>#</t>
  </si>
  <si>
    <t xml:space="preserve"> </t>
  </si>
  <si>
    <t>2019w</t>
  </si>
  <si>
    <t>კგ.</t>
  </si>
  <si>
    <t>7-58-1</t>
  </si>
  <si>
    <t>1-7</t>
  </si>
  <si>
    <t xml:space="preserve"> /ობიექტების, სამუშაოებისა და დანახარჯების დასახელება/</t>
  </si>
  <si>
    <t xml:space="preserve">საფუძველი: ნახაზი    </t>
  </si>
  <si>
    <t xml:space="preserve">სახარჯთაღრიცხვო ღირებულება </t>
  </si>
  <si>
    <t>მათ შორის ხელფასი</t>
  </si>
  <si>
    <t>ლარი</t>
  </si>
  <si>
    <t>საფუძველი</t>
  </si>
  <si>
    <t>სამუშაოს დასახელება</t>
  </si>
  <si>
    <t>გაბზომილება</t>
  </si>
  <si>
    <t>ნორმატიული რესურსი</t>
  </si>
  <si>
    <t xml:space="preserve">  ხელფასი</t>
  </si>
  <si>
    <t>სამშენებლო მექანიზმები</t>
  </si>
  <si>
    <t>ჯამი</t>
  </si>
  <si>
    <t>სულ</t>
  </si>
  <si>
    <t xml:space="preserve"> ერთ.ფასი</t>
  </si>
  <si>
    <t>ერთ.</t>
  </si>
  <si>
    <t xml:space="preserve">     მასალა</t>
  </si>
  <si>
    <t>შრომითი რესურსები</t>
  </si>
  <si>
    <t>კ/სთ</t>
  </si>
  <si>
    <t>სრფ</t>
  </si>
  <si>
    <t>კუბ.მ</t>
  </si>
  <si>
    <t>სნ 6-16-1</t>
  </si>
  <si>
    <t>სხვადასხვა მანქანები</t>
  </si>
  <si>
    <t>სხვადასხვა მასალები</t>
  </si>
  <si>
    <t>გრძ.მ</t>
  </si>
  <si>
    <t>კვ.მ</t>
  </si>
  <si>
    <t>სხვადასხვა მასალა</t>
  </si>
  <si>
    <t>100გრძ.მ</t>
  </si>
  <si>
    <t>ელექტროდი შედუღების დ-4მმ</t>
  </si>
  <si>
    <t>სხვა ხარჯები</t>
  </si>
  <si>
    <t>სატრანსპორტო ხარჯი</t>
  </si>
  <si>
    <t xml:space="preserve">ზედნადები ხარჯი  </t>
  </si>
  <si>
    <t xml:space="preserve">გეგმიური მოგება </t>
  </si>
  <si>
    <t>ლოკალურ-რესურსული ხარჯთაღრიცხვა</t>
  </si>
  <si>
    <t>ფორმა1</t>
  </si>
  <si>
    <t>შეთანხმებულია       ,, -----------------------------------------------------------  2019 წ</t>
  </si>
  <si>
    <t>შეთანხმებულია მოიჯარადე</t>
  </si>
  <si>
    <t>_________ 2019წ</t>
  </si>
  <si>
    <t>_________ 2019 წ</t>
  </si>
  <si>
    <t>ხელმოწერა</t>
  </si>
  <si>
    <t>ნაკრები სახარჯთაღრიცხვო ანგარიში</t>
  </si>
  <si>
    <t xml:space="preserve">სახარჯთაღრიცხვო ღირებულება: </t>
  </si>
  <si>
    <t>სამუშაოებისა და ხარჯების დასახელება</t>
  </si>
  <si>
    <t>სახარჯთაღრიცხვო რირებულება</t>
  </si>
  <si>
    <t>სამშენებლო სამუშაოები</t>
  </si>
  <si>
    <t>სამონტაჟო სამუშაოები</t>
  </si>
  <si>
    <t>სხვა  სამუშაოები</t>
  </si>
  <si>
    <t>რეზერვი გაუთვალისწინებელ სამუშაოებზე</t>
  </si>
  <si>
    <t>დღგ</t>
  </si>
  <si>
    <t>სულ ჯამი</t>
  </si>
  <si>
    <t>პროექტის მთლიანი სახარჯთაღრიცხვო ღირებულება შეადგენს</t>
  </si>
  <si>
    <t>ლარს</t>
  </si>
  <si>
    <t>განმარტებითი ბარათი</t>
  </si>
  <si>
    <t>შპს ,,დიზაინი-2008"</t>
  </si>
  <si>
    <t>ხ   ა   რ   ჯ   თ   ა   ღ   რ   ი   ც   ხ   ვ   ა</t>
  </si>
  <si>
    <t xml:space="preserve">  სახარჯთაღრიცხვო ღირებულება</t>
  </si>
  <si>
    <t>შპს ,,დისაინი 2008"-ს დირექტორი:</t>
  </si>
  <si>
    <t xml:space="preserve">                                               შეადგინა:</t>
  </si>
  <si>
    <t>/ზ. კვარაცხელია/</t>
  </si>
  <si>
    <t>/ზ. მიქავა/</t>
  </si>
  <si>
    <t>ხარჯთაღრიცხვა შედგენილია 2019 წ II კვ. მიმდინარე ფასებში</t>
  </si>
  <si>
    <t>მ/შ დასაბრუნებელი------------------------------------------------------------  ლარი</t>
  </si>
  <si>
    <t>დამტკიცებულია დამკვეთი</t>
  </si>
  <si>
    <t xml:space="preserve"> ლოკალური სახარჯთაღრიცხვო ანგარიში</t>
  </si>
  <si>
    <t>მოწყობილობა, ავეჯი ინვენტარი</t>
  </si>
  <si>
    <t>15-164-8</t>
  </si>
  <si>
    <t xml:space="preserve"> მანქანები</t>
  </si>
  <si>
    <t>ზეთოვანი საღებავი ანტიკოროზიული</t>
  </si>
  <si>
    <t>დამკვეთი: ჭიათურის მუნიციპალიტეტი</t>
  </si>
  <si>
    <t>ლოკ.N</t>
  </si>
  <si>
    <t>საერთო სამუშაოები</t>
  </si>
  <si>
    <t>1.</t>
  </si>
  <si>
    <t>სატრანსპორტო ხარჯები              5%</t>
  </si>
  <si>
    <t>2.</t>
  </si>
  <si>
    <t>ზედნადები ხარჯი                       10%</t>
  </si>
  <si>
    <t>3.</t>
  </si>
  <si>
    <t>გეგმიური დაგროვება                   8%</t>
  </si>
  <si>
    <t>4.</t>
  </si>
  <si>
    <t>გაუთვალისწინებელი ხარჯი        5%</t>
  </si>
  <si>
    <t>5.</t>
  </si>
  <si>
    <t>შპს ,,დიზაინი 2008"-ს დირექტორი:</t>
  </si>
  <si>
    <t>ბეტონი B-22,5</t>
  </si>
  <si>
    <t>ყალიბის ფარი ფიცრის  25-40 (მმ)</t>
  </si>
  <si>
    <t>პროექტ.</t>
  </si>
  <si>
    <t>არმატურა  ა-3 კლ. დ-12მმ</t>
  </si>
  <si>
    <t>არმატურა  ა-1 კლ. დ-6მმ</t>
  </si>
  <si>
    <t>ხის ფიცარი 20*40მმ და მეტი</t>
  </si>
  <si>
    <t>კიბის ლითონის მოაჯირების შეღებვა ზეთოვანი საღებავით (ფერი შეთანხმდეს)</t>
  </si>
  <si>
    <t xml:space="preserve">შედგენილია 2019 წ. II კვ. მომდინარე დონეზე                         </t>
  </si>
  <si>
    <t xml:space="preserve">მილკვადრატი  კვ-1. 40*60*3 მმ </t>
  </si>
  <si>
    <t xml:space="preserve">მილკვადრატი კვ-2. 40*60*3 მმ </t>
  </si>
  <si>
    <t xml:space="preserve">მილკვადრატი კვ-3. 20*40*2,5მმ </t>
  </si>
  <si>
    <t>საბ/ფ</t>
  </si>
  <si>
    <t>ლითონის მოაჯირის მოწყობა  (დაყენებით) მილკვადრატებისაგან</t>
  </si>
  <si>
    <t xml:space="preserve">      ხარჯთაღრიცხვა გაფასებულია მშენებლობის შემფასებელთა კავშირის მიერ 2019 წლის -II კვარტალის დონეზე გამოცემული სამშენებლო რესურსული ფასთა კრებულით, სადაც   1-კ/სთ-ის ღირებულება შეადგენს 4,6- 6.0 ლარს, ხოლო კ/სთ-ების ნორმად  გამოყენებულია  1984 წლის სამშენებლო ნორმები და წესდებები
    ხარჯთაღრიცხვაში  დარიცხვები სამშენებლო-სამონტაჟო სამუშაოებზე აღებულია დამკვეთთან  შეთანხმებით და შეადგენს:</t>
  </si>
  <si>
    <t>დღგ                                             18%</t>
  </si>
  <si>
    <t>46-77</t>
  </si>
  <si>
    <t>მანქანები</t>
  </si>
  <si>
    <t>მ/სთ</t>
  </si>
  <si>
    <t>სნიპ ცხ-1-80-4</t>
  </si>
  <si>
    <t>ქალაქ ჭიათურაში, ლითონის მოაჯირის მოწყობა ერისთავის ქუჩიდან მშრალ ხიდამდე და ერისთავის ქ. #2 საც. სახლამდე</t>
  </si>
  <si>
    <t xml:space="preserve">  ქალაქ ჭიათურაში,  ერისთავის ქუჩიდან მშრალ ხიდამდე და ერისთავის ქ. #2 საც. სახლამდე ლითონის მოაჯირის მოწყობის ტექნიკური დოკუმენტაცია  შედგენილია შპს ,,დიზაინი 2008"-სთან არსებული საპროექტო-სახარჯთაღრიცხვო ჯგუფის მიერ, თანახმად ჭიათურის მუნიციპალიტეტის მერიასა და შპს ,,დიზაინი 2008"-ს შორის 2019 წლის 3 ივნისში დადებული N128 ხელშეკრულებისა, რომლის საპროექტო მოცულობები აღებულია შესასრულებელი სამუშაოების ადგილზე აზომვისა და მის საფუძველზე შედგენილი ესკიზური ნახაზების მიხედვით.
   </t>
  </si>
  <si>
    <t xml:space="preserve">ასფალტის საფარის აყრა  </t>
  </si>
  <si>
    <t>27-9-3</t>
  </si>
  <si>
    <t>კუბ/მ</t>
  </si>
  <si>
    <t>მოაჯირის მოწყობის პერიმეტრზე არსებული საყრდენი კედლის გასუფთავება მიწისა და სარეველა მნცენარეებისაგან ადგილზე მოგროვებით შემდგომში მისი გატანით</t>
  </si>
  <si>
    <t xml:space="preserve">არსებული  ბეტონის კედლის  დემონტაჟი  </t>
  </si>
  <si>
    <t xml:space="preserve">რკ/ბეტონის  ზეძირკვლის მოწყობა  არსებულ ბეტონის საფუძველზე არმატურის ჩაანკერებით ყობელ 0,8 მ-ზე ზომით:                                                         კვეთი 1-1  0,2*0,2*218მ=                          </t>
  </si>
  <si>
    <t xml:space="preserve">ლენტური საძირკვლის გათხრა ხელით მოაჯირის სძირკვლის ქვეშ ზომით:             საძირკ. კვეთი2-2. 0,3*0,2*60=3,6მ3              </t>
  </si>
  <si>
    <t xml:space="preserve">ბეტოინის საძირკვლისა  რკ/ბეტონის ზეძირკვლის მოწყობა                                                    საძირკ. კვეთი 2-2. 0,3*0,2*60=3,6მ3              ზეძირკ. კვეთი 2-2.  0,2*0,2*60=2,4 მ3                           </t>
  </si>
  <si>
    <t>Е1-22</t>
  </si>
  <si>
    <t>სრფ 14-5</t>
  </si>
  <si>
    <t>ტრანსპორტირება ნაგავსაყრელში 5-კმ მანძილზე</t>
  </si>
  <si>
    <t>ტნ</t>
  </si>
  <si>
    <t>გრუნტისა და სამშენებლო ნაგვის დატვირთვა ხელით ავტოთვითმცლელზე ნაგავსაყრელზე გატანით</t>
  </si>
  <si>
    <t>%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</si>
</sst>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00"/>
    <numFmt numFmtId="189" formatCode="0.0000"/>
    <numFmt numFmtId="190" formatCode="0.000"/>
    <numFmt numFmtId="191" formatCode="0.0"/>
    <numFmt numFmtId="192" formatCode="[$-437]yyyy\ &quot;წლის&quot;\ dd\ mm\,\ dddd"/>
    <numFmt numFmtId="193" formatCode="_-* #,##0.00\ _р_._-;\-* #,##0.00\ _р_._-;_-* &quot;-&quot;??\ _р_._-;_-@_-"/>
    <numFmt numFmtId="194" formatCode="0.0000000"/>
    <numFmt numFmtId="195" formatCode="0.000000"/>
    <numFmt numFmtId="196" formatCode="[$-FC19]d\ mmmm\ yyyy\ &quot;г.&quot;"/>
    <numFmt numFmtId="197" formatCode="_-* #,##0.0\ _р_._-;\-* #,##0.0\ _р_._-;_-* &quot;-&quot;??\ _р_._-;_-@_-"/>
    <numFmt numFmtId="198" formatCode="_-* #,##0\ _р_._-;\-* #,##0\ _р_._-;_-* &quot;-&quot;??\ _р_._-;_-@_-"/>
    <numFmt numFmtId="199" formatCode="#,##0.00;[Red]#,##0.00"/>
    <numFmt numFmtId="200" formatCode="#,##0.000"/>
    <numFmt numFmtId="201" formatCode="#,##0.0000"/>
    <numFmt numFmtId="202" formatCode="#,##0.00000"/>
    <numFmt numFmtId="203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Sylfaen"/>
      <family val="1"/>
    </font>
    <font>
      <b/>
      <sz val="14"/>
      <name val="Sylfaen"/>
      <family val="1"/>
    </font>
    <font>
      <b/>
      <u val="single"/>
      <sz val="12"/>
      <name val="Sylfaen"/>
      <family val="1"/>
    </font>
    <font>
      <sz val="9"/>
      <name val="Sylfaen"/>
      <family val="1"/>
    </font>
    <font>
      <vertAlign val="superscript"/>
      <sz val="10"/>
      <name val="Sylfaen"/>
      <family val="1"/>
    </font>
    <font>
      <b/>
      <sz val="12"/>
      <name val="Sylfaen"/>
      <family val="1"/>
    </font>
    <font>
      <b/>
      <u val="single"/>
      <sz val="10"/>
      <name val="Sylfaen"/>
      <family val="1"/>
    </font>
    <font>
      <b/>
      <sz val="8"/>
      <name val="Sylfaen"/>
      <family val="1"/>
    </font>
    <font>
      <b/>
      <sz val="18"/>
      <name val="Sylfaen"/>
      <family val="1"/>
    </font>
    <font>
      <b/>
      <sz val="10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cadNusx"/>
      <family val="0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sz val="11"/>
      <color indexed="8"/>
      <name val="Sylfaen"/>
      <family val="1"/>
    </font>
    <font>
      <sz val="9"/>
      <color indexed="8"/>
      <name val="Sylfaen"/>
      <family val="1"/>
    </font>
    <font>
      <sz val="10"/>
      <color indexed="8"/>
      <name val="AcadNusx"/>
      <family val="0"/>
    </font>
    <font>
      <b/>
      <sz val="14"/>
      <color indexed="30"/>
      <name val="Sylfaen"/>
      <family val="1"/>
    </font>
    <font>
      <sz val="11"/>
      <color theme="1"/>
      <name val="Calibri"/>
      <family val="2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b/>
      <sz val="11"/>
      <color theme="1"/>
      <name val="Calibri"/>
      <family val="2"/>
    </font>
    <font>
      <sz val="10"/>
      <color theme="1"/>
      <name val="AcadNusx"/>
      <family val="0"/>
    </font>
    <font>
      <b/>
      <sz val="14"/>
      <color rgb="FF0070C0"/>
      <name val="Sylfae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4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5" fillId="20" borderId="8" applyNumberFormat="0" applyAlignment="0" applyProtection="0"/>
    <xf numFmtId="0" fontId="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2" fillId="0" borderId="10" xfId="0" applyFont="1" applyBorder="1" applyAlignment="1">
      <alignment horizontal="left"/>
    </xf>
    <xf numFmtId="0" fontId="24" fillId="0" borderId="0" xfId="402" applyFont="1" applyAlignment="1">
      <alignment horizontal="center"/>
      <protection/>
    </xf>
    <xf numFmtId="0" fontId="24" fillId="0" borderId="0" xfId="0" applyFont="1" applyAlignment="1">
      <alignment/>
    </xf>
    <xf numFmtId="0" fontId="22" fillId="0" borderId="0" xfId="402" applyFont="1" applyAlignment="1">
      <alignment horizontal="center"/>
      <protection/>
    </xf>
    <xf numFmtId="0" fontId="22" fillId="0" borderId="11" xfId="333" applyFont="1" applyBorder="1" applyAlignment="1">
      <alignment horizontal="center"/>
      <protection/>
    </xf>
    <xf numFmtId="0" fontId="22" fillId="24" borderId="12" xfId="333" applyFont="1" applyFill="1" applyBorder="1" applyAlignment="1">
      <alignment horizontal="center"/>
      <protection/>
    </xf>
    <xf numFmtId="0" fontId="22" fillId="0" borderId="13" xfId="333" applyFont="1" applyBorder="1" applyAlignment="1">
      <alignment horizontal="center"/>
      <protection/>
    </xf>
    <xf numFmtId="0" fontId="22" fillId="0" borderId="14" xfId="333" applyFont="1" applyBorder="1" applyAlignment="1">
      <alignment horizontal="center"/>
      <protection/>
    </xf>
    <xf numFmtId="0" fontId="22" fillId="0" borderId="12" xfId="333" applyFont="1" applyBorder="1" applyAlignment="1">
      <alignment horizontal="center"/>
      <protection/>
    </xf>
    <xf numFmtId="0" fontId="22" fillId="0" borderId="15" xfId="333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24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vertical="center" wrapText="1"/>
    </xf>
    <xf numFmtId="190" fontId="24" fillId="24" borderId="12" xfId="0" applyNumberFormat="1" applyFont="1" applyFill="1" applyBorder="1" applyAlignment="1">
      <alignment horizontal="center" vertical="center"/>
    </xf>
    <xf numFmtId="2" fontId="22" fillId="24" borderId="12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2" xfId="0" applyFont="1" applyFill="1" applyBorder="1" applyAlignment="1">
      <alignment horizontal="center"/>
    </xf>
    <xf numFmtId="49" fontId="22" fillId="24" borderId="12" xfId="0" applyNumberFormat="1" applyFont="1" applyFill="1" applyBorder="1" applyAlignment="1">
      <alignment horizontal="center" vertical="center"/>
    </xf>
    <xf numFmtId="0" fontId="22" fillId="24" borderId="12" xfId="0" applyNumberFormat="1" applyFont="1" applyFill="1" applyBorder="1" applyAlignment="1">
      <alignment horizontal="center" vertical="center"/>
    </xf>
    <xf numFmtId="191" fontId="22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vertical="center" wrapText="1"/>
    </xf>
    <xf numFmtId="190" fontId="22" fillId="24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 quotePrefix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190" fontId="24" fillId="0" borderId="12" xfId="0" applyNumberFormat="1" applyFont="1" applyBorder="1" applyAlignment="1">
      <alignment horizontal="center" vertical="center" wrapText="1"/>
    </xf>
    <xf numFmtId="0" fontId="22" fillId="0" borderId="12" xfId="331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left"/>
    </xf>
    <xf numFmtId="190" fontId="22" fillId="0" borderId="1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2" fillId="0" borderId="12" xfId="331" applyFont="1" applyBorder="1" applyAlignment="1">
      <alignment horizontal="center"/>
      <protection/>
    </xf>
    <xf numFmtId="0" fontId="47" fillId="24" borderId="12" xfId="0" applyFont="1" applyFill="1" applyBorder="1" applyAlignment="1">
      <alignment horizontal="center" vertical="center"/>
    </xf>
    <xf numFmtId="49" fontId="48" fillId="24" borderId="12" xfId="0" applyNumberFormat="1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5" borderId="12" xfId="402" applyFont="1" applyFill="1" applyBorder="1" applyAlignment="1">
      <alignment horizontal="center"/>
      <protection/>
    </xf>
    <xf numFmtId="0" fontId="24" fillId="25" borderId="12" xfId="402" applyFont="1" applyFill="1" applyBorder="1" applyAlignment="1">
      <alignment horizontal="center"/>
      <protection/>
    </xf>
    <xf numFmtId="0" fontId="24" fillId="25" borderId="12" xfId="402" applyFont="1" applyFill="1" applyBorder="1" applyAlignment="1">
      <alignment horizontal="left"/>
      <protection/>
    </xf>
    <xf numFmtId="190" fontId="24" fillId="25" borderId="12" xfId="402" applyNumberFormat="1" applyFont="1" applyFill="1" applyBorder="1" applyAlignment="1">
      <alignment horizontal="center"/>
      <protection/>
    </xf>
    <xf numFmtId="1" fontId="24" fillId="25" borderId="12" xfId="402" applyNumberFormat="1" applyFont="1" applyFill="1" applyBorder="1" applyAlignment="1">
      <alignment horizontal="center"/>
      <protection/>
    </xf>
    <xf numFmtId="0" fontId="22" fillId="0" borderId="0" xfId="402" applyFont="1" applyBorder="1" applyAlignment="1">
      <alignment horizontal="center" vertical="center" wrapText="1"/>
      <protection/>
    </xf>
    <xf numFmtId="0" fontId="22" fillId="0" borderId="12" xfId="402" applyFont="1" applyBorder="1" applyAlignment="1">
      <alignment horizontal="center" vertical="center" wrapText="1"/>
      <protection/>
    </xf>
    <xf numFmtId="0" fontId="24" fillId="24" borderId="12" xfId="402" applyFont="1" applyFill="1" applyBorder="1" applyAlignment="1">
      <alignment horizontal="center" vertical="center" wrapText="1"/>
      <protection/>
    </xf>
    <xf numFmtId="0" fontId="24" fillId="0" borderId="12" xfId="402" applyFont="1" applyBorder="1" applyAlignment="1">
      <alignment horizontal="left" vertical="center" wrapText="1"/>
      <protection/>
    </xf>
    <xf numFmtId="9" fontId="24" fillId="0" borderId="12" xfId="402" applyNumberFormat="1" applyFont="1" applyBorder="1" applyAlignment="1">
      <alignment horizontal="center" vertical="center" wrapText="1"/>
      <protection/>
    </xf>
    <xf numFmtId="190" fontId="24" fillId="0" borderId="12" xfId="402" applyNumberFormat="1" applyFont="1" applyBorder="1" applyAlignment="1">
      <alignment horizontal="center" vertical="center" wrapText="1"/>
      <protection/>
    </xf>
    <xf numFmtId="2" fontId="24" fillId="0" borderId="12" xfId="402" applyNumberFormat="1" applyFont="1" applyBorder="1" applyAlignment="1">
      <alignment horizontal="center" vertical="center" wrapText="1"/>
      <protection/>
    </xf>
    <xf numFmtId="1" fontId="24" fillId="0" borderId="12" xfId="402" applyNumberFormat="1" applyFont="1" applyBorder="1" applyAlignment="1">
      <alignment horizontal="center" vertical="center" wrapText="1"/>
      <protection/>
    </xf>
    <xf numFmtId="0" fontId="22" fillId="0" borderId="12" xfId="402" applyFont="1" applyBorder="1" applyAlignment="1">
      <alignment horizontal="center"/>
      <protection/>
    </xf>
    <xf numFmtId="0" fontId="24" fillId="24" borderId="12" xfId="402" applyFont="1" applyFill="1" applyBorder="1" applyAlignment="1">
      <alignment horizontal="center"/>
      <protection/>
    </xf>
    <xf numFmtId="190" fontId="24" fillId="24" borderId="12" xfId="402" applyNumberFormat="1" applyFont="1" applyFill="1" applyBorder="1" applyAlignment="1">
      <alignment horizontal="center"/>
      <protection/>
    </xf>
    <xf numFmtId="1" fontId="24" fillId="24" borderId="12" xfId="402" applyNumberFormat="1" applyFont="1" applyFill="1" applyBorder="1" applyAlignment="1">
      <alignment horizontal="center"/>
      <protection/>
    </xf>
    <xf numFmtId="0" fontId="22" fillId="0" borderId="0" xfId="402" applyFont="1" applyBorder="1" applyAlignment="1">
      <alignment horizontal="center"/>
      <protection/>
    </xf>
    <xf numFmtId="0" fontId="24" fillId="0" borderId="12" xfId="402" applyFont="1" applyBorder="1" applyAlignment="1">
      <alignment horizontal="center" vertical="center"/>
      <protection/>
    </xf>
    <xf numFmtId="190" fontId="24" fillId="0" borderId="12" xfId="402" applyNumberFormat="1" applyFont="1" applyBorder="1" applyAlignment="1">
      <alignment horizontal="center"/>
      <protection/>
    </xf>
    <xf numFmtId="189" fontId="24" fillId="0" borderId="12" xfId="402" applyNumberFormat="1" applyFont="1" applyBorder="1" applyAlignment="1">
      <alignment horizontal="center"/>
      <protection/>
    </xf>
    <xf numFmtId="2" fontId="24" fillId="0" borderId="12" xfId="402" applyNumberFormat="1" applyFont="1" applyBorder="1" applyAlignment="1">
      <alignment horizontal="center"/>
      <protection/>
    </xf>
    <xf numFmtId="1" fontId="24" fillId="0" borderId="12" xfId="402" applyNumberFormat="1" applyFont="1" applyBorder="1" applyAlignment="1">
      <alignment horizontal="center"/>
      <protection/>
    </xf>
    <xf numFmtId="9" fontId="24" fillId="0" borderId="12" xfId="402" applyNumberFormat="1" applyFont="1" applyBorder="1" applyAlignment="1">
      <alignment horizontal="center" vertical="center"/>
      <protection/>
    </xf>
    <xf numFmtId="0" fontId="24" fillId="0" borderId="12" xfId="402" applyFont="1" applyBorder="1" applyAlignment="1">
      <alignment horizontal="center"/>
      <protection/>
    </xf>
    <xf numFmtId="0" fontId="24" fillId="24" borderId="12" xfId="402" applyFont="1" applyFill="1" applyBorder="1" applyAlignment="1">
      <alignment horizontal="left"/>
      <protection/>
    </xf>
    <xf numFmtId="0" fontId="24" fillId="24" borderId="12" xfId="402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center"/>
    </xf>
    <xf numFmtId="0" fontId="23" fillId="0" borderId="0" xfId="402" applyFont="1" applyAlignment="1">
      <alignment horizontal="center"/>
      <protection/>
    </xf>
    <xf numFmtId="0" fontId="22" fillId="24" borderId="0" xfId="402" applyFont="1" applyFill="1" applyAlignment="1">
      <alignment horizontal="center"/>
      <protection/>
    </xf>
    <xf numFmtId="0" fontId="22" fillId="0" borderId="0" xfId="402" applyFont="1" applyAlignment="1">
      <alignment horizontal="left"/>
      <protection/>
    </xf>
    <xf numFmtId="0" fontId="23" fillId="0" borderId="0" xfId="402" applyFont="1" applyBorder="1" applyAlignment="1">
      <alignment horizontal="center"/>
      <protection/>
    </xf>
    <xf numFmtId="1" fontId="23" fillId="0" borderId="0" xfId="335" applyNumberFormat="1" applyFont="1" applyAlignment="1">
      <alignment horizontal="center"/>
      <protection/>
    </xf>
    <xf numFmtId="0" fontId="23" fillId="0" borderId="0" xfId="335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0" xfId="399" applyFont="1">
      <alignment/>
      <protection/>
    </xf>
    <xf numFmtId="0" fontId="24" fillId="0" borderId="0" xfId="399" applyFont="1">
      <alignment/>
      <protection/>
    </xf>
    <xf numFmtId="0" fontId="50" fillId="0" borderId="0" xfId="0" applyFont="1" applyAlignment="1">
      <alignment/>
    </xf>
    <xf numFmtId="0" fontId="22" fillId="0" borderId="0" xfId="399" applyFont="1" applyAlignment="1">
      <alignment vertical="center"/>
      <protection/>
    </xf>
    <xf numFmtId="0" fontId="22" fillId="0" borderId="0" xfId="399" applyFont="1" applyAlignment="1">
      <alignment horizontal="center" vertical="center"/>
      <protection/>
    </xf>
    <xf numFmtId="1" fontId="24" fillId="0" borderId="0" xfId="399" applyNumberFormat="1" applyFont="1" applyAlignment="1">
      <alignment horizontal="center" vertical="center"/>
      <protection/>
    </xf>
    <xf numFmtId="0" fontId="23" fillId="0" borderId="0" xfId="399" applyFont="1" applyAlignment="1">
      <alignment horizontal="left" vertical="center"/>
      <protection/>
    </xf>
    <xf numFmtId="0" fontId="29" fillId="0" borderId="21" xfId="399" applyFont="1" applyBorder="1" applyAlignment="1">
      <alignment horizontal="center" vertical="center" wrapText="1"/>
      <protection/>
    </xf>
    <xf numFmtId="0" fontId="29" fillId="26" borderId="21" xfId="399" applyFont="1" applyFill="1" applyBorder="1" applyAlignment="1">
      <alignment horizontal="center" vertical="center"/>
      <protection/>
    </xf>
    <xf numFmtId="0" fontId="29" fillId="26" borderId="21" xfId="399" applyFont="1" applyFill="1" applyBorder="1" applyAlignment="1">
      <alignment horizontal="center" vertical="center" wrapText="1"/>
      <protection/>
    </xf>
    <xf numFmtId="1" fontId="29" fillId="26" borderId="21" xfId="399" applyNumberFormat="1" applyFont="1" applyFill="1" applyBorder="1" applyAlignment="1">
      <alignment horizontal="center" vertical="center"/>
      <protection/>
    </xf>
    <xf numFmtId="0" fontId="22" fillId="0" borderId="10" xfId="316" applyFont="1" applyBorder="1" applyAlignment="1">
      <alignment horizontal="center"/>
      <protection/>
    </xf>
    <xf numFmtId="0" fontId="22" fillId="0" borderId="0" xfId="316" applyFont="1" applyAlignment="1">
      <alignment horizontal="center"/>
      <protection/>
    </xf>
    <xf numFmtId="0" fontId="22" fillId="0" borderId="10" xfId="316" applyFont="1" applyBorder="1" applyAlignment="1">
      <alignment horizontal="center" wrapText="1"/>
      <protection/>
    </xf>
    <xf numFmtId="0" fontId="22" fillId="0" borderId="12" xfId="316" applyFont="1" applyBorder="1" applyAlignment="1">
      <alignment horizontal="center"/>
      <protection/>
    </xf>
    <xf numFmtId="0" fontId="22" fillId="0" borderId="13" xfId="316" applyFont="1" applyBorder="1" applyAlignment="1">
      <alignment horizontal="center"/>
      <protection/>
    </xf>
    <xf numFmtId="0" fontId="24" fillId="0" borderId="12" xfId="316" applyFont="1" applyBorder="1" applyAlignment="1">
      <alignment horizontal="center"/>
      <protection/>
    </xf>
    <xf numFmtId="1" fontId="24" fillId="0" borderId="13" xfId="316" applyNumberFormat="1" applyFont="1" applyBorder="1" applyAlignment="1">
      <alignment horizontal="center"/>
      <protection/>
    </xf>
    <xf numFmtId="1" fontId="24" fillId="0" borderId="12" xfId="316" applyNumberFormat="1" applyFont="1" applyBorder="1" applyAlignment="1">
      <alignment horizontal="center"/>
      <protection/>
    </xf>
    <xf numFmtId="1" fontId="24" fillId="0" borderId="21" xfId="399" applyNumberFormat="1" applyFont="1" applyBorder="1" applyAlignment="1">
      <alignment horizontal="center" vertical="center"/>
      <protection/>
    </xf>
    <xf numFmtId="0" fontId="22" fillId="0" borderId="21" xfId="399" applyFont="1" applyBorder="1" applyAlignment="1">
      <alignment horizontal="center" vertical="center"/>
      <protection/>
    </xf>
    <xf numFmtId="9" fontId="22" fillId="0" borderId="21" xfId="399" applyNumberFormat="1" applyFont="1" applyBorder="1" applyAlignment="1">
      <alignment horizontal="center" vertical="center" wrapText="1"/>
      <protection/>
    </xf>
    <xf numFmtId="0" fontId="22" fillId="0" borderId="21" xfId="399" applyFont="1" applyBorder="1" applyAlignment="1">
      <alignment horizontal="center" vertical="center" wrapText="1"/>
      <protection/>
    </xf>
    <xf numFmtId="0" fontId="24" fillId="0" borderId="21" xfId="399" applyFont="1" applyBorder="1" applyAlignment="1">
      <alignment horizontal="center" vertical="center" wrapText="1"/>
      <protection/>
    </xf>
    <xf numFmtId="0" fontId="30" fillId="0" borderId="21" xfId="399" applyFont="1" applyBorder="1" applyAlignment="1">
      <alignment horizontal="center" vertical="center"/>
      <protection/>
    </xf>
    <xf numFmtId="0" fontId="24" fillId="0" borderId="21" xfId="399" applyFont="1" applyBorder="1" applyAlignment="1">
      <alignment horizontal="center" vertical="center"/>
      <protection/>
    </xf>
    <xf numFmtId="0" fontId="47" fillId="0" borderId="0" xfId="399" applyFont="1">
      <alignment/>
      <protection/>
    </xf>
    <xf numFmtId="1" fontId="47" fillId="0" borderId="0" xfId="399" applyNumberFormat="1" applyFont="1">
      <alignment/>
      <protection/>
    </xf>
    <xf numFmtId="170" fontId="31" fillId="0" borderId="0" xfId="388" applyFont="1" applyBorder="1" applyAlignment="1">
      <alignment/>
    </xf>
    <xf numFmtId="1" fontId="2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9" fillId="0" borderId="0" xfId="399" applyFont="1">
      <alignment/>
      <protection/>
    </xf>
    <xf numFmtId="0" fontId="26" fillId="0" borderId="0" xfId="399" applyFont="1">
      <alignment/>
      <protection/>
    </xf>
    <xf numFmtId="0" fontId="51" fillId="0" borderId="0" xfId="0" applyFont="1" applyAlignment="1">
      <alignment/>
    </xf>
    <xf numFmtId="0" fontId="29" fillId="0" borderId="0" xfId="399" applyFont="1" applyAlignment="1">
      <alignment vertical="center"/>
      <protection/>
    </xf>
    <xf numFmtId="0" fontId="29" fillId="0" borderId="0" xfId="399" applyFont="1" applyAlignment="1">
      <alignment vertical="center" wrapText="1"/>
      <protection/>
    </xf>
    <xf numFmtId="0" fontId="22" fillId="0" borderId="0" xfId="399" applyFont="1" applyBorder="1" applyAlignment="1">
      <alignment horizontal="center" vertical="center"/>
      <protection/>
    </xf>
    <xf numFmtId="0" fontId="30" fillId="0" borderId="0" xfId="399" applyFont="1" applyBorder="1" applyAlignment="1">
      <alignment horizontal="center" vertical="center"/>
      <protection/>
    </xf>
    <xf numFmtId="0" fontId="24" fillId="0" borderId="0" xfId="399" applyFont="1" applyBorder="1" applyAlignment="1">
      <alignment horizontal="center" vertical="center"/>
      <protection/>
    </xf>
    <xf numFmtId="1" fontId="24" fillId="0" borderId="0" xfId="399" applyNumberFormat="1" applyFont="1" applyBorder="1" applyAlignment="1">
      <alignment horizontal="center" vertical="center"/>
      <protection/>
    </xf>
    <xf numFmtId="0" fontId="35" fillId="0" borderId="12" xfId="0" applyFont="1" applyBorder="1" applyAlignment="1">
      <alignment wrapText="1"/>
    </xf>
    <xf numFmtId="0" fontId="35" fillId="0" borderId="12" xfId="0" applyFont="1" applyBorder="1" applyAlignment="1">
      <alignment horizontal="center"/>
    </xf>
    <xf numFmtId="190" fontId="35" fillId="0" borderId="12" xfId="0" applyNumberFormat="1" applyFont="1" applyBorder="1" applyAlignment="1">
      <alignment horizontal="center"/>
    </xf>
    <xf numFmtId="191" fontId="35" fillId="0" borderId="12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190" fontId="36" fillId="0" borderId="12" xfId="0" applyNumberFormat="1" applyFont="1" applyBorder="1" applyAlignment="1">
      <alignment horizontal="center"/>
    </xf>
    <xf numFmtId="2" fontId="37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191" fontId="36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" fontId="24" fillId="0" borderId="0" xfId="316" applyNumberFormat="1" applyFont="1" applyAlignment="1">
      <alignment horizontal="center"/>
      <protection/>
    </xf>
    <xf numFmtId="0" fontId="24" fillId="0" borderId="10" xfId="316" applyFont="1" applyBorder="1" applyAlignment="1">
      <alignment horizontal="center"/>
      <protection/>
    </xf>
    <xf numFmtId="0" fontId="24" fillId="0" borderId="0" xfId="316" applyFont="1" applyAlignment="1">
      <alignment horizontal="center"/>
      <protection/>
    </xf>
    <xf numFmtId="1" fontId="24" fillId="0" borderId="10" xfId="316" applyNumberFormat="1" applyFont="1" applyBorder="1" applyAlignment="1">
      <alignment horizontal="center"/>
      <protection/>
    </xf>
    <xf numFmtId="0" fontId="22" fillId="0" borderId="27" xfId="399" applyFont="1" applyBorder="1" applyAlignment="1">
      <alignment horizontal="center" vertical="center"/>
      <protection/>
    </xf>
    <xf numFmtId="9" fontId="22" fillId="0" borderId="27" xfId="399" applyNumberFormat="1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right"/>
    </xf>
    <xf numFmtId="0" fontId="35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198" fontId="24" fillId="0" borderId="0" xfId="410" applyNumberFormat="1" applyFont="1" applyBorder="1" applyAlignment="1">
      <alignment horizontal="left" vertical="top" wrapText="1"/>
    </xf>
    <xf numFmtId="2" fontId="22" fillId="24" borderId="12" xfId="0" applyNumberFormat="1" applyFont="1" applyFill="1" applyBorder="1" applyAlignment="1">
      <alignment horizontal="center"/>
    </xf>
    <xf numFmtId="0" fontId="22" fillId="24" borderId="12" xfId="331" applyFont="1" applyFill="1" applyBorder="1" applyAlignment="1">
      <alignment horizontal="center"/>
      <protection/>
    </xf>
    <xf numFmtId="190" fontId="22" fillId="24" borderId="12" xfId="0" applyNumberFormat="1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0" borderId="12" xfId="400" applyFont="1" applyBorder="1" applyAlignment="1">
      <alignment horizontal="center"/>
      <protection/>
    </xf>
    <xf numFmtId="0" fontId="24" fillId="0" borderId="12" xfId="400" applyFont="1" applyBorder="1" applyAlignment="1">
      <alignment wrapText="1"/>
      <protection/>
    </xf>
    <xf numFmtId="0" fontId="24" fillId="0" borderId="12" xfId="400" applyFont="1" applyBorder="1" applyAlignment="1">
      <alignment horizontal="center"/>
      <protection/>
    </xf>
    <xf numFmtId="191" fontId="22" fillId="0" borderId="12" xfId="400" applyNumberFormat="1" applyFont="1" applyBorder="1" applyAlignment="1">
      <alignment horizontal="center"/>
      <protection/>
    </xf>
    <xf numFmtId="1" fontId="22" fillId="0" borderId="12" xfId="400" applyNumberFormat="1" applyFont="1" applyBorder="1" applyAlignment="1">
      <alignment horizontal="center"/>
      <protection/>
    </xf>
    <xf numFmtId="49" fontId="22" fillId="0" borderId="12" xfId="400" applyNumberFormat="1" applyFont="1" applyBorder="1" applyAlignment="1">
      <alignment vertical="center" wrapText="1"/>
      <protection/>
    </xf>
    <xf numFmtId="0" fontId="22" fillId="24" borderId="12" xfId="0" applyFont="1" applyFill="1" applyBorder="1" applyAlignment="1">
      <alignment horizontal="left"/>
    </xf>
    <xf numFmtId="49" fontId="22" fillId="0" borderId="12" xfId="400" applyNumberFormat="1" applyFont="1" applyBorder="1" applyAlignment="1">
      <alignment vertical="center"/>
      <protection/>
    </xf>
    <xf numFmtId="0" fontId="22" fillId="0" borderId="12" xfId="400" applyFont="1" applyBorder="1" applyAlignment="1">
      <alignment wrapText="1"/>
      <protection/>
    </xf>
    <xf numFmtId="2" fontId="22" fillId="0" borderId="12" xfId="400" applyNumberFormat="1" applyFont="1" applyBorder="1" applyAlignment="1">
      <alignment horizontal="center"/>
      <protection/>
    </xf>
    <xf numFmtId="0" fontId="22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22" fillId="0" borderId="0" xfId="296" applyFont="1" applyAlignment="1">
      <alignment horizontal="center"/>
      <protection/>
    </xf>
    <xf numFmtId="0" fontId="22" fillId="0" borderId="12" xfId="296" applyFont="1" applyBorder="1" applyAlignment="1">
      <alignment horizontal="center"/>
      <protection/>
    </xf>
    <xf numFmtId="14" fontId="24" fillId="0" borderId="12" xfId="296" applyNumberFormat="1" applyFont="1" applyBorder="1" applyAlignment="1">
      <alignment horizontal="center"/>
      <protection/>
    </xf>
    <xf numFmtId="0" fontId="24" fillId="0" borderId="12" xfId="296" applyFont="1" applyBorder="1" applyAlignment="1">
      <alignment horizontal="left"/>
      <protection/>
    </xf>
    <xf numFmtId="0" fontId="24" fillId="0" borderId="12" xfId="296" applyFont="1" applyBorder="1" applyAlignment="1">
      <alignment horizontal="center"/>
      <protection/>
    </xf>
    <xf numFmtId="190" fontId="24" fillId="0" borderId="12" xfId="296" applyNumberFormat="1" applyFont="1" applyBorder="1" applyAlignment="1">
      <alignment horizontal="center"/>
      <protection/>
    </xf>
    <xf numFmtId="190" fontId="24" fillId="24" borderId="12" xfId="296" applyNumberFormat="1" applyFont="1" applyFill="1" applyBorder="1" applyAlignment="1">
      <alignment horizontal="center"/>
      <protection/>
    </xf>
    <xf numFmtId="2" fontId="22" fillId="0" borderId="12" xfId="296" applyNumberFormat="1" applyFont="1" applyBorder="1" applyAlignment="1">
      <alignment horizontal="center"/>
      <protection/>
    </xf>
    <xf numFmtId="2" fontId="22" fillId="0" borderId="12" xfId="0" applyNumberFormat="1" applyFont="1" applyBorder="1" applyAlignment="1">
      <alignment horizontal="center" wrapText="1"/>
    </xf>
    <xf numFmtId="0" fontId="22" fillId="0" borderId="0" xfId="296" applyFont="1" applyBorder="1" applyAlignment="1">
      <alignment horizontal="center"/>
      <protection/>
    </xf>
    <xf numFmtId="14" fontId="22" fillId="0" borderId="12" xfId="296" applyNumberFormat="1" applyFont="1" applyBorder="1" applyAlignment="1">
      <alignment horizontal="center"/>
      <protection/>
    </xf>
    <xf numFmtId="2" fontId="22" fillId="24" borderId="12" xfId="296" applyNumberFormat="1" applyFont="1" applyFill="1" applyBorder="1" applyAlignment="1">
      <alignment horizontal="center"/>
      <protection/>
    </xf>
    <xf numFmtId="2" fontId="22" fillId="0" borderId="12" xfId="332" applyNumberFormat="1" applyFont="1" applyBorder="1" applyAlignment="1">
      <alignment horizontal="center"/>
      <protection/>
    </xf>
    <xf numFmtId="49" fontId="24" fillId="0" borderId="12" xfId="400" applyNumberFormat="1" applyFont="1" applyBorder="1" applyAlignment="1">
      <alignment horizontal="center" vertical="center" wrapText="1"/>
      <protection/>
    </xf>
    <xf numFmtId="0" fontId="24" fillId="0" borderId="12" xfId="296" applyFont="1" applyBorder="1" applyAlignment="1">
      <alignment horizontal="left" wrapText="1"/>
      <protection/>
    </xf>
    <xf numFmtId="49" fontId="24" fillId="0" borderId="12" xfId="296" applyNumberFormat="1" applyFont="1" applyBorder="1" applyAlignment="1">
      <alignment horizontal="center"/>
      <protection/>
    </xf>
    <xf numFmtId="0" fontId="36" fillId="0" borderId="0" xfId="0" applyFont="1" applyAlignment="1">
      <alignment/>
    </xf>
    <xf numFmtId="0" fontId="22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299" applyNumberFormat="1" applyFont="1" applyFill="1" applyBorder="1" applyAlignment="1">
      <alignment horizontal="center" vertical="center" wrapText="1"/>
      <protection/>
    </xf>
    <xf numFmtId="0" fontId="22" fillId="0" borderId="12" xfId="299" applyNumberFormat="1" applyFont="1" applyFill="1" applyBorder="1" applyAlignment="1">
      <alignment horizontal="center"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2" fontId="22" fillId="0" borderId="12" xfId="336" applyNumberFormat="1" applyFont="1" applyFill="1" applyBorder="1" applyAlignment="1">
      <alignment horizontal="center" vertical="center" wrapText="1"/>
      <protection/>
    </xf>
    <xf numFmtId="2" fontId="22" fillId="0" borderId="12" xfId="334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top" wrapText="1"/>
    </xf>
    <xf numFmtId="49" fontId="22" fillId="0" borderId="12" xfId="299" applyNumberFormat="1" applyFont="1" applyFill="1" applyBorder="1" applyAlignment="1">
      <alignment horizontal="center" vertical="center" wrapText="1"/>
      <protection/>
    </xf>
    <xf numFmtId="49" fontId="22" fillId="0" borderId="12" xfId="318" applyNumberFormat="1" applyFont="1" applyFill="1" applyBorder="1" applyAlignment="1">
      <alignment vertical="center" wrapText="1"/>
      <protection/>
    </xf>
    <xf numFmtId="0" fontId="22" fillId="24" borderId="12" xfId="299" applyNumberFormat="1" applyFont="1" applyFill="1" applyBorder="1" applyAlignment="1">
      <alignment horizontal="center" vertical="center" wrapText="1"/>
      <protection/>
    </xf>
    <xf numFmtId="2" fontId="23" fillId="0" borderId="12" xfId="336" applyNumberFormat="1" applyFont="1" applyFill="1" applyBorder="1" applyAlignment="1">
      <alignment horizontal="center" vertical="center" wrapText="1"/>
      <protection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2" xfId="334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5" fillId="0" borderId="0" xfId="402" applyFont="1" applyAlignment="1">
      <alignment horizontal="center"/>
      <protection/>
    </xf>
    <xf numFmtId="0" fontId="23" fillId="0" borderId="0" xfId="402" applyFont="1" applyAlignment="1">
      <alignment horizontal="left"/>
      <protection/>
    </xf>
    <xf numFmtId="0" fontId="22" fillId="0" borderId="0" xfId="333" applyFont="1" applyAlignment="1">
      <alignment horizontal="left"/>
      <protection/>
    </xf>
    <xf numFmtId="0" fontId="22" fillId="0" borderId="0" xfId="335" applyFont="1" applyAlignment="1">
      <alignment horizontal="left"/>
      <protection/>
    </xf>
    <xf numFmtId="0" fontId="22" fillId="0" borderId="19" xfId="335" applyFont="1" applyBorder="1" applyAlignment="1">
      <alignment horizontal="left"/>
      <protection/>
    </xf>
    <xf numFmtId="0" fontId="24" fillId="0" borderId="28" xfId="333" applyFont="1" applyBorder="1" applyAlignment="1">
      <alignment horizontal="center" vertical="center"/>
      <protection/>
    </xf>
    <xf numFmtId="0" fontId="24" fillId="0" borderId="10" xfId="333" applyFont="1" applyBorder="1" applyAlignment="1">
      <alignment horizontal="center" vertical="center"/>
      <protection/>
    </xf>
    <xf numFmtId="0" fontId="24" fillId="0" borderId="29" xfId="333" applyFont="1" applyBorder="1" applyAlignment="1">
      <alignment horizontal="center" vertical="center"/>
      <protection/>
    </xf>
    <xf numFmtId="0" fontId="24" fillId="24" borderId="28" xfId="333" applyFont="1" applyFill="1" applyBorder="1" applyAlignment="1">
      <alignment horizontal="center" vertical="center" textRotation="90"/>
      <protection/>
    </xf>
    <xf numFmtId="0" fontId="24" fillId="24" borderId="10" xfId="333" applyFont="1" applyFill="1" applyBorder="1" applyAlignment="1">
      <alignment horizontal="center" vertical="center" textRotation="90"/>
      <protection/>
    </xf>
    <xf numFmtId="0" fontId="24" fillId="24" borderId="29" xfId="333" applyFont="1" applyFill="1" applyBorder="1" applyAlignment="1">
      <alignment horizontal="center" vertical="center" textRotation="90"/>
      <protection/>
    </xf>
    <xf numFmtId="0" fontId="24" fillId="0" borderId="1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8" xfId="333" applyFont="1" applyBorder="1" applyAlignment="1">
      <alignment horizontal="center" textRotation="90"/>
      <protection/>
    </xf>
    <xf numFmtId="0" fontId="24" fillId="0" borderId="10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11" xfId="333" applyFont="1" applyBorder="1" applyAlignment="1">
      <alignment horizontal="center" vertical="center" wrapText="1"/>
      <protection/>
    </xf>
    <xf numFmtId="0" fontId="24" fillId="0" borderId="30" xfId="333" applyFont="1" applyBorder="1" applyAlignment="1">
      <alignment horizontal="center" vertical="center"/>
      <protection/>
    </xf>
    <xf numFmtId="0" fontId="24" fillId="0" borderId="18" xfId="333" applyFont="1" applyBorder="1" applyAlignment="1">
      <alignment horizontal="center" vertical="center"/>
      <protection/>
    </xf>
    <xf numFmtId="0" fontId="24" fillId="0" borderId="20" xfId="333" applyFont="1" applyBorder="1" applyAlignment="1">
      <alignment horizontal="center" vertical="center"/>
      <protection/>
    </xf>
    <xf numFmtId="0" fontId="24" fillId="0" borderId="11" xfId="333" applyFont="1" applyBorder="1" applyAlignment="1">
      <alignment vertical="center"/>
      <protection/>
    </xf>
    <xf numFmtId="0" fontId="24" fillId="0" borderId="30" xfId="333" applyFont="1" applyBorder="1" applyAlignment="1">
      <alignment vertical="center"/>
      <protection/>
    </xf>
    <xf numFmtId="0" fontId="24" fillId="0" borderId="18" xfId="333" applyFont="1" applyBorder="1" applyAlignment="1">
      <alignment vertical="center"/>
      <protection/>
    </xf>
    <xf numFmtId="0" fontId="24" fillId="0" borderId="20" xfId="333" applyFont="1" applyBorder="1" applyAlignment="1">
      <alignment vertical="center"/>
      <protection/>
    </xf>
    <xf numFmtId="0" fontId="24" fillId="0" borderId="28" xfId="333" applyFont="1" applyBorder="1" applyAlignment="1">
      <alignment horizontal="center" vertical="center" wrapText="1"/>
      <protection/>
    </xf>
    <xf numFmtId="0" fontId="24" fillId="0" borderId="28" xfId="333" applyFont="1" applyBorder="1" applyAlignment="1">
      <alignment horizontal="center" vertical="center" textRotation="90"/>
      <protection/>
    </xf>
    <xf numFmtId="0" fontId="24" fillId="0" borderId="10" xfId="333" applyFont="1" applyBorder="1" applyAlignment="1">
      <alignment horizontal="center" vertical="center" textRotation="90"/>
      <protection/>
    </xf>
    <xf numFmtId="0" fontId="24" fillId="0" borderId="29" xfId="333" applyFont="1" applyBorder="1" applyAlignment="1">
      <alignment horizontal="center" vertical="center" textRotation="90"/>
      <protection/>
    </xf>
    <xf numFmtId="0" fontId="29" fillId="0" borderId="31" xfId="399" applyFont="1" applyBorder="1" applyAlignment="1">
      <alignment horizontal="center" vertical="center"/>
      <protection/>
    </xf>
    <xf numFmtId="0" fontId="29" fillId="0" borderId="27" xfId="399" applyFont="1" applyBorder="1">
      <alignment/>
      <protection/>
    </xf>
    <xf numFmtId="0" fontId="29" fillId="0" borderId="0" xfId="399" applyFont="1" applyAlignment="1">
      <alignment horizontal="left"/>
      <protection/>
    </xf>
    <xf numFmtId="49" fontId="22" fillId="0" borderId="0" xfId="399" applyNumberFormat="1" applyFont="1" applyAlignment="1">
      <alignment horizontal="left" vertical="center"/>
      <protection/>
    </xf>
    <xf numFmtId="0" fontId="22" fillId="0" borderId="0" xfId="399" applyFont="1">
      <alignment/>
      <protection/>
    </xf>
    <xf numFmtId="0" fontId="29" fillId="0" borderId="0" xfId="399" applyFont="1" applyAlignment="1">
      <alignment horizontal="left" vertical="center" wrapText="1"/>
      <protection/>
    </xf>
    <xf numFmtId="0" fontId="28" fillId="0" borderId="0" xfId="399" applyFont="1" applyAlignment="1">
      <alignment vertical="center"/>
      <protection/>
    </xf>
    <xf numFmtId="0" fontId="24" fillId="0" borderId="0" xfId="399" applyFont="1" applyAlignment="1">
      <alignment horizontal="center"/>
      <protection/>
    </xf>
    <xf numFmtId="1" fontId="47" fillId="0" borderId="0" xfId="399" applyNumberFormat="1" applyFont="1" applyAlignment="1">
      <alignment horizontal="center"/>
      <protection/>
    </xf>
    <xf numFmtId="0" fontId="29" fillId="0" borderId="0" xfId="399" applyFont="1" applyAlignment="1">
      <alignment horizontal="center" vertical="center" wrapText="1"/>
      <protection/>
    </xf>
    <xf numFmtId="0" fontId="29" fillId="0" borderId="0" xfId="399" applyFont="1" applyAlignment="1">
      <alignment horizontal="center"/>
      <protection/>
    </xf>
    <xf numFmtId="0" fontId="29" fillId="0" borderId="0" xfId="399" applyFont="1">
      <alignment/>
      <protection/>
    </xf>
    <xf numFmtId="0" fontId="22" fillId="0" borderId="0" xfId="399" applyFont="1" applyAlignment="1">
      <alignment horizontal="center" vertical="center" wrapText="1"/>
      <protection/>
    </xf>
    <xf numFmtId="49" fontId="23" fillId="27" borderId="0" xfId="399" applyNumberFormat="1" applyFont="1" applyFill="1" applyAlignment="1">
      <alignment horizontal="right" vertical="center"/>
      <protection/>
    </xf>
    <xf numFmtId="0" fontId="29" fillId="0" borderId="31" xfId="399" applyFont="1" applyBorder="1" applyAlignment="1">
      <alignment horizontal="center" vertical="center" wrapText="1"/>
      <protection/>
    </xf>
    <xf numFmtId="0" fontId="26" fillId="0" borderId="31" xfId="399" applyFont="1" applyBorder="1" applyAlignment="1">
      <alignment horizontal="center" vertical="center" wrapText="1"/>
      <protection/>
    </xf>
    <xf numFmtId="0" fontId="29" fillId="0" borderId="32" xfId="399" applyFont="1" applyBorder="1" applyAlignment="1">
      <alignment horizontal="center" vertical="center" wrapText="1"/>
      <protection/>
    </xf>
    <xf numFmtId="0" fontId="29" fillId="0" borderId="33" xfId="399" applyFont="1" applyBorder="1">
      <alignment/>
      <protection/>
    </xf>
    <xf numFmtId="0" fontId="29" fillId="0" borderId="34" xfId="399" applyFont="1" applyBorder="1">
      <alignment/>
      <protection/>
    </xf>
    <xf numFmtId="0" fontId="29" fillId="0" borderId="35" xfId="399" applyFont="1" applyBorder="1" applyAlignment="1">
      <alignment horizontal="center"/>
      <protection/>
    </xf>
    <xf numFmtId="0" fontId="29" fillId="0" borderId="35" xfId="399" applyFont="1" applyBorder="1">
      <alignment/>
      <protection/>
    </xf>
    <xf numFmtId="0" fontId="29" fillId="0" borderId="36" xfId="399" applyFont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left"/>
    </xf>
    <xf numFmtId="0" fontId="54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 textRotation="90"/>
    </xf>
    <xf numFmtId="0" fontId="22" fillId="0" borderId="23" xfId="0" applyFont="1" applyBorder="1" applyAlignment="1">
      <alignment horizontal="center" textRotation="90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170" fontId="31" fillId="0" borderId="0" xfId="388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1" fillId="0" borderId="0" xfId="403" applyFont="1" applyBorder="1" applyAlignment="1">
      <alignment horizontal="center" wrapText="1"/>
      <protection/>
    </xf>
    <xf numFmtId="0" fontId="24" fillId="0" borderId="0" xfId="0" applyFont="1" applyBorder="1" applyAlignment="1">
      <alignment horizontal="center"/>
    </xf>
  </cellXfs>
  <cellStyles count="399">
    <cellStyle name="Normal" xfId="0"/>
    <cellStyle name="20% - Accent1 2" xfId="15"/>
    <cellStyle name="20% - Accent1 3" xfId="16"/>
    <cellStyle name="20% - Accent1 4" xfId="17"/>
    <cellStyle name="20% - Accent1 4 2" xfId="18"/>
    <cellStyle name="20% - Accent1 5" xfId="19"/>
    <cellStyle name="20% - Accent1 6" xfId="20"/>
    <cellStyle name="20% - Accent1 7" xfId="21"/>
    <cellStyle name="20% - Accent2 2" xfId="22"/>
    <cellStyle name="20% - Accent2 3" xfId="23"/>
    <cellStyle name="20% - Accent2 4" xfId="24"/>
    <cellStyle name="20% - Accent2 4 2" xfId="25"/>
    <cellStyle name="20% - Accent2 5" xfId="26"/>
    <cellStyle name="20% - Accent2 6" xfId="27"/>
    <cellStyle name="20% - Accent2 7" xfId="28"/>
    <cellStyle name="20% - Accent3 2" xfId="29"/>
    <cellStyle name="20% - Accent3 3" xfId="30"/>
    <cellStyle name="20% - Accent3 4" xfId="31"/>
    <cellStyle name="20% - Accent3 4 2" xfId="32"/>
    <cellStyle name="20% - Accent3 5" xfId="33"/>
    <cellStyle name="20% - Accent3 6" xfId="34"/>
    <cellStyle name="20% - Accent3 7" xfId="35"/>
    <cellStyle name="20% - Accent4 2" xfId="36"/>
    <cellStyle name="20% - Accent4 3" xfId="37"/>
    <cellStyle name="20% - Accent4 4" xfId="38"/>
    <cellStyle name="20% - Accent4 4 2" xfId="39"/>
    <cellStyle name="20% - Accent4 5" xfId="40"/>
    <cellStyle name="20% - Accent4 6" xfId="41"/>
    <cellStyle name="20% - Accent4 7" xfId="42"/>
    <cellStyle name="20% - Accent5 2" xfId="43"/>
    <cellStyle name="20% - Accent5 3" xfId="44"/>
    <cellStyle name="20% - Accent5 4" xfId="45"/>
    <cellStyle name="20% - Accent5 4 2" xfId="46"/>
    <cellStyle name="20% - Accent5 5" xfId="47"/>
    <cellStyle name="20% - Accent5 6" xfId="48"/>
    <cellStyle name="20% - Accent5 7" xfId="49"/>
    <cellStyle name="20% - Accent6 2" xfId="50"/>
    <cellStyle name="20% - Accent6 3" xfId="51"/>
    <cellStyle name="20% - Accent6 4" xfId="52"/>
    <cellStyle name="20% - Accent6 4 2" xfId="53"/>
    <cellStyle name="20% - Accent6 5" xfId="54"/>
    <cellStyle name="20% - Accent6 6" xfId="55"/>
    <cellStyle name="20% - Accent6 7" xfId="56"/>
    <cellStyle name="20% - Акцент1" xfId="57"/>
    <cellStyle name="20% - Акцент2" xfId="58"/>
    <cellStyle name="20% - Акцент3" xfId="59"/>
    <cellStyle name="20% - Акцент4" xfId="60"/>
    <cellStyle name="20% - Акцент5" xfId="61"/>
    <cellStyle name="20% - Акцент6" xfId="62"/>
    <cellStyle name="40% - Accent1 2" xfId="63"/>
    <cellStyle name="40% - Accent1 3" xfId="64"/>
    <cellStyle name="40% - Accent1 4" xfId="65"/>
    <cellStyle name="40% - Accent1 4 2" xfId="66"/>
    <cellStyle name="40% - Accent1 5" xfId="67"/>
    <cellStyle name="40% - Accent1 6" xfId="68"/>
    <cellStyle name="40% - Accent1 7" xfId="69"/>
    <cellStyle name="40% - Accent2 2" xfId="70"/>
    <cellStyle name="40% - Accent2 3" xfId="71"/>
    <cellStyle name="40% - Accent2 4" xfId="72"/>
    <cellStyle name="40% - Accent2 4 2" xfId="73"/>
    <cellStyle name="40% - Accent2 5" xfId="74"/>
    <cellStyle name="40% - Accent2 6" xfId="75"/>
    <cellStyle name="40% - Accent2 7" xfId="76"/>
    <cellStyle name="40% - Accent3 2" xfId="77"/>
    <cellStyle name="40% - Accent3 3" xfId="78"/>
    <cellStyle name="40% - Accent3 4" xfId="79"/>
    <cellStyle name="40% - Accent3 4 2" xfId="80"/>
    <cellStyle name="40% - Accent3 5" xfId="81"/>
    <cellStyle name="40% - Accent3 6" xfId="82"/>
    <cellStyle name="40% - Accent3 7" xfId="83"/>
    <cellStyle name="40% - Accent4 2" xfId="84"/>
    <cellStyle name="40% - Accent4 3" xfId="85"/>
    <cellStyle name="40% - Accent4 4" xfId="86"/>
    <cellStyle name="40% - Accent4 4 2" xfId="87"/>
    <cellStyle name="40% - Accent4 5" xfId="88"/>
    <cellStyle name="40% - Accent4 6" xfId="89"/>
    <cellStyle name="40% - Accent4 7" xfId="90"/>
    <cellStyle name="40% - Accent5 2" xfId="91"/>
    <cellStyle name="40% - Accent5 3" xfId="92"/>
    <cellStyle name="40% - Accent5 4" xfId="93"/>
    <cellStyle name="40% - Accent5 4 2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4 2" xfId="101"/>
    <cellStyle name="40% - Accent6 5" xfId="102"/>
    <cellStyle name="40% - Accent6 6" xfId="103"/>
    <cellStyle name="40% - Accent6 7" xfId="104"/>
    <cellStyle name="40% - Акцент1" xfId="105"/>
    <cellStyle name="40% - Акцент2" xfId="106"/>
    <cellStyle name="40% - Акцент3" xfId="107"/>
    <cellStyle name="40% - Акцент4" xfId="108"/>
    <cellStyle name="40% - Акцент5" xfId="109"/>
    <cellStyle name="40% - Акцент6" xfId="110"/>
    <cellStyle name="60% - Accent1 2" xfId="111"/>
    <cellStyle name="60% - Accent1 3" xfId="112"/>
    <cellStyle name="60% - Accent1 4" xfId="113"/>
    <cellStyle name="60% - Accent1 4 2" xfId="114"/>
    <cellStyle name="60% - Accent1 5" xfId="115"/>
    <cellStyle name="60% - Accent1 6" xfId="116"/>
    <cellStyle name="60% - Accent1 7" xfId="117"/>
    <cellStyle name="60% - Accent2 2" xfId="118"/>
    <cellStyle name="60% - Accent2 3" xfId="119"/>
    <cellStyle name="60% - Accent2 4" xfId="120"/>
    <cellStyle name="60% - Accent2 4 2" xfId="121"/>
    <cellStyle name="60% - Accent2 5" xfId="122"/>
    <cellStyle name="60% - Accent2 6" xfId="123"/>
    <cellStyle name="60% - Accent2 7" xfId="124"/>
    <cellStyle name="60% - Accent3 2" xfId="125"/>
    <cellStyle name="60% - Accent3 3" xfId="126"/>
    <cellStyle name="60% - Accent3 4" xfId="127"/>
    <cellStyle name="60% - Accent3 4 2" xfId="128"/>
    <cellStyle name="60% - Accent3 5" xfId="129"/>
    <cellStyle name="60% - Accent3 6" xfId="130"/>
    <cellStyle name="60% - Accent3 7" xfId="131"/>
    <cellStyle name="60% - Accent4 2" xfId="132"/>
    <cellStyle name="60% - Accent4 3" xfId="133"/>
    <cellStyle name="60% - Accent4 4" xfId="134"/>
    <cellStyle name="60% - Accent4 4 2" xfId="135"/>
    <cellStyle name="60% - Accent4 5" xfId="136"/>
    <cellStyle name="60% - Accent4 6" xfId="137"/>
    <cellStyle name="60% - Accent4 7" xfId="138"/>
    <cellStyle name="60% - Accent5 2" xfId="139"/>
    <cellStyle name="60% - Accent5 3" xfId="140"/>
    <cellStyle name="60% - Accent5 4" xfId="141"/>
    <cellStyle name="60% - Accent5 4 2" xfId="142"/>
    <cellStyle name="60% - Accent5 5" xfId="143"/>
    <cellStyle name="60% - Accent5 6" xfId="144"/>
    <cellStyle name="60% - Accent5 7" xfId="145"/>
    <cellStyle name="60% - Accent6 2" xfId="146"/>
    <cellStyle name="60% - Accent6 3" xfId="147"/>
    <cellStyle name="60% - Accent6 4" xfId="148"/>
    <cellStyle name="60% - Accent6 4 2" xfId="149"/>
    <cellStyle name="60% - Accent6 5" xfId="150"/>
    <cellStyle name="60% - Accent6 6" xfId="151"/>
    <cellStyle name="60% - Accent6 7" xfId="152"/>
    <cellStyle name="60% - Акцент1" xfId="153"/>
    <cellStyle name="60% - Акцент2" xfId="154"/>
    <cellStyle name="60% - Акцент3" xfId="155"/>
    <cellStyle name="60% - Акцент4" xfId="156"/>
    <cellStyle name="60% - Акцент5" xfId="157"/>
    <cellStyle name="60% - Акцент6" xfId="158"/>
    <cellStyle name="Accent1 2" xfId="159"/>
    <cellStyle name="Accent1 3" xfId="160"/>
    <cellStyle name="Accent1 4" xfId="161"/>
    <cellStyle name="Accent1 4 2" xfId="162"/>
    <cellStyle name="Accent1 5" xfId="163"/>
    <cellStyle name="Accent1 6" xfId="164"/>
    <cellStyle name="Accent1 7" xfId="165"/>
    <cellStyle name="Accent2 2" xfId="166"/>
    <cellStyle name="Accent2 3" xfId="167"/>
    <cellStyle name="Accent2 4" xfId="168"/>
    <cellStyle name="Accent2 4 2" xfId="169"/>
    <cellStyle name="Accent2 5" xfId="170"/>
    <cellStyle name="Accent2 6" xfId="171"/>
    <cellStyle name="Accent2 7" xfId="172"/>
    <cellStyle name="Accent3 2" xfId="173"/>
    <cellStyle name="Accent3 3" xfId="174"/>
    <cellStyle name="Accent3 4" xfId="175"/>
    <cellStyle name="Accent3 4 2" xfId="176"/>
    <cellStyle name="Accent3 5" xfId="177"/>
    <cellStyle name="Accent3 6" xfId="178"/>
    <cellStyle name="Accent3 7" xfId="179"/>
    <cellStyle name="Accent4 2" xfId="180"/>
    <cellStyle name="Accent4 3" xfId="181"/>
    <cellStyle name="Accent4 4" xfId="182"/>
    <cellStyle name="Accent4 4 2" xfId="183"/>
    <cellStyle name="Accent4 5" xfId="184"/>
    <cellStyle name="Accent4 6" xfId="185"/>
    <cellStyle name="Accent4 7" xfId="186"/>
    <cellStyle name="Accent5 2" xfId="187"/>
    <cellStyle name="Accent5 3" xfId="188"/>
    <cellStyle name="Accent5 4" xfId="189"/>
    <cellStyle name="Accent5 4 2" xfId="190"/>
    <cellStyle name="Accent5 5" xfId="191"/>
    <cellStyle name="Accent5 6" xfId="192"/>
    <cellStyle name="Accent5 7" xfId="193"/>
    <cellStyle name="Accent6 2" xfId="194"/>
    <cellStyle name="Accent6 3" xfId="195"/>
    <cellStyle name="Accent6 4" xfId="196"/>
    <cellStyle name="Accent6 4 2" xfId="197"/>
    <cellStyle name="Accent6 5" xfId="198"/>
    <cellStyle name="Accent6 6" xfId="199"/>
    <cellStyle name="Accent6 7" xfId="200"/>
    <cellStyle name="Bad 2" xfId="201"/>
    <cellStyle name="Bad 3" xfId="202"/>
    <cellStyle name="Bad 4" xfId="203"/>
    <cellStyle name="Bad 4 2" xfId="204"/>
    <cellStyle name="Bad 5" xfId="205"/>
    <cellStyle name="Bad 6" xfId="206"/>
    <cellStyle name="Bad 7" xfId="207"/>
    <cellStyle name="Calculation 2" xfId="208"/>
    <cellStyle name="Calculation 3" xfId="209"/>
    <cellStyle name="Calculation 4" xfId="210"/>
    <cellStyle name="Calculation 4 2" xfId="211"/>
    <cellStyle name="Calculation 4_Copy of SANTEQNIKA" xfId="212"/>
    <cellStyle name="Calculation 5" xfId="213"/>
    <cellStyle name="Calculation 6" xfId="214"/>
    <cellStyle name="Calculation 7" xfId="215"/>
    <cellStyle name="Check Cell 2" xfId="216"/>
    <cellStyle name="Check Cell 3" xfId="217"/>
    <cellStyle name="Check Cell 4" xfId="218"/>
    <cellStyle name="Check Cell 4 2" xfId="219"/>
    <cellStyle name="Check Cell 4_Copy of SANTEQNIKA" xfId="220"/>
    <cellStyle name="Check Cell 5" xfId="221"/>
    <cellStyle name="Check Cell 6" xfId="222"/>
    <cellStyle name="Check Cell 7" xfId="223"/>
    <cellStyle name="Comma 2" xfId="224"/>
    <cellStyle name="Comma 3" xfId="225"/>
    <cellStyle name="Explanatory Text 2" xfId="226"/>
    <cellStyle name="Explanatory Text 3" xfId="227"/>
    <cellStyle name="Explanatory Text 4" xfId="228"/>
    <cellStyle name="Explanatory Text 4 2" xfId="229"/>
    <cellStyle name="Explanatory Text 5" xfId="230"/>
    <cellStyle name="Explanatory Text 6" xfId="231"/>
    <cellStyle name="Explanatory Text 7" xfId="232"/>
    <cellStyle name="Good 2" xfId="233"/>
    <cellStyle name="Good 3" xfId="234"/>
    <cellStyle name="Good 4" xfId="235"/>
    <cellStyle name="Good 4 2" xfId="236"/>
    <cellStyle name="Good 5" xfId="237"/>
    <cellStyle name="Good 6" xfId="238"/>
    <cellStyle name="Good 7" xfId="239"/>
    <cellStyle name="Heading 1 2" xfId="240"/>
    <cellStyle name="Heading 1 3" xfId="241"/>
    <cellStyle name="Heading 1 4" xfId="242"/>
    <cellStyle name="Heading 1 4 2" xfId="243"/>
    <cellStyle name="Heading 1 4_Copy of SANTEQNIKA" xfId="244"/>
    <cellStyle name="Heading 1 5" xfId="245"/>
    <cellStyle name="Heading 1 6" xfId="246"/>
    <cellStyle name="Heading 1 7" xfId="247"/>
    <cellStyle name="Heading 2 2" xfId="248"/>
    <cellStyle name="Heading 2 3" xfId="249"/>
    <cellStyle name="Heading 2 4" xfId="250"/>
    <cellStyle name="Heading 2 4 2" xfId="251"/>
    <cellStyle name="Heading 2 4_Copy of SANTEQNIKA" xfId="252"/>
    <cellStyle name="Heading 2 5" xfId="253"/>
    <cellStyle name="Heading 2 6" xfId="254"/>
    <cellStyle name="Heading 2 7" xfId="255"/>
    <cellStyle name="Heading 3 2" xfId="256"/>
    <cellStyle name="Heading 3 3" xfId="257"/>
    <cellStyle name="Heading 3 4" xfId="258"/>
    <cellStyle name="Heading 3 4 2" xfId="259"/>
    <cellStyle name="Heading 3 4_Copy of SANTEQNIKA" xfId="260"/>
    <cellStyle name="Heading 3 5" xfId="261"/>
    <cellStyle name="Heading 3 6" xfId="262"/>
    <cellStyle name="Heading 3 7" xfId="263"/>
    <cellStyle name="Heading 4 2" xfId="264"/>
    <cellStyle name="Heading 4 3" xfId="265"/>
    <cellStyle name="Heading 4 4" xfId="266"/>
    <cellStyle name="Heading 4 4 2" xfId="267"/>
    <cellStyle name="Heading 4 5" xfId="268"/>
    <cellStyle name="Heading 4 6" xfId="269"/>
    <cellStyle name="Heading 4 7" xfId="270"/>
    <cellStyle name="Input 2" xfId="271"/>
    <cellStyle name="Input 3" xfId="272"/>
    <cellStyle name="Input 4" xfId="273"/>
    <cellStyle name="Input 4 2" xfId="274"/>
    <cellStyle name="Input 4_Copy of SANTEQNIKA" xfId="275"/>
    <cellStyle name="Input 5" xfId="276"/>
    <cellStyle name="Input 6" xfId="277"/>
    <cellStyle name="Input 7" xfId="278"/>
    <cellStyle name="Linked Cell 2" xfId="279"/>
    <cellStyle name="Linked Cell 3" xfId="280"/>
    <cellStyle name="Linked Cell 4" xfId="281"/>
    <cellStyle name="Linked Cell 4 2" xfId="282"/>
    <cellStyle name="Linked Cell 4_Copy of SANTEQNIKA" xfId="283"/>
    <cellStyle name="Linked Cell 5" xfId="284"/>
    <cellStyle name="Linked Cell 6" xfId="285"/>
    <cellStyle name="Linked Cell 7" xfId="286"/>
    <cellStyle name="Neutral 2" xfId="287"/>
    <cellStyle name="Neutral 3" xfId="288"/>
    <cellStyle name="Neutral 4" xfId="289"/>
    <cellStyle name="Neutral 4 2" xfId="290"/>
    <cellStyle name="Neutral 5" xfId="291"/>
    <cellStyle name="Neutral 6" xfId="292"/>
    <cellStyle name="Neutral 7" xfId="293"/>
    <cellStyle name="Normal 10" xfId="294"/>
    <cellStyle name="Normal 11" xfId="295"/>
    <cellStyle name="Normal 11 2" xfId="296"/>
    <cellStyle name="Normal 12" xfId="297"/>
    <cellStyle name="Normal 13" xfId="298"/>
    <cellStyle name="Normal 13 5 3" xfId="299"/>
    <cellStyle name="Normal 14" xfId="300"/>
    <cellStyle name="Normal 2" xfId="301"/>
    <cellStyle name="Normal 2 2" xfId="302"/>
    <cellStyle name="Normal 2 2 2" xfId="303"/>
    <cellStyle name="Normal 2 2 3" xfId="304"/>
    <cellStyle name="Normal 2 2 4" xfId="305"/>
    <cellStyle name="Normal 2 2 5" xfId="306"/>
    <cellStyle name="Normal 2 2_Copy of SANTEQNIKA" xfId="307"/>
    <cellStyle name="Normal 2 3" xfId="308"/>
    <cellStyle name="Normal 2 4" xfId="309"/>
    <cellStyle name="Normal 2 5" xfId="310"/>
    <cellStyle name="Normal 2 6" xfId="311"/>
    <cellStyle name="Normal 2 7" xfId="312"/>
    <cellStyle name="Normal 2_samseneblo - 2009" xfId="313"/>
    <cellStyle name="Normal 26" xfId="314"/>
    <cellStyle name="Normal 27" xfId="315"/>
    <cellStyle name="Normal 3" xfId="316"/>
    <cellStyle name="Normal 31" xfId="317"/>
    <cellStyle name="Normal 36 2 2 2" xfId="318"/>
    <cellStyle name="Normal 4" xfId="319"/>
    <cellStyle name="Normal 5" xfId="320"/>
    <cellStyle name="Normal 6" xfId="321"/>
    <cellStyle name="Normal 7" xfId="322"/>
    <cellStyle name="Normal 8" xfId="323"/>
    <cellStyle name="Normal 8 2" xfId="324"/>
    <cellStyle name="Normal 8_Copy of SANTEQNIKA" xfId="325"/>
    <cellStyle name="Normal 9" xfId="326"/>
    <cellStyle name="Normal 9 2" xfId="327"/>
    <cellStyle name="Normal 9 2 2" xfId="328"/>
    <cellStyle name="Normal 9_Copy of SANTEQNIKA" xfId="329"/>
    <cellStyle name="Normal_axalqalaqis skola " xfId="330"/>
    <cellStyle name="Normal_gare wyalsadfenigagarini" xfId="331"/>
    <cellStyle name="Normal_gare wyalsadfenigagarini 10" xfId="332"/>
    <cellStyle name="Normal_gare wyalsadfenigagarini_SAN2008=IIkv" xfId="333"/>
    <cellStyle name="Normal_gare wyalsadfenigagarini_SUSTI DENEBI_axalqalaqis skola " xfId="334"/>
    <cellStyle name="Normal_sida wyalsadeni_SAN2008=IIkv" xfId="335"/>
    <cellStyle name="Normal_SUSTI DENEBI" xfId="336"/>
    <cellStyle name="Note 2" xfId="337"/>
    <cellStyle name="Note 3" xfId="338"/>
    <cellStyle name="Note 4" xfId="339"/>
    <cellStyle name="Note 4 2" xfId="340"/>
    <cellStyle name="Note 4_Copy of SANTEQNIKA" xfId="341"/>
    <cellStyle name="Note 5" xfId="342"/>
    <cellStyle name="Note 6" xfId="343"/>
    <cellStyle name="Note 7" xfId="344"/>
    <cellStyle name="Output 2" xfId="345"/>
    <cellStyle name="Output 3" xfId="346"/>
    <cellStyle name="Output 4" xfId="347"/>
    <cellStyle name="Output 4 2" xfId="348"/>
    <cellStyle name="Output 4_Copy of SANTEQNIKA" xfId="349"/>
    <cellStyle name="Output 5" xfId="350"/>
    <cellStyle name="Output 6" xfId="351"/>
    <cellStyle name="Output 7" xfId="352"/>
    <cellStyle name="Percent 2" xfId="353"/>
    <cellStyle name="Style 1" xfId="354"/>
    <cellStyle name="Title 2" xfId="355"/>
    <cellStyle name="Title 3" xfId="356"/>
    <cellStyle name="Title 4" xfId="357"/>
    <cellStyle name="Title 4 2" xfId="358"/>
    <cellStyle name="Title 5" xfId="359"/>
    <cellStyle name="Title 6" xfId="360"/>
    <cellStyle name="Title 7" xfId="361"/>
    <cellStyle name="Total 2" xfId="362"/>
    <cellStyle name="Total 3" xfId="363"/>
    <cellStyle name="Total 4" xfId="364"/>
    <cellStyle name="Total 4 2" xfId="365"/>
    <cellStyle name="Total 4_Copy of SANTEQNIKA" xfId="366"/>
    <cellStyle name="Total 5" xfId="367"/>
    <cellStyle name="Total 6" xfId="368"/>
    <cellStyle name="Total 7" xfId="369"/>
    <cellStyle name="Warning Text 2" xfId="370"/>
    <cellStyle name="Warning Text 3" xfId="371"/>
    <cellStyle name="Warning Text 4" xfId="372"/>
    <cellStyle name="Warning Text 4 2" xfId="373"/>
    <cellStyle name="Warning Text 5" xfId="374"/>
    <cellStyle name="Warning Text 6" xfId="375"/>
    <cellStyle name="Warning Text 7" xfId="376"/>
    <cellStyle name="Акцент1" xfId="377"/>
    <cellStyle name="Акцент2" xfId="378"/>
    <cellStyle name="Акцент3" xfId="379"/>
    <cellStyle name="Акцент4" xfId="380"/>
    <cellStyle name="Акцент5" xfId="381"/>
    <cellStyle name="Акцент6" xfId="382"/>
    <cellStyle name="Ввод " xfId="383"/>
    <cellStyle name="Вывод" xfId="384"/>
    <cellStyle name="Вычисление" xfId="385"/>
    <cellStyle name="Currency" xfId="386"/>
    <cellStyle name="Currency [0]" xfId="387"/>
    <cellStyle name="Денежный 2" xfId="388"/>
    <cellStyle name="Заголовок 1" xfId="389"/>
    <cellStyle name="Заголовок 2" xfId="390"/>
    <cellStyle name="Заголовок 3" xfId="391"/>
    <cellStyle name="Заголовок 4" xfId="392"/>
    <cellStyle name="Итог" xfId="393"/>
    <cellStyle name="Контрольная ячейка" xfId="394"/>
    <cellStyle name="Название" xfId="395"/>
    <cellStyle name="Нейтральный" xfId="396"/>
    <cellStyle name="Обычный 2" xfId="397"/>
    <cellStyle name="Обычный 2 2" xfId="398"/>
    <cellStyle name="Обычный 3" xfId="399"/>
    <cellStyle name="Обычный 4" xfId="400"/>
    <cellStyle name="Обычный 5" xfId="401"/>
    <cellStyle name="Обычный_SAN2008-I" xfId="402"/>
    <cellStyle name="Обычный_Лист1" xfId="403"/>
    <cellStyle name="Плохой" xfId="404"/>
    <cellStyle name="Пояснение" xfId="405"/>
    <cellStyle name="Примечание" xfId="406"/>
    <cellStyle name="Percent" xfId="407"/>
    <cellStyle name="Связанная ячейка" xfId="408"/>
    <cellStyle name="Текст предупреждения" xfId="409"/>
    <cellStyle name="Comma" xfId="410"/>
    <cellStyle name="Comma [0]" xfId="411"/>
    <cellStyle name="Хороший" xfId="4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21</xdr:row>
      <xdr:rowOff>57150</xdr:rowOff>
    </xdr:from>
    <xdr:to>
      <xdr:col>9</xdr:col>
      <xdr:colOff>161925</xdr:colOff>
      <xdr:row>24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724400"/>
          <a:ext cx="1638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26">
      <selection activeCell="A26" sqref="A1:IV16384"/>
    </sheetView>
  </sheetViews>
  <sheetFormatPr defaultColWidth="9.140625" defaultRowHeight="12.75"/>
  <cols>
    <col min="1" max="1" width="2.421875" style="12" customWidth="1"/>
    <col min="2" max="2" width="3.57421875" style="83" customWidth="1"/>
    <col min="3" max="3" width="8.57421875" style="12" customWidth="1"/>
    <col min="4" max="4" width="42.7109375" style="12" customWidth="1"/>
    <col min="5" max="6" width="8.421875" style="12" customWidth="1"/>
    <col min="7" max="7" width="8.28125" style="12" customWidth="1"/>
    <col min="8" max="8" width="7.8515625" style="12" customWidth="1"/>
    <col min="9" max="10" width="8.421875" style="12" customWidth="1"/>
    <col min="11" max="11" width="8.140625" style="12" customWidth="1"/>
    <col min="12" max="12" width="8.421875" style="12" customWidth="1"/>
    <col min="13" max="13" width="8.57421875" style="12" customWidth="1"/>
    <col min="14" max="14" width="9.421875" style="12" customWidth="1"/>
    <col min="15" max="16384" width="9.140625" style="11" customWidth="1"/>
  </cols>
  <sheetData>
    <row r="1" spans="1:14" ht="18.75" customHeight="1">
      <c r="A1" s="76"/>
      <c r="B1" s="227" t="s">
        <v>105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5" customHeight="1">
      <c r="A2" s="77"/>
      <c r="B2" s="229" t="s">
        <v>38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15.75">
      <c r="A3" s="77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</row>
    <row r="4" spans="1:14" ht="15.75">
      <c r="A4" s="4"/>
      <c r="B4" s="4"/>
      <c r="C4" s="78"/>
      <c r="D4" s="79" t="s">
        <v>6</v>
      </c>
      <c r="E4" s="4"/>
      <c r="F4" s="4"/>
      <c r="G4" s="4"/>
      <c r="H4" s="77"/>
      <c r="I4" s="77"/>
      <c r="J4" s="80"/>
      <c r="K4" s="80"/>
      <c r="L4" s="80"/>
      <c r="M4" s="80"/>
      <c r="N4" s="80"/>
    </row>
    <row r="5" spans="1:14" ht="15.75">
      <c r="A5" s="4"/>
      <c r="B5" s="231" t="s">
        <v>7</v>
      </c>
      <c r="C5" s="231"/>
      <c r="D5" s="231"/>
      <c r="E5" s="231"/>
      <c r="F5" s="231"/>
      <c r="G5" s="231"/>
      <c r="H5" s="232" t="s">
        <v>8</v>
      </c>
      <c r="I5" s="232"/>
      <c r="J5" s="232"/>
      <c r="K5" s="232"/>
      <c r="L5" s="232"/>
      <c r="M5" s="81">
        <f>N69</f>
        <v>22671.926691400804</v>
      </c>
      <c r="N5" s="82" t="s">
        <v>10</v>
      </c>
    </row>
    <row r="6" spans="1:14" ht="15.75">
      <c r="A6" s="4"/>
      <c r="B6" s="231" t="s">
        <v>93</v>
      </c>
      <c r="C6" s="231"/>
      <c r="D6" s="231"/>
      <c r="E6" s="231"/>
      <c r="F6" s="231"/>
      <c r="G6" s="231"/>
      <c r="H6" s="233" t="s">
        <v>9</v>
      </c>
      <c r="I6" s="233"/>
      <c r="J6" s="233"/>
      <c r="K6" s="233"/>
      <c r="L6" s="233"/>
      <c r="M6" s="81">
        <f>I65</f>
        <v>5472.832</v>
      </c>
      <c r="N6" s="82" t="s">
        <v>10</v>
      </c>
    </row>
    <row r="7" spans="1:14" s="3" customFormat="1" ht="17.25" customHeight="1">
      <c r="A7" s="2"/>
      <c r="B7" s="234" t="s">
        <v>0</v>
      </c>
      <c r="C7" s="237" t="s">
        <v>11</v>
      </c>
      <c r="D7" s="234" t="s">
        <v>12</v>
      </c>
      <c r="E7" s="242" t="s">
        <v>13</v>
      </c>
      <c r="F7" s="245" t="s">
        <v>14</v>
      </c>
      <c r="G7" s="246"/>
      <c r="H7" s="249" t="s">
        <v>15</v>
      </c>
      <c r="I7" s="250"/>
      <c r="J7" s="249" t="s">
        <v>21</v>
      </c>
      <c r="K7" s="250"/>
      <c r="L7" s="245" t="s">
        <v>16</v>
      </c>
      <c r="M7" s="246"/>
      <c r="N7" s="254" t="s">
        <v>17</v>
      </c>
    </row>
    <row r="8" spans="1:14" s="3" customFormat="1" ht="15" customHeight="1">
      <c r="A8" s="2"/>
      <c r="B8" s="235"/>
      <c r="C8" s="238"/>
      <c r="D8" s="240"/>
      <c r="E8" s="243"/>
      <c r="F8" s="247"/>
      <c r="G8" s="248"/>
      <c r="H8" s="251"/>
      <c r="I8" s="252"/>
      <c r="J8" s="251"/>
      <c r="K8" s="252"/>
      <c r="L8" s="247"/>
      <c r="M8" s="248"/>
      <c r="N8" s="255"/>
    </row>
    <row r="9" spans="1:14" s="3" customFormat="1" ht="21" customHeight="1">
      <c r="A9" s="2"/>
      <c r="B9" s="235"/>
      <c r="C9" s="238"/>
      <c r="D9" s="240"/>
      <c r="E9" s="243"/>
      <c r="F9" s="234" t="s">
        <v>20</v>
      </c>
      <c r="G9" s="234" t="s">
        <v>18</v>
      </c>
      <c r="H9" s="253" t="s">
        <v>19</v>
      </c>
      <c r="I9" s="234" t="s">
        <v>18</v>
      </c>
      <c r="J9" s="253" t="s">
        <v>19</v>
      </c>
      <c r="K9" s="234" t="s">
        <v>18</v>
      </c>
      <c r="L9" s="253" t="s">
        <v>19</v>
      </c>
      <c r="M9" s="234" t="s">
        <v>18</v>
      </c>
      <c r="N9" s="255"/>
    </row>
    <row r="10" spans="1:14" s="3" customFormat="1" ht="18.75" customHeight="1">
      <c r="A10" s="2"/>
      <c r="B10" s="236"/>
      <c r="C10" s="239"/>
      <c r="D10" s="241"/>
      <c r="E10" s="244"/>
      <c r="F10" s="236"/>
      <c r="G10" s="236"/>
      <c r="H10" s="236"/>
      <c r="I10" s="236"/>
      <c r="J10" s="236"/>
      <c r="K10" s="236"/>
      <c r="L10" s="236"/>
      <c r="M10" s="236"/>
      <c r="N10" s="256"/>
    </row>
    <row r="11" spans="1:14" ht="15">
      <c r="A11" s="4"/>
      <c r="B11" s="5">
        <v>1</v>
      </c>
      <c r="C11" s="6">
        <v>2</v>
      </c>
      <c r="D11" s="7">
        <v>3</v>
      </c>
      <c r="E11" s="8">
        <v>4</v>
      </c>
      <c r="F11" s="9">
        <v>5</v>
      </c>
      <c r="G11" s="10">
        <v>6</v>
      </c>
      <c r="H11" s="7">
        <v>7</v>
      </c>
      <c r="I11" s="8">
        <v>8</v>
      </c>
      <c r="J11" s="9">
        <v>9</v>
      </c>
      <c r="K11" s="7">
        <v>10</v>
      </c>
      <c r="L11" s="9">
        <v>11</v>
      </c>
      <c r="M11" s="8">
        <v>12</v>
      </c>
      <c r="N11" s="9">
        <v>13</v>
      </c>
    </row>
    <row r="12" spans="2:14" s="12" customFormat="1" ht="16.5" customHeight="1">
      <c r="B12" s="178">
        <v>1</v>
      </c>
      <c r="C12" s="204" t="s">
        <v>101</v>
      </c>
      <c r="D12" s="179" t="s">
        <v>111</v>
      </c>
      <c r="E12" s="23" t="s">
        <v>25</v>
      </c>
      <c r="F12" s="180"/>
      <c r="G12" s="180">
        <v>4</v>
      </c>
      <c r="H12" s="178"/>
      <c r="I12" s="178"/>
      <c r="J12" s="178"/>
      <c r="K12" s="181"/>
      <c r="L12" s="178"/>
      <c r="M12" s="178"/>
      <c r="N12" s="182"/>
    </row>
    <row r="13" spans="2:14" s="12" customFormat="1" ht="15" customHeight="1">
      <c r="B13" s="178"/>
      <c r="C13" s="183"/>
      <c r="D13" s="184" t="s">
        <v>22</v>
      </c>
      <c r="E13" s="28" t="s">
        <v>23</v>
      </c>
      <c r="F13" s="178">
        <v>13.2</v>
      </c>
      <c r="G13" s="178">
        <f>F13*G12</f>
        <v>52.8</v>
      </c>
      <c r="H13" s="178">
        <v>4.6</v>
      </c>
      <c r="I13" s="181">
        <f>H13*G13</f>
        <v>242.87999999999997</v>
      </c>
      <c r="J13" s="178"/>
      <c r="K13" s="178"/>
      <c r="L13" s="178"/>
      <c r="M13" s="178"/>
      <c r="N13" s="182">
        <f>I13</f>
        <v>242.87999999999997</v>
      </c>
    </row>
    <row r="14" spans="2:14" s="12" customFormat="1" ht="15">
      <c r="B14" s="178"/>
      <c r="C14" s="185"/>
      <c r="D14" s="186" t="s">
        <v>102</v>
      </c>
      <c r="E14" s="178" t="s">
        <v>103</v>
      </c>
      <c r="F14" s="178">
        <v>2.89</v>
      </c>
      <c r="G14" s="187">
        <f>F14*G12</f>
        <v>11.56</v>
      </c>
      <c r="H14" s="178"/>
      <c r="I14" s="178"/>
      <c r="J14" s="178"/>
      <c r="K14" s="178"/>
      <c r="L14" s="178">
        <v>3.2</v>
      </c>
      <c r="M14" s="181">
        <f>L14*G14</f>
        <v>36.992000000000004</v>
      </c>
      <c r="N14" s="182">
        <f>M14</f>
        <v>36.992000000000004</v>
      </c>
    </row>
    <row r="15" spans="2:22" s="191" customFormat="1" ht="15">
      <c r="B15" s="192">
        <v>2</v>
      </c>
      <c r="C15" s="206" t="s">
        <v>108</v>
      </c>
      <c r="D15" s="194" t="s">
        <v>107</v>
      </c>
      <c r="E15" s="195" t="s">
        <v>109</v>
      </c>
      <c r="F15" s="196"/>
      <c r="G15" s="197">
        <v>1</v>
      </c>
      <c r="H15" s="198"/>
      <c r="I15" s="199"/>
      <c r="J15" s="198"/>
      <c r="K15" s="199"/>
      <c r="L15" s="198"/>
      <c r="M15" s="44"/>
      <c r="N15" s="18"/>
      <c r="O15" s="200"/>
      <c r="P15" s="200"/>
      <c r="Q15" s="200"/>
      <c r="R15" s="200"/>
      <c r="S15" s="200"/>
      <c r="T15" s="200"/>
      <c r="U15" s="200"/>
      <c r="V15" s="200"/>
    </row>
    <row r="16" spans="2:14" s="200" customFormat="1" ht="15">
      <c r="B16" s="192"/>
      <c r="C16" s="201"/>
      <c r="D16" s="184" t="s">
        <v>22</v>
      </c>
      <c r="E16" s="195" t="s">
        <v>109</v>
      </c>
      <c r="F16" s="198">
        <v>1</v>
      </c>
      <c r="G16" s="202">
        <f>G15*F16</f>
        <v>1</v>
      </c>
      <c r="H16" s="198">
        <v>40</v>
      </c>
      <c r="I16" s="199">
        <f>H16*G16</f>
        <v>40</v>
      </c>
      <c r="J16" s="203"/>
      <c r="K16" s="199"/>
      <c r="L16" s="203"/>
      <c r="M16" s="44"/>
      <c r="N16" s="18">
        <f>I16</f>
        <v>40</v>
      </c>
    </row>
    <row r="17" spans="2:22" s="191" customFormat="1" ht="64.5" customHeight="1">
      <c r="B17" s="192">
        <v>3</v>
      </c>
      <c r="C17" s="193" t="s">
        <v>97</v>
      </c>
      <c r="D17" s="205" t="s">
        <v>110</v>
      </c>
      <c r="E17" s="195" t="s">
        <v>29</v>
      </c>
      <c r="F17" s="196"/>
      <c r="G17" s="197">
        <v>278</v>
      </c>
      <c r="H17" s="198"/>
      <c r="I17" s="199"/>
      <c r="J17" s="198"/>
      <c r="K17" s="199"/>
      <c r="L17" s="198"/>
      <c r="M17" s="44"/>
      <c r="N17" s="18"/>
      <c r="O17" s="200"/>
      <c r="P17" s="200"/>
      <c r="Q17" s="200"/>
      <c r="R17" s="200"/>
      <c r="S17" s="200"/>
      <c r="T17" s="200"/>
      <c r="U17" s="200"/>
      <c r="V17" s="200"/>
    </row>
    <row r="18" spans="2:14" s="200" customFormat="1" ht="15">
      <c r="B18" s="192"/>
      <c r="C18" s="201"/>
      <c r="D18" s="184" t="s">
        <v>22</v>
      </c>
      <c r="E18" s="195" t="s">
        <v>29</v>
      </c>
      <c r="F18" s="198">
        <v>1</v>
      </c>
      <c r="G18" s="202">
        <f>G17*F18</f>
        <v>278</v>
      </c>
      <c r="H18" s="198">
        <v>1.5</v>
      </c>
      <c r="I18" s="199">
        <f>H18*G18</f>
        <v>417</v>
      </c>
      <c r="J18" s="203"/>
      <c r="K18" s="199"/>
      <c r="L18" s="203"/>
      <c r="M18" s="44"/>
      <c r="N18" s="18">
        <f>I18</f>
        <v>417</v>
      </c>
    </row>
    <row r="19" spans="1:18" ht="71.25" customHeight="1">
      <c r="A19" s="22"/>
      <c r="B19" s="14">
        <v>4</v>
      </c>
      <c r="C19" s="23" t="s">
        <v>26</v>
      </c>
      <c r="D19" s="24" t="s">
        <v>112</v>
      </c>
      <c r="E19" s="20" t="s">
        <v>25</v>
      </c>
      <c r="F19" s="15"/>
      <c r="G19" s="25">
        <v>8.72</v>
      </c>
      <c r="H19" s="26"/>
      <c r="I19" s="26"/>
      <c r="J19" s="26"/>
      <c r="K19" s="26"/>
      <c r="L19" s="26"/>
      <c r="M19" s="26"/>
      <c r="N19" s="26"/>
      <c r="R19" s="207"/>
    </row>
    <row r="20" spans="1:14" ht="14.25" customHeight="1">
      <c r="A20" s="27"/>
      <c r="B20" s="28"/>
      <c r="C20" s="29" t="s">
        <v>5</v>
      </c>
      <c r="D20" s="1" t="s">
        <v>22</v>
      </c>
      <c r="E20" s="13" t="s">
        <v>23</v>
      </c>
      <c r="F20" s="26">
        <v>8.4</v>
      </c>
      <c r="G20" s="26">
        <f>F20*G19</f>
        <v>73.248</v>
      </c>
      <c r="H20" s="26">
        <v>6</v>
      </c>
      <c r="I20" s="26">
        <f>H20*G20</f>
        <v>439.48800000000006</v>
      </c>
      <c r="J20" s="31"/>
      <c r="K20" s="26"/>
      <c r="L20" s="26"/>
      <c r="M20" s="26"/>
      <c r="N20" s="26">
        <f>I20</f>
        <v>439.48800000000006</v>
      </c>
    </row>
    <row r="21" spans="1:14" ht="15" customHeight="1">
      <c r="A21" s="27"/>
      <c r="B21" s="28"/>
      <c r="C21" s="29" t="s">
        <v>24</v>
      </c>
      <c r="D21" s="32" t="s">
        <v>86</v>
      </c>
      <c r="E21" s="17" t="s">
        <v>25</v>
      </c>
      <c r="F21" s="33">
        <v>1.05</v>
      </c>
      <c r="G21" s="26">
        <f>F21*G19</f>
        <v>9.156</v>
      </c>
      <c r="H21" s="26"/>
      <c r="I21" s="26"/>
      <c r="J21" s="26">
        <v>111</v>
      </c>
      <c r="K21" s="26">
        <f>J21*G21</f>
        <v>1016.316</v>
      </c>
      <c r="L21" s="26"/>
      <c r="M21" s="26"/>
      <c r="N21" s="26">
        <f>M21+K21+I21</f>
        <v>1016.316</v>
      </c>
    </row>
    <row r="22" spans="1:14" ht="15" customHeight="1">
      <c r="A22" s="27"/>
      <c r="B22" s="28"/>
      <c r="C22" s="29" t="s">
        <v>24</v>
      </c>
      <c r="D22" s="32" t="s">
        <v>89</v>
      </c>
      <c r="E22" s="17" t="s">
        <v>29</v>
      </c>
      <c r="F22" s="33" t="s">
        <v>88</v>
      </c>
      <c r="G22" s="26">
        <v>872</v>
      </c>
      <c r="H22" s="26"/>
      <c r="I22" s="26"/>
      <c r="J22" s="26">
        <v>1.33</v>
      </c>
      <c r="K22" s="26">
        <f>J22*G22</f>
        <v>1159.76</v>
      </c>
      <c r="L22" s="26"/>
      <c r="M22" s="26"/>
      <c r="N22" s="26">
        <f>M22+K22+I22</f>
        <v>1159.76</v>
      </c>
    </row>
    <row r="23" spans="1:14" ht="15" customHeight="1">
      <c r="A23" s="27"/>
      <c r="B23" s="28"/>
      <c r="C23" s="29" t="s">
        <v>24</v>
      </c>
      <c r="D23" s="32" t="s">
        <v>90</v>
      </c>
      <c r="E23" s="17" t="s">
        <v>29</v>
      </c>
      <c r="F23" s="33" t="s">
        <v>88</v>
      </c>
      <c r="G23" s="26">
        <v>806</v>
      </c>
      <c r="H23" s="26"/>
      <c r="I23" s="26"/>
      <c r="J23" s="26">
        <v>0.42</v>
      </c>
      <c r="K23" s="26">
        <f>J23*G23</f>
        <v>338.52</v>
      </c>
      <c r="L23" s="26"/>
      <c r="M23" s="26"/>
      <c r="N23" s="26">
        <f>M23+K23+I23</f>
        <v>338.52</v>
      </c>
    </row>
    <row r="24" spans="1:14" ht="15" customHeight="1">
      <c r="A24" s="27"/>
      <c r="B24" s="28"/>
      <c r="C24" s="29" t="s">
        <v>24</v>
      </c>
      <c r="D24" s="32" t="s">
        <v>87</v>
      </c>
      <c r="E24" s="17" t="s">
        <v>30</v>
      </c>
      <c r="F24" s="33" t="s">
        <v>88</v>
      </c>
      <c r="G24" s="26">
        <v>87</v>
      </c>
      <c r="H24" s="26"/>
      <c r="I24" s="26"/>
      <c r="J24" s="26">
        <v>16</v>
      </c>
      <c r="K24" s="26">
        <f>J24*G24</f>
        <v>1392</v>
      </c>
      <c r="L24" s="26"/>
      <c r="M24" s="26"/>
      <c r="N24" s="26">
        <f>M24+K24+I24</f>
        <v>1392</v>
      </c>
    </row>
    <row r="25" spans="2:14" s="34" customFormat="1" ht="15" customHeight="1">
      <c r="B25" s="35"/>
      <c r="C25" s="37"/>
      <c r="D25" s="38" t="s">
        <v>91</v>
      </c>
      <c r="E25" s="17" t="s">
        <v>25</v>
      </c>
      <c r="F25" s="35">
        <v>0.021</v>
      </c>
      <c r="G25" s="36">
        <f>F25*G19</f>
        <v>0.18312000000000003</v>
      </c>
      <c r="H25" s="36"/>
      <c r="I25" s="36"/>
      <c r="J25" s="36">
        <v>520</v>
      </c>
      <c r="K25" s="36">
        <f>G25*J25</f>
        <v>95.22240000000002</v>
      </c>
      <c r="L25" s="36"/>
      <c r="M25" s="36"/>
      <c r="N25" s="36">
        <f>K25+I25+M25</f>
        <v>95.22240000000002</v>
      </c>
    </row>
    <row r="26" spans="1:14" ht="14.25" customHeight="1">
      <c r="A26" s="27"/>
      <c r="B26" s="28"/>
      <c r="C26" s="29"/>
      <c r="D26" s="32" t="s">
        <v>27</v>
      </c>
      <c r="E26" s="30" t="s">
        <v>10</v>
      </c>
      <c r="F26" s="33">
        <v>0.81</v>
      </c>
      <c r="G26" s="26">
        <f>F26*G19</f>
        <v>7.063200000000001</v>
      </c>
      <c r="H26" s="26"/>
      <c r="I26" s="26"/>
      <c r="J26" s="26"/>
      <c r="K26" s="26"/>
      <c r="L26" s="26">
        <v>3.2</v>
      </c>
      <c r="M26" s="26">
        <f>L26*G26</f>
        <v>22.602240000000005</v>
      </c>
      <c r="N26" s="26">
        <f>M26+K26+I26</f>
        <v>22.602240000000005</v>
      </c>
    </row>
    <row r="27" spans="1:14" ht="15" customHeight="1">
      <c r="A27" s="27"/>
      <c r="B27" s="28"/>
      <c r="C27" s="29"/>
      <c r="D27" s="32" t="s">
        <v>28</v>
      </c>
      <c r="E27" s="30" t="s">
        <v>10</v>
      </c>
      <c r="F27" s="33">
        <f>13/100</f>
        <v>0.13</v>
      </c>
      <c r="G27" s="26">
        <f>F27*G19</f>
        <v>1.1336000000000002</v>
      </c>
      <c r="H27" s="26"/>
      <c r="I27" s="26"/>
      <c r="J27" s="26">
        <v>3.2</v>
      </c>
      <c r="K27" s="26">
        <f>J27*G27</f>
        <v>3.6275200000000005</v>
      </c>
      <c r="L27" s="26"/>
      <c r="M27" s="26"/>
      <c r="N27" s="26">
        <f>M27+K27+I27</f>
        <v>3.6275200000000005</v>
      </c>
    </row>
    <row r="28" spans="2:14" s="39" customFormat="1" ht="30">
      <c r="B28" s="17">
        <v>5</v>
      </c>
      <c r="C28" s="20" t="s">
        <v>4</v>
      </c>
      <c r="D28" s="21" t="s">
        <v>98</v>
      </c>
      <c r="E28" s="20" t="s">
        <v>32</v>
      </c>
      <c r="F28" s="40"/>
      <c r="G28" s="40">
        <v>2.18</v>
      </c>
      <c r="H28" s="18"/>
      <c r="I28" s="17"/>
      <c r="J28" s="41"/>
      <c r="K28" s="41"/>
      <c r="L28" s="41"/>
      <c r="M28" s="41"/>
      <c r="N28" s="18"/>
    </row>
    <row r="29" spans="2:14" s="12" customFormat="1" ht="15">
      <c r="B29" s="19"/>
      <c r="C29" s="19"/>
      <c r="D29" s="1" t="s">
        <v>22</v>
      </c>
      <c r="E29" s="13" t="s">
        <v>23</v>
      </c>
      <c r="F29" s="43">
        <v>183</v>
      </c>
      <c r="G29" s="43">
        <f>G28*F29</f>
        <v>398.94000000000005</v>
      </c>
      <c r="H29" s="44">
        <v>6</v>
      </c>
      <c r="I29" s="19">
        <f>G29*H29</f>
        <v>2393.6400000000003</v>
      </c>
      <c r="J29" s="45"/>
      <c r="K29" s="45"/>
      <c r="L29" s="45"/>
      <c r="M29" s="45"/>
      <c r="N29" s="44">
        <f>I29</f>
        <v>2393.6400000000003</v>
      </c>
    </row>
    <row r="30" spans="2:14" s="27" customFormat="1" ht="15">
      <c r="B30" s="28"/>
      <c r="C30" s="28"/>
      <c r="D30" s="32" t="s">
        <v>27</v>
      </c>
      <c r="E30" s="30" t="s">
        <v>10</v>
      </c>
      <c r="F30" s="176">
        <v>3.6</v>
      </c>
      <c r="G30" s="176">
        <f>G28*F30</f>
        <v>7.848000000000001</v>
      </c>
      <c r="H30" s="175"/>
      <c r="I30" s="175"/>
      <c r="J30" s="175"/>
      <c r="K30" s="175"/>
      <c r="L30" s="174">
        <v>3.2</v>
      </c>
      <c r="M30" s="28">
        <f>G30*L30</f>
        <v>25.113600000000005</v>
      </c>
      <c r="N30" s="174">
        <f>M30</f>
        <v>25.113600000000005</v>
      </c>
    </row>
    <row r="31" spans="1:14" s="177" customFormat="1" ht="15" customHeight="1">
      <c r="A31" s="27"/>
      <c r="B31" s="28"/>
      <c r="C31" s="29" t="s">
        <v>24</v>
      </c>
      <c r="D31" s="32" t="s">
        <v>94</v>
      </c>
      <c r="E31" s="16" t="s">
        <v>29</v>
      </c>
      <c r="F31" s="33" t="s">
        <v>88</v>
      </c>
      <c r="G31" s="26">
        <v>220</v>
      </c>
      <c r="H31" s="26"/>
      <c r="I31" s="26"/>
      <c r="J31" s="26">
        <v>7.12</v>
      </c>
      <c r="K31" s="26">
        <f>J31*G31</f>
        <v>1566.4</v>
      </c>
      <c r="L31" s="26"/>
      <c r="M31" s="26"/>
      <c r="N31" s="26">
        <f>M31+K31+I31</f>
        <v>1566.4</v>
      </c>
    </row>
    <row r="32" spans="1:14" s="177" customFormat="1" ht="15" customHeight="1">
      <c r="A32" s="27"/>
      <c r="B32" s="28"/>
      <c r="C32" s="29" t="s">
        <v>24</v>
      </c>
      <c r="D32" s="32" t="s">
        <v>95</v>
      </c>
      <c r="E32" s="16" t="s">
        <v>29</v>
      </c>
      <c r="F32" s="33" t="s">
        <v>88</v>
      </c>
      <c r="G32" s="26">
        <v>201</v>
      </c>
      <c r="H32" s="26"/>
      <c r="I32" s="26"/>
      <c r="J32" s="26">
        <v>7.12</v>
      </c>
      <c r="K32" s="26">
        <f>J32*G32</f>
        <v>1431.1200000000001</v>
      </c>
      <c r="L32" s="26"/>
      <c r="M32" s="26"/>
      <c r="N32" s="26">
        <f>M32+K32+I32</f>
        <v>1431.1200000000001</v>
      </c>
    </row>
    <row r="33" spans="1:14" ht="15" customHeight="1">
      <c r="A33" s="27"/>
      <c r="B33" s="28"/>
      <c r="C33" s="29" t="s">
        <v>24</v>
      </c>
      <c r="D33" s="32" t="s">
        <v>96</v>
      </c>
      <c r="E33" s="17" t="s">
        <v>29</v>
      </c>
      <c r="F33" s="33" t="s">
        <v>88</v>
      </c>
      <c r="G33" s="26">
        <v>660</v>
      </c>
      <c r="H33" s="26"/>
      <c r="I33" s="26"/>
      <c r="J33" s="26">
        <v>3.47</v>
      </c>
      <c r="K33" s="26">
        <f>J33*G33</f>
        <v>2290.2000000000003</v>
      </c>
      <c r="L33" s="26"/>
      <c r="M33" s="26"/>
      <c r="N33" s="26">
        <f>M33+K33+I33</f>
        <v>2290.2000000000003</v>
      </c>
    </row>
    <row r="34" spans="2:14" s="12" customFormat="1" ht="15">
      <c r="B34" s="46"/>
      <c r="C34" s="47"/>
      <c r="D34" s="48" t="s">
        <v>33</v>
      </c>
      <c r="E34" s="14" t="s">
        <v>3</v>
      </c>
      <c r="F34" s="26">
        <v>8</v>
      </c>
      <c r="G34" s="26">
        <f>F34*G28</f>
        <v>17.44</v>
      </c>
      <c r="H34" s="26"/>
      <c r="I34" s="26"/>
      <c r="J34" s="26">
        <v>4.5</v>
      </c>
      <c r="K34" s="26">
        <f>J34*G34</f>
        <v>78.48</v>
      </c>
      <c r="L34" s="26"/>
      <c r="M34" s="26"/>
      <c r="N34" s="31">
        <f>K34</f>
        <v>78.48</v>
      </c>
    </row>
    <row r="35" spans="2:14" s="12" customFormat="1" ht="15">
      <c r="B35" s="19"/>
      <c r="C35" s="19"/>
      <c r="D35" s="42" t="s">
        <v>34</v>
      </c>
      <c r="E35" s="19" t="s">
        <v>10</v>
      </c>
      <c r="F35" s="43">
        <v>0.432</v>
      </c>
      <c r="G35" s="43">
        <f>G28*F35</f>
        <v>0.94176</v>
      </c>
      <c r="H35" s="45"/>
      <c r="I35" s="45"/>
      <c r="J35" s="44">
        <v>3.2</v>
      </c>
      <c r="K35" s="19">
        <f>G35*J35</f>
        <v>3.0136320000000003</v>
      </c>
      <c r="L35" s="45"/>
      <c r="M35" s="45"/>
      <c r="N35" s="44">
        <f>K35</f>
        <v>3.0136320000000003</v>
      </c>
    </row>
    <row r="36" spans="2:14" s="12" customFormat="1" ht="50.25" customHeight="1">
      <c r="B36" s="19">
        <v>6</v>
      </c>
      <c r="C36" s="20" t="s">
        <v>104</v>
      </c>
      <c r="D36" s="21" t="s">
        <v>113</v>
      </c>
      <c r="E36" s="20" t="s">
        <v>25</v>
      </c>
      <c r="F36" s="20"/>
      <c r="G36" s="190">
        <v>3.6</v>
      </c>
      <c r="H36" s="17"/>
      <c r="I36" s="17"/>
      <c r="J36" s="17"/>
      <c r="K36" s="17"/>
      <c r="L36" s="188"/>
      <c r="M36" s="188"/>
      <c r="N36" s="188"/>
    </row>
    <row r="37" spans="2:14" s="12" customFormat="1" ht="15" customHeight="1">
      <c r="B37" s="19"/>
      <c r="C37" s="189"/>
      <c r="D37" s="1" t="s">
        <v>22</v>
      </c>
      <c r="E37" s="13" t="s">
        <v>23</v>
      </c>
      <c r="F37" s="17">
        <v>2.99</v>
      </c>
      <c r="G37" s="17">
        <f>F37*G36</f>
        <v>10.764000000000001</v>
      </c>
      <c r="H37" s="17">
        <v>6</v>
      </c>
      <c r="I37" s="17">
        <f>H37*G37</f>
        <v>64.584</v>
      </c>
      <c r="J37" s="17"/>
      <c r="K37" s="17"/>
      <c r="L37" s="17"/>
      <c r="M37" s="17"/>
      <c r="N37" s="17">
        <f>I37</f>
        <v>64.584</v>
      </c>
    </row>
    <row r="38" spans="1:14" ht="60.75" customHeight="1">
      <c r="A38" s="22"/>
      <c r="B38" s="14">
        <v>7</v>
      </c>
      <c r="C38" s="23" t="s">
        <v>26</v>
      </c>
      <c r="D38" s="24" t="s">
        <v>114</v>
      </c>
      <c r="E38" s="20" t="s">
        <v>25</v>
      </c>
      <c r="F38" s="15"/>
      <c r="G38" s="25">
        <v>6</v>
      </c>
      <c r="H38" s="26"/>
      <c r="I38" s="26"/>
      <c r="J38" s="26"/>
      <c r="K38" s="26"/>
      <c r="L38" s="26"/>
      <c r="M38" s="26"/>
      <c r="N38" s="26"/>
    </row>
    <row r="39" spans="1:14" ht="14.25" customHeight="1">
      <c r="A39" s="27"/>
      <c r="B39" s="28"/>
      <c r="C39" s="29" t="s">
        <v>5</v>
      </c>
      <c r="D39" s="1" t="s">
        <v>22</v>
      </c>
      <c r="E39" s="13" t="s">
        <v>23</v>
      </c>
      <c r="F39" s="26">
        <v>8.4</v>
      </c>
      <c r="G39" s="26">
        <f>F39*G38</f>
        <v>50.400000000000006</v>
      </c>
      <c r="H39" s="26">
        <v>6</v>
      </c>
      <c r="I39" s="26">
        <f>H39*G39</f>
        <v>302.40000000000003</v>
      </c>
      <c r="J39" s="31"/>
      <c r="K39" s="26"/>
      <c r="L39" s="26"/>
      <c r="M39" s="26"/>
      <c r="N39" s="26">
        <f>I39</f>
        <v>302.40000000000003</v>
      </c>
    </row>
    <row r="40" spans="1:14" ht="15" customHeight="1">
      <c r="A40" s="27"/>
      <c r="B40" s="28"/>
      <c r="C40" s="29" t="s">
        <v>24</v>
      </c>
      <c r="D40" s="32" t="s">
        <v>86</v>
      </c>
      <c r="E40" s="17" t="s">
        <v>25</v>
      </c>
      <c r="F40" s="33">
        <v>1.05</v>
      </c>
      <c r="G40" s="26">
        <f>F40*G38</f>
        <v>6.300000000000001</v>
      </c>
      <c r="H40" s="26"/>
      <c r="I40" s="26"/>
      <c r="J40" s="26">
        <v>111</v>
      </c>
      <c r="K40" s="26">
        <f>J40*G40</f>
        <v>699.3000000000001</v>
      </c>
      <c r="L40" s="26"/>
      <c r="M40" s="26"/>
      <c r="N40" s="26">
        <f>M40+K40+I40</f>
        <v>699.3000000000001</v>
      </c>
    </row>
    <row r="41" spans="1:14" ht="15" customHeight="1">
      <c r="A41" s="27"/>
      <c r="B41" s="28"/>
      <c r="C41" s="29" t="s">
        <v>24</v>
      </c>
      <c r="D41" s="32" t="s">
        <v>89</v>
      </c>
      <c r="E41" s="17" t="s">
        <v>29</v>
      </c>
      <c r="F41" s="33" t="s">
        <v>88</v>
      </c>
      <c r="G41" s="26">
        <v>240</v>
      </c>
      <c r="H41" s="26"/>
      <c r="I41" s="26"/>
      <c r="J41" s="26">
        <v>1.33</v>
      </c>
      <c r="K41" s="26">
        <f>J41*G41</f>
        <v>319.20000000000005</v>
      </c>
      <c r="L41" s="26"/>
      <c r="M41" s="26"/>
      <c r="N41" s="26">
        <f>M41+K41+I41</f>
        <v>319.20000000000005</v>
      </c>
    </row>
    <row r="42" spans="1:14" ht="15" customHeight="1">
      <c r="A42" s="27"/>
      <c r="B42" s="28"/>
      <c r="C42" s="29" t="s">
        <v>24</v>
      </c>
      <c r="D42" s="32" t="s">
        <v>90</v>
      </c>
      <c r="E42" s="17" t="s">
        <v>29</v>
      </c>
      <c r="F42" s="33" t="s">
        <v>88</v>
      </c>
      <c r="G42" s="26">
        <v>222</v>
      </c>
      <c r="H42" s="26"/>
      <c r="I42" s="26"/>
      <c r="J42" s="26">
        <v>0.42</v>
      </c>
      <c r="K42" s="26">
        <f>J42*G42</f>
        <v>93.24</v>
      </c>
      <c r="L42" s="26"/>
      <c r="M42" s="26"/>
      <c r="N42" s="26">
        <f>M42+K42+I42</f>
        <v>93.24</v>
      </c>
    </row>
    <row r="43" spans="1:14" ht="15" customHeight="1">
      <c r="A43" s="27"/>
      <c r="B43" s="28"/>
      <c r="C43" s="29" t="s">
        <v>24</v>
      </c>
      <c r="D43" s="32" t="s">
        <v>87</v>
      </c>
      <c r="E43" s="17" t="s">
        <v>30</v>
      </c>
      <c r="F43" s="33" t="s">
        <v>88</v>
      </c>
      <c r="G43" s="26">
        <v>25</v>
      </c>
      <c r="H43" s="26"/>
      <c r="I43" s="26"/>
      <c r="J43" s="26">
        <v>16</v>
      </c>
      <c r="K43" s="26">
        <f>J43*G43</f>
        <v>400</v>
      </c>
      <c r="L43" s="26"/>
      <c r="M43" s="26"/>
      <c r="N43" s="26">
        <f>M43+K43+I43</f>
        <v>400</v>
      </c>
    </row>
    <row r="44" spans="2:14" s="34" customFormat="1" ht="15" customHeight="1">
      <c r="B44" s="35"/>
      <c r="C44" s="37"/>
      <c r="D44" s="38" t="s">
        <v>91</v>
      </c>
      <c r="E44" s="17" t="s">
        <v>25</v>
      </c>
      <c r="F44" s="35">
        <v>0.021</v>
      </c>
      <c r="G44" s="36">
        <f>F44*G38</f>
        <v>0.126</v>
      </c>
      <c r="H44" s="36"/>
      <c r="I44" s="36"/>
      <c r="J44" s="36">
        <v>520</v>
      </c>
      <c r="K44" s="36">
        <f>G44*J44</f>
        <v>65.52</v>
      </c>
      <c r="L44" s="36"/>
      <c r="M44" s="36"/>
      <c r="N44" s="36">
        <f>K44+I44+M44</f>
        <v>65.52</v>
      </c>
    </row>
    <row r="45" spans="1:14" ht="14.25" customHeight="1">
      <c r="A45" s="27"/>
      <c r="B45" s="28"/>
      <c r="C45" s="29"/>
      <c r="D45" s="32" t="s">
        <v>27</v>
      </c>
      <c r="E45" s="30" t="s">
        <v>10</v>
      </c>
      <c r="F45" s="33">
        <v>0.81</v>
      </c>
      <c r="G45" s="26">
        <f>F45*G38</f>
        <v>4.86</v>
      </c>
      <c r="H45" s="26"/>
      <c r="I45" s="26"/>
      <c r="J45" s="26"/>
      <c r="K45" s="26"/>
      <c r="L45" s="26">
        <v>3.2</v>
      </c>
      <c r="M45" s="26">
        <f>L45*G45</f>
        <v>15.552000000000001</v>
      </c>
      <c r="N45" s="26">
        <f>M45+K45+I45</f>
        <v>15.552000000000001</v>
      </c>
    </row>
    <row r="46" spans="1:14" ht="15" customHeight="1">
      <c r="A46" s="27"/>
      <c r="B46" s="28"/>
      <c r="C46" s="29"/>
      <c r="D46" s="32" t="s">
        <v>28</v>
      </c>
      <c r="E46" s="30" t="s">
        <v>10</v>
      </c>
      <c r="F46" s="33">
        <f>13/100</f>
        <v>0.13</v>
      </c>
      <c r="G46" s="26">
        <f>F46*G38</f>
        <v>0.78</v>
      </c>
      <c r="H46" s="26"/>
      <c r="I46" s="26"/>
      <c r="J46" s="26">
        <v>3.2</v>
      </c>
      <c r="K46" s="26">
        <f>J46*G46</f>
        <v>2.4960000000000004</v>
      </c>
      <c r="L46" s="26"/>
      <c r="M46" s="26"/>
      <c r="N46" s="26">
        <f>M46+K46+I46</f>
        <v>2.4960000000000004</v>
      </c>
    </row>
    <row r="47" spans="2:14" s="39" customFormat="1" ht="30">
      <c r="B47" s="17">
        <v>8</v>
      </c>
      <c r="C47" s="20" t="s">
        <v>4</v>
      </c>
      <c r="D47" s="21" t="s">
        <v>98</v>
      </c>
      <c r="E47" s="20" t="s">
        <v>32</v>
      </c>
      <c r="F47" s="40"/>
      <c r="G47" s="40">
        <v>0.6</v>
      </c>
      <c r="H47" s="18"/>
      <c r="I47" s="17"/>
      <c r="J47" s="41"/>
      <c r="K47" s="41"/>
      <c r="L47" s="41"/>
      <c r="M47" s="41"/>
      <c r="N47" s="18"/>
    </row>
    <row r="48" spans="2:14" s="12" customFormat="1" ht="15">
      <c r="B48" s="19"/>
      <c r="C48" s="19"/>
      <c r="D48" s="1" t="s">
        <v>22</v>
      </c>
      <c r="E48" s="13" t="s">
        <v>23</v>
      </c>
      <c r="F48" s="43">
        <v>183</v>
      </c>
      <c r="G48" s="43">
        <f>G47*F48</f>
        <v>109.8</v>
      </c>
      <c r="H48" s="44">
        <v>6</v>
      </c>
      <c r="I48" s="19">
        <f>G48*H48</f>
        <v>658.8</v>
      </c>
      <c r="J48" s="45"/>
      <c r="K48" s="45"/>
      <c r="L48" s="45"/>
      <c r="M48" s="45"/>
      <c r="N48" s="44">
        <f>I48</f>
        <v>658.8</v>
      </c>
    </row>
    <row r="49" spans="2:14" s="27" customFormat="1" ht="15">
      <c r="B49" s="28"/>
      <c r="C49" s="28"/>
      <c r="D49" s="32" t="s">
        <v>27</v>
      </c>
      <c r="E49" s="30" t="s">
        <v>10</v>
      </c>
      <c r="F49" s="176">
        <v>3.6</v>
      </c>
      <c r="G49" s="176">
        <f>G47*F49</f>
        <v>2.16</v>
      </c>
      <c r="H49" s="175"/>
      <c r="I49" s="175"/>
      <c r="J49" s="175"/>
      <c r="K49" s="175"/>
      <c r="L49" s="174">
        <v>3.2</v>
      </c>
      <c r="M49" s="28">
        <f>G49*L49</f>
        <v>6.912000000000001</v>
      </c>
      <c r="N49" s="174">
        <f>M49</f>
        <v>6.912000000000001</v>
      </c>
    </row>
    <row r="50" spans="1:14" s="177" customFormat="1" ht="15" customHeight="1">
      <c r="A50" s="27"/>
      <c r="B50" s="28"/>
      <c r="C50" s="29" t="s">
        <v>24</v>
      </c>
      <c r="D50" s="32" t="s">
        <v>94</v>
      </c>
      <c r="E50" s="16" t="s">
        <v>29</v>
      </c>
      <c r="F50" s="33" t="s">
        <v>88</v>
      </c>
      <c r="G50" s="26">
        <v>60</v>
      </c>
      <c r="H50" s="26"/>
      <c r="I50" s="26"/>
      <c r="J50" s="26">
        <v>7.12</v>
      </c>
      <c r="K50" s="26">
        <f>J50*G50</f>
        <v>427.2</v>
      </c>
      <c r="L50" s="26"/>
      <c r="M50" s="26"/>
      <c r="N50" s="26">
        <f>M50+K50+I50</f>
        <v>427.2</v>
      </c>
    </row>
    <row r="51" spans="1:14" s="177" customFormat="1" ht="15" customHeight="1">
      <c r="A51" s="27"/>
      <c r="B51" s="28"/>
      <c r="C51" s="29" t="s">
        <v>24</v>
      </c>
      <c r="D51" s="32" t="s">
        <v>95</v>
      </c>
      <c r="E51" s="16" t="s">
        <v>29</v>
      </c>
      <c r="F51" s="33" t="s">
        <v>88</v>
      </c>
      <c r="G51" s="26">
        <v>66</v>
      </c>
      <c r="H51" s="26"/>
      <c r="I51" s="26"/>
      <c r="J51" s="26">
        <v>7.12</v>
      </c>
      <c r="K51" s="26">
        <f>J51*G51</f>
        <v>469.92</v>
      </c>
      <c r="L51" s="26"/>
      <c r="M51" s="26"/>
      <c r="N51" s="26">
        <f>M51+K51+I51</f>
        <v>469.92</v>
      </c>
    </row>
    <row r="52" spans="1:14" ht="15" customHeight="1">
      <c r="A52" s="27"/>
      <c r="B52" s="28"/>
      <c r="C52" s="29" t="s">
        <v>24</v>
      </c>
      <c r="D52" s="32" t="s">
        <v>96</v>
      </c>
      <c r="E52" s="17" t="s">
        <v>29</v>
      </c>
      <c r="F52" s="33" t="s">
        <v>88</v>
      </c>
      <c r="G52" s="26">
        <v>180</v>
      </c>
      <c r="H52" s="26"/>
      <c r="I52" s="26"/>
      <c r="J52" s="26">
        <v>3.47</v>
      </c>
      <c r="K52" s="26">
        <f>J52*G52</f>
        <v>624.6</v>
      </c>
      <c r="L52" s="26"/>
      <c r="M52" s="26"/>
      <c r="N52" s="26">
        <f>M52+K52+I52</f>
        <v>624.6</v>
      </c>
    </row>
    <row r="53" spans="2:14" s="12" customFormat="1" ht="15">
      <c r="B53" s="46"/>
      <c r="C53" s="47"/>
      <c r="D53" s="48" t="s">
        <v>33</v>
      </c>
      <c r="E53" s="14" t="s">
        <v>3</v>
      </c>
      <c r="F53" s="26">
        <v>8</v>
      </c>
      <c r="G53" s="26">
        <f>F53*G47</f>
        <v>4.8</v>
      </c>
      <c r="H53" s="26"/>
      <c r="I53" s="26"/>
      <c r="J53" s="26">
        <v>4.5</v>
      </c>
      <c r="K53" s="26">
        <f>J53*G53</f>
        <v>21.599999999999998</v>
      </c>
      <c r="L53" s="26"/>
      <c r="M53" s="26"/>
      <c r="N53" s="31">
        <f>K53</f>
        <v>21.599999999999998</v>
      </c>
    </row>
    <row r="54" spans="2:14" s="12" customFormat="1" ht="15">
      <c r="B54" s="19"/>
      <c r="C54" s="19"/>
      <c r="D54" s="42" t="s">
        <v>34</v>
      </c>
      <c r="E54" s="19" t="s">
        <v>10</v>
      </c>
      <c r="F54" s="43">
        <v>0.432</v>
      </c>
      <c r="G54" s="43">
        <f>G47*F54</f>
        <v>0.2592</v>
      </c>
      <c r="H54" s="45"/>
      <c r="I54" s="45"/>
      <c r="J54" s="44">
        <v>3.2</v>
      </c>
      <c r="K54" s="19">
        <f>G54*J54</f>
        <v>0.82944</v>
      </c>
      <c r="L54" s="45"/>
      <c r="M54" s="45"/>
      <c r="N54" s="44">
        <f>K54</f>
        <v>0.82944</v>
      </c>
    </row>
    <row r="55" spans="2:14" s="156" customFormat="1" ht="28.5" customHeight="1">
      <c r="B55" s="157">
        <v>9</v>
      </c>
      <c r="C55" s="170" t="s">
        <v>70</v>
      </c>
      <c r="D55" s="149" t="s">
        <v>92</v>
      </c>
      <c r="E55" s="150" t="s">
        <v>30</v>
      </c>
      <c r="F55" s="150"/>
      <c r="G55" s="151">
        <v>210</v>
      </c>
      <c r="H55" s="152"/>
      <c r="I55" s="154"/>
      <c r="J55" s="152"/>
      <c r="K55" s="153"/>
      <c r="L55" s="152"/>
      <c r="M55" s="154"/>
      <c r="N55" s="155"/>
    </row>
    <row r="56" spans="2:14" ht="15">
      <c r="B56" s="157"/>
      <c r="C56" s="158"/>
      <c r="D56" s="1" t="s">
        <v>22</v>
      </c>
      <c r="E56" s="13" t="s">
        <v>23</v>
      </c>
      <c r="F56" s="160">
        <v>0.68</v>
      </c>
      <c r="G56" s="154">
        <f>F56*G55</f>
        <v>142.8</v>
      </c>
      <c r="H56" s="161">
        <v>6</v>
      </c>
      <c r="I56" s="154">
        <f>G56*H56</f>
        <v>856.8000000000001</v>
      </c>
      <c r="J56" s="161"/>
      <c r="K56" s="153"/>
      <c r="L56" s="161"/>
      <c r="M56" s="154"/>
      <c r="N56" s="153">
        <f>M56+I56+K56</f>
        <v>856.8000000000001</v>
      </c>
    </row>
    <row r="57" spans="2:14" ht="15">
      <c r="B57" s="157"/>
      <c r="C57" s="158"/>
      <c r="D57" s="32" t="s">
        <v>71</v>
      </c>
      <c r="E57" s="30" t="s">
        <v>10</v>
      </c>
      <c r="F57" s="160">
        <v>0.003</v>
      </c>
      <c r="G57" s="154">
        <f>F57*G55</f>
        <v>0.63</v>
      </c>
      <c r="H57" s="161"/>
      <c r="I57" s="154"/>
      <c r="J57" s="161"/>
      <c r="K57" s="153"/>
      <c r="L57" s="162">
        <v>3.2</v>
      </c>
      <c r="M57" s="154">
        <f>L57*G57</f>
        <v>2.016</v>
      </c>
      <c r="N57" s="153">
        <f>M57</f>
        <v>2.016</v>
      </c>
    </row>
    <row r="58" spans="2:14" ht="13.5">
      <c r="B58" s="157"/>
      <c r="C58" s="158"/>
      <c r="D58" s="159" t="s">
        <v>72</v>
      </c>
      <c r="E58" s="160" t="s">
        <v>3</v>
      </c>
      <c r="F58" s="160">
        <v>0.28</v>
      </c>
      <c r="G58" s="154">
        <f>F58*G55</f>
        <v>58.800000000000004</v>
      </c>
      <c r="H58" s="161"/>
      <c r="I58" s="154"/>
      <c r="J58" s="161">
        <v>4.8</v>
      </c>
      <c r="K58" s="153">
        <f>G58*J58</f>
        <v>282.24</v>
      </c>
      <c r="L58" s="161"/>
      <c r="M58" s="154"/>
      <c r="N58" s="153">
        <f>M58+I58+K58</f>
        <v>282.24</v>
      </c>
    </row>
    <row r="59" spans="2:14" ht="15">
      <c r="B59" s="157"/>
      <c r="C59" s="158"/>
      <c r="D59" s="38" t="s">
        <v>31</v>
      </c>
      <c r="E59" s="30" t="s">
        <v>10</v>
      </c>
      <c r="F59" s="160">
        <v>0.019</v>
      </c>
      <c r="G59" s="154">
        <f>F59*G55</f>
        <v>3.9899999999999998</v>
      </c>
      <c r="H59" s="161"/>
      <c r="I59" s="154"/>
      <c r="J59" s="162">
        <v>3.21</v>
      </c>
      <c r="K59" s="153">
        <f>G59*J59</f>
        <v>12.807899999999998</v>
      </c>
      <c r="L59" s="161"/>
      <c r="M59" s="154"/>
      <c r="N59" s="153">
        <f>M59+I59+K59</f>
        <v>12.807899999999998</v>
      </c>
    </row>
    <row r="60" spans="1:14" s="216" customFormat="1" ht="49.5" customHeight="1">
      <c r="A60" s="12"/>
      <c r="B60" s="208">
        <v>10</v>
      </c>
      <c r="C60" s="209" t="s">
        <v>115</v>
      </c>
      <c r="D60" s="210" t="s">
        <v>119</v>
      </c>
      <c r="E60" s="211" t="s">
        <v>25</v>
      </c>
      <c r="F60" s="212"/>
      <c r="G60" s="213">
        <v>10</v>
      </c>
      <c r="H60" s="214"/>
      <c r="I60" s="36"/>
      <c r="J60" s="36"/>
      <c r="K60" s="36"/>
      <c r="L60" s="215"/>
      <c r="M60" s="36"/>
      <c r="N60" s="36"/>
    </row>
    <row r="61" spans="1:14" s="216" customFormat="1" ht="18.75" customHeight="1">
      <c r="A61" s="12"/>
      <c r="B61" s="208"/>
      <c r="C61" s="217"/>
      <c r="D61" s="1" t="s">
        <v>22</v>
      </c>
      <c r="E61" s="218" t="s">
        <v>23</v>
      </c>
      <c r="F61" s="219">
        <f>0.53*1.8</f>
        <v>0.9540000000000001</v>
      </c>
      <c r="G61" s="219">
        <f>F61*G60</f>
        <v>9.540000000000001</v>
      </c>
      <c r="H61" s="36">
        <v>6</v>
      </c>
      <c r="I61" s="36">
        <f>H61*G61</f>
        <v>57.24000000000001</v>
      </c>
      <c r="J61" s="36"/>
      <c r="K61" s="36"/>
      <c r="L61" s="36"/>
      <c r="M61" s="36"/>
      <c r="N61" s="36">
        <f>I61</f>
        <v>57.24000000000001</v>
      </c>
    </row>
    <row r="62" spans="1:14" s="216" customFormat="1" ht="19.5" customHeight="1">
      <c r="A62" s="220"/>
      <c r="B62" s="221"/>
      <c r="C62" s="221" t="s">
        <v>116</v>
      </c>
      <c r="D62" s="222" t="s">
        <v>117</v>
      </c>
      <c r="E62" s="221" t="s">
        <v>118</v>
      </c>
      <c r="F62" s="212">
        <v>2</v>
      </c>
      <c r="G62" s="223">
        <f>F62*G60</f>
        <v>20</v>
      </c>
      <c r="H62" s="224"/>
      <c r="I62" s="225"/>
      <c r="J62" s="225"/>
      <c r="K62" s="225"/>
      <c r="L62" s="226">
        <v>3.44</v>
      </c>
      <c r="M62" s="225">
        <f>L62*G62</f>
        <v>68.8</v>
      </c>
      <c r="N62" s="225">
        <f>M62</f>
        <v>68.8</v>
      </c>
    </row>
    <row r="63" spans="1:14" ht="15.75" customHeight="1">
      <c r="A63" s="4"/>
      <c r="B63" s="49"/>
      <c r="C63" s="50"/>
      <c r="D63" s="51" t="s">
        <v>17</v>
      </c>
      <c r="E63" s="50"/>
      <c r="F63" s="52"/>
      <c r="G63" s="52"/>
      <c r="H63" s="50"/>
      <c r="I63" s="53">
        <f>SUM(I12:I62)</f>
        <v>5472.832</v>
      </c>
      <c r="J63" s="53"/>
      <c r="K63" s="53">
        <f>SUM(K12:K62)</f>
        <v>12793.612892</v>
      </c>
      <c r="L63" s="53"/>
      <c r="M63" s="53">
        <f>SUM(M12:M62)</f>
        <v>177.98784000000003</v>
      </c>
      <c r="N63" s="53">
        <f>SUM(N12:N62)</f>
        <v>18444.432732</v>
      </c>
    </row>
    <row r="64" spans="1:14" ht="15.75" customHeight="1">
      <c r="A64" s="54"/>
      <c r="B64" s="55"/>
      <c r="C64" s="56"/>
      <c r="D64" s="57" t="s">
        <v>35</v>
      </c>
      <c r="E64" s="58">
        <v>0.05</v>
      </c>
      <c r="F64" s="59"/>
      <c r="G64" s="59"/>
      <c r="H64" s="60"/>
      <c r="I64" s="61"/>
      <c r="J64" s="61"/>
      <c r="K64" s="61"/>
      <c r="L64" s="61"/>
      <c r="M64" s="61">
        <f>N64</f>
        <v>639.6806446</v>
      </c>
      <c r="N64" s="61">
        <f>K63*E64</f>
        <v>639.6806446</v>
      </c>
    </row>
    <row r="65" spans="1:14" ht="15.75" customHeight="1">
      <c r="A65" s="4"/>
      <c r="B65" s="62"/>
      <c r="C65" s="63"/>
      <c r="D65" s="74" t="s">
        <v>17</v>
      </c>
      <c r="E65" s="63"/>
      <c r="F65" s="64"/>
      <c r="G65" s="64"/>
      <c r="H65" s="63"/>
      <c r="I65" s="65">
        <f>SUM(I63:I64)</f>
        <v>5472.832</v>
      </c>
      <c r="J65" s="65"/>
      <c r="K65" s="65">
        <f>SUM(K63:K64)</f>
        <v>12793.612892</v>
      </c>
      <c r="L65" s="65"/>
      <c r="M65" s="65">
        <f>SUM(M63:M64)</f>
        <v>817.6684846</v>
      </c>
      <c r="N65" s="65">
        <f>SUM(N63:N64)</f>
        <v>19084.113376600002</v>
      </c>
    </row>
    <row r="66" spans="1:14" ht="15.75" customHeight="1">
      <c r="A66" s="54"/>
      <c r="B66" s="55"/>
      <c r="C66" s="56"/>
      <c r="D66" s="75" t="s">
        <v>36</v>
      </c>
      <c r="E66" s="58">
        <v>0.1</v>
      </c>
      <c r="F66" s="59"/>
      <c r="G66" s="59"/>
      <c r="H66" s="60"/>
      <c r="I66" s="61"/>
      <c r="J66" s="61"/>
      <c r="K66" s="61"/>
      <c r="L66" s="61"/>
      <c r="M66" s="61"/>
      <c r="N66" s="61">
        <f>N65*E66</f>
        <v>1908.4113376600003</v>
      </c>
    </row>
    <row r="67" spans="1:14" ht="15.75" customHeight="1">
      <c r="A67" s="66"/>
      <c r="B67" s="62"/>
      <c r="C67" s="63"/>
      <c r="D67" s="74" t="s">
        <v>17</v>
      </c>
      <c r="E67" s="67"/>
      <c r="F67" s="68"/>
      <c r="G67" s="69"/>
      <c r="H67" s="70"/>
      <c r="I67" s="71"/>
      <c r="J67" s="71"/>
      <c r="K67" s="71"/>
      <c r="L67" s="71"/>
      <c r="M67" s="71"/>
      <c r="N67" s="71">
        <f>SUM(N65:N66)</f>
        <v>20992.524714260002</v>
      </c>
    </row>
    <row r="68" spans="1:14" ht="15.75" customHeight="1">
      <c r="A68" s="66"/>
      <c r="B68" s="62"/>
      <c r="C68" s="63"/>
      <c r="D68" s="74" t="s">
        <v>37</v>
      </c>
      <c r="E68" s="72">
        <v>0.08</v>
      </c>
      <c r="F68" s="68"/>
      <c r="G68" s="68"/>
      <c r="H68" s="70"/>
      <c r="I68" s="71"/>
      <c r="J68" s="71"/>
      <c r="K68" s="71"/>
      <c r="L68" s="71"/>
      <c r="M68" s="71"/>
      <c r="N68" s="71">
        <f>N67*E68</f>
        <v>1679.4019771408002</v>
      </c>
    </row>
    <row r="69" spans="1:14" ht="15.75" customHeight="1">
      <c r="A69" s="4"/>
      <c r="B69" s="62"/>
      <c r="C69" s="63"/>
      <c r="D69" s="74" t="s">
        <v>17</v>
      </c>
      <c r="E69" s="67"/>
      <c r="F69" s="73"/>
      <c r="G69" s="73"/>
      <c r="H69" s="73"/>
      <c r="I69" s="71"/>
      <c r="J69" s="71"/>
      <c r="K69" s="71"/>
      <c r="L69" s="71"/>
      <c r="M69" s="71"/>
      <c r="N69" s="71">
        <f>SUM(N67:N68)</f>
        <v>22671.926691400804</v>
      </c>
    </row>
    <row r="71" ht="16.5" customHeight="1"/>
  </sheetData>
  <sheetProtection/>
  <mergeCells count="24">
    <mergeCell ref="J7:K8"/>
    <mergeCell ref="L7:M8"/>
    <mergeCell ref="N7:N10"/>
    <mergeCell ref="J9:J10"/>
    <mergeCell ref="K9:K10"/>
    <mergeCell ref="L9:L10"/>
    <mergeCell ref="M9:M10"/>
    <mergeCell ref="B7:B10"/>
    <mergeCell ref="C7:C10"/>
    <mergeCell ref="D7:D10"/>
    <mergeCell ref="E7:E10"/>
    <mergeCell ref="F7:G8"/>
    <mergeCell ref="H7:I8"/>
    <mergeCell ref="F9:F10"/>
    <mergeCell ref="G9:G10"/>
    <mergeCell ref="H9:H10"/>
    <mergeCell ref="I9:I10"/>
    <mergeCell ref="B1:N1"/>
    <mergeCell ref="B2:N2"/>
    <mergeCell ref="B3:N3"/>
    <mergeCell ref="B5:G5"/>
    <mergeCell ref="H5:L5"/>
    <mergeCell ref="B6:G6"/>
    <mergeCell ref="H6:L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11.8515625" style="0" customWidth="1"/>
    <col min="4" max="4" width="44.00390625" style="0" customWidth="1"/>
    <col min="5" max="9" width="12.57421875" style="0" customWidth="1"/>
  </cols>
  <sheetData>
    <row r="1" spans="1:11" s="142" customFormat="1" ht="17.25" customHeight="1">
      <c r="A1" s="140" t="s">
        <v>1</v>
      </c>
      <c r="B1" s="259" t="s">
        <v>73</v>
      </c>
      <c r="C1" s="259"/>
      <c r="D1" s="259"/>
      <c r="E1" s="259"/>
      <c r="F1" s="259"/>
      <c r="G1" s="259"/>
      <c r="H1" s="140"/>
      <c r="I1" s="141" t="s">
        <v>39</v>
      </c>
      <c r="J1" s="140"/>
      <c r="K1" s="140"/>
    </row>
    <row r="2" spans="1:11" s="142" customFormat="1" ht="15.75" customHeight="1">
      <c r="A2" s="140"/>
      <c r="B2" s="259" t="s">
        <v>40</v>
      </c>
      <c r="C2" s="259"/>
      <c r="D2" s="259"/>
      <c r="E2" s="259"/>
      <c r="F2" s="259"/>
      <c r="G2" s="259"/>
      <c r="H2" s="259"/>
      <c r="I2" s="259"/>
      <c r="J2" s="140"/>
      <c r="K2" s="140"/>
    </row>
    <row r="3" spans="1:11" s="142" customFormat="1" ht="12.75">
      <c r="A3" s="140"/>
      <c r="B3" s="259" t="s">
        <v>66</v>
      </c>
      <c r="C3" s="259"/>
      <c r="D3" s="259"/>
      <c r="E3" s="259"/>
      <c r="F3" s="259"/>
      <c r="G3" s="259"/>
      <c r="H3" s="259"/>
      <c r="I3" s="259"/>
      <c r="J3" s="140"/>
      <c r="K3" s="140"/>
    </row>
    <row r="4" spans="1:11" s="142" customFormat="1" ht="26.25" customHeight="1">
      <c r="A4" s="140"/>
      <c r="B4" s="278" t="s">
        <v>41</v>
      </c>
      <c r="C4" s="278"/>
      <c r="D4" s="143"/>
      <c r="E4" s="266" t="s">
        <v>67</v>
      </c>
      <c r="F4" s="266"/>
      <c r="G4" s="266"/>
      <c r="H4" s="144"/>
      <c r="I4" s="140"/>
      <c r="J4" s="140"/>
      <c r="K4" s="140"/>
    </row>
    <row r="5" spans="1:11" s="142" customFormat="1" ht="12.75">
      <c r="A5" s="140"/>
      <c r="B5" s="276" t="s">
        <v>42</v>
      </c>
      <c r="C5" s="277"/>
      <c r="D5" s="143"/>
      <c r="E5" s="267" t="s">
        <v>43</v>
      </c>
      <c r="F5" s="267"/>
      <c r="G5" s="267"/>
      <c r="H5" s="267"/>
      <c r="I5" s="268"/>
      <c r="J5" s="140"/>
      <c r="K5" s="140"/>
    </row>
    <row r="6" spans="1:11" s="142" customFormat="1" ht="12.75">
      <c r="A6" s="140"/>
      <c r="B6" s="262" t="s">
        <v>44</v>
      </c>
      <c r="C6" s="259"/>
      <c r="D6" s="143"/>
      <c r="E6" s="266" t="s">
        <v>44</v>
      </c>
      <c r="F6" s="266"/>
      <c r="G6" s="266"/>
      <c r="H6" s="266"/>
      <c r="I6" s="268"/>
      <c r="J6" s="140"/>
      <c r="K6" s="140"/>
    </row>
    <row r="7" spans="1:11" s="106" customFormat="1" ht="30.75" customHeight="1">
      <c r="A7" s="104"/>
      <c r="B7" s="269" t="s">
        <v>105</v>
      </c>
      <c r="C7" s="269"/>
      <c r="D7" s="269"/>
      <c r="E7" s="269"/>
      <c r="F7" s="269"/>
      <c r="G7" s="269"/>
      <c r="H7" s="269"/>
      <c r="I7" s="269"/>
      <c r="J7" s="104"/>
      <c r="K7" s="104"/>
    </row>
    <row r="8" spans="1:11" s="106" customFormat="1" ht="18">
      <c r="A8" s="104"/>
      <c r="B8" s="107"/>
      <c r="C8" s="107"/>
      <c r="D8" s="263" t="s">
        <v>45</v>
      </c>
      <c r="E8" s="261"/>
      <c r="F8" s="261"/>
      <c r="G8" s="261"/>
      <c r="H8" s="261"/>
      <c r="I8" s="108"/>
      <c r="J8" s="104"/>
      <c r="K8" s="104"/>
    </row>
    <row r="9" spans="1:11" s="106" customFormat="1" ht="15.75">
      <c r="A9" s="104"/>
      <c r="B9" s="107"/>
      <c r="C9" s="270" t="s">
        <v>46</v>
      </c>
      <c r="D9" s="270"/>
      <c r="E9" s="270"/>
      <c r="F9" s="270"/>
      <c r="G9" s="270"/>
      <c r="H9" s="109">
        <f>I19</f>
        <v>28090.517170645595</v>
      </c>
      <c r="I9" s="110" t="s">
        <v>10</v>
      </c>
      <c r="J9" s="104"/>
      <c r="K9" s="104"/>
    </row>
    <row r="10" spans="1:11" s="106" customFormat="1" ht="15.75">
      <c r="A10" s="104"/>
      <c r="B10" s="260" t="s">
        <v>65</v>
      </c>
      <c r="C10" s="261"/>
      <c r="D10" s="261"/>
      <c r="E10" s="261"/>
      <c r="F10" s="261"/>
      <c r="G10" s="261"/>
      <c r="H10" s="261"/>
      <c r="I10" s="261"/>
      <c r="J10" s="104"/>
      <c r="K10" s="104"/>
    </row>
    <row r="11" spans="1:11" s="106" customFormat="1" ht="15.75">
      <c r="A11" s="104"/>
      <c r="B11" s="257" t="s">
        <v>0</v>
      </c>
      <c r="C11" s="271" t="s">
        <v>68</v>
      </c>
      <c r="D11" s="272" t="s">
        <v>47</v>
      </c>
      <c r="E11" s="273" t="s">
        <v>48</v>
      </c>
      <c r="F11" s="274"/>
      <c r="G11" s="274"/>
      <c r="H11" s="274"/>
      <c r="I11" s="275"/>
      <c r="J11" s="104"/>
      <c r="K11" s="104"/>
    </row>
    <row r="12" spans="1:11" s="106" customFormat="1" ht="46.5" customHeight="1">
      <c r="A12" s="104"/>
      <c r="B12" s="258"/>
      <c r="C12" s="258"/>
      <c r="D12" s="258"/>
      <c r="E12" s="111" t="s">
        <v>49</v>
      </c>
      <c r="F12" s="111" t="s">
        <v>50</v>
      </c>
      <c r="G12" s="111" t="s">
        <v>69</v>
      </c>
      <c r="H12" s="111" t="s">
        <v>51</v>
      </c>
      <c r="I12" s="111" t="s">
        <v>18</v>
      </c>
      <c r="J12" s="104"/>
      <c r="K12" s="104"/>
    </row>
    <row r="13" spans="1:11" s="106" customFormat="1" ht="15.75">
      <c r="A13" s="104"/>
      <c r="B13" s="112">
        <v>1</v>
      </c>
      <c r="C13" s="113">
        <v>2</v>
      </c>
      <c r="D13" s="113">
        <v>3</v>
      </c>
      <c r="E13" s="112">
        <v>4</v>
      </c>
      <c r="F13" s="112">
        <v>5</v>
      </c>
      <c r="G13" s="113">
        <v>6</v>
      </c>
      <c r="H13" s="114">
        <v>7</v>
      </c>
      <c r="I13" s="112">
        <v>8</v>
      </c>
      <c r="J13" s="104"/>
      <c r="K13" s="104"/>
    </row>
    <row r="14" spans="2:9" s="106" customFormat="1" ht="21" customHeight="1">
      <c r="B14" s="115"/>
      <c r="C14" s="116" t="s">
        <v>74</v>
      </c>
      <c r="D14" s="117" t="s">
        <v>75</v>
      </c>
      <c r="E14" s="163">
        <f>ლოკ!N69</f>
        <v>22671.926691400804</v>
      </c>
      <c r="F14" s="164"/>
      <c r="G14" s="165"/>
      <c r="H14" s="164"/>
      <c r="I14" s="166">
        <f>E14</f>
        <v>22671.926691400804</v>
      </c>
    </row>
    <row r="15" spans="2:9" s="106" customFormat="1" ht="15.75">
      <c r="B15" s="118"/>
      <c r="C15" s="119"/>
      <c r="D15" s="120" t="s">
        <v>17</v>
      </c>
      <c r="E15" s="121">
        <f>E14</f>
        <v>22671.926691400804</v>
      </c>
      <c r="F15" s="122"/>
      <c r="G15" s="122"/>
      <c r="H15" s="122"/>
      <c r="I15" s="122">
        <f>I14</f>
        <v>22671.926691400804</v>
      </c>
    </row>
    <row r="16" spans="2:9" s="106" customFormat="1" ht="20.25" customHeight="1">
      <c r="B16" s="167"/>
      <c r="C16" s="168">
        <v>0.05</v>
      </c>
      <c r="D16" s="126" t="s">
        <v>52</v>
      </c>
      <c r="E16" s="123">
        <f>I16</f>
        <v>1133.5963345700402</v>
      </c>
      <c r="F16" s="123"/>
      <c r="G16" s="123"/>
      <c r="H16" s="123"/>
      <c r="I16" s="123">
        <f>I15*C16</f>
        <v>1133.5963345700402</v>
      </c>
    </row>
    <row r="17" spans="2:9" s="106" customFormat="1" ht="15">
      <c r="B17" s="124"/>
      <c r="C17" s="125"/>
      <c r="D17" s="127" t="s">
        <v>17</v>
      </c>
      <c r="E17" s="123">
        <f>SUM(E15:E16)</f>
        <v>23805.523025970844</v>
      </c>
      <c r="F17" s="123"/>
      <c r="G17" s="123"/>
      <c r="H17" s="123"/>
      <c r="I17" s="123">
        <f>SUM(I15:I16)</f>
        <v>23805.523025970844</v>
      </c>
    </row>
    <row r="18" spans="2:9" s="106" customFormat="1" ht="15">
      <c r="B18" s="124"/>
      <c r="C18" s="125">
        <v>0.18</v>
      </c>
      <c r="D18" s="126" t="s">
        <v>53</v>
      </c>
      <c r="E18" s="123"/>
      <c r="F18" s="123"/>
      <c r="G18" s="123"/>
      <c r="H18" s="123">
        <f>I18</f>
        <v>4284.994144674752</v>
      </c>
      <c r="I18" s="123">
        <f>I17*C18</f>
        <v>4284.994144674752</v>
      </c>
    </row>
    <row r="19" spans="2:9" s="106" customFormat="1" ht="15.75">
      <c r="B19" s="124"/>
      <c r="C19" s="128"/>
      <c r="D19" s="129" t="s">
        <v>54</v>
      </c>
      <c r="E19" s="123">
        <f>SUM(E17:E18)</f>
        <v>23805.523025970844</v>
      </c>
      <c r="F19" s="123"/>
      <c r="G19" s="123"/>
      <c r="H19" s="123">
        <f>SUM(H18)</f>
        <v>4284.994144674752</v>
      </c>
      <c r="I19" s="123">
        <f>SUM(I17:I18)</f>
        <v>28090.517170645595</v>
      </c>
    </row>
    <row r="20" spans="2:9" s="106" customFormat="1" ht="15.75">
      <c r="B20" s="145"/>
      <c r="C20" s="146"/>
      <c r="D20" s="147"/>
      <c r="E20" s="148"/>
      <c r="F20" s="148"/>
      <c r="G20" s="148"/>
      <c r="H20" s="148"/>
      <c r="I20" s="148"/>
    </row>
    <row r="21" spans="2:9" s="106" customFormat="1" ht="15.75">
      <c r="B21" s="145"/>
      <c r="C21" s="146"/>
      <c r="D21" s="147"/>
      <c r="E21" s="148"/>
      <c r="F21" s="148"/>
      <c r="G21" s="148"/>
      <c r="H21" s="148"/>
      <c r="I21" s="148"/>
    </row>
    <row r="22" spans="2:9" s="106" customFormat="1" ht="15.75">
      <c r="B22" s="130"/>
      <c r="C22" s="130"/>
      <c r="D22" s="130"/>
      <c r="E22" s="130"/>
      <c r="F22" s="131"/>
      <c r="G22" s="131"/>
      <c r="H22" s="131"/>
      <c r="I22" s="131"/>
    </row>
    <row r="23" spans="2:9" s="106" customFormat="1" ht="15.75">
      <c r="B23" s="264" t="s">
        <v>85</v>
      </c>
      <c r="C23" s="264"/>
      <c r="D23" s="264"/>
      <c r="E23" s="130"/>
      <c r="F23" s="265" t="s">
        <v>63</v>
      </c>
      <c r="G23" s="265"/>
      <c r="H23" s="131"/>
      <c r="I23" s="131"/>
    </row>
    <row r="24" spans="2:9" s="106" customFormat="1" ht="15.75">
      <c r="B24" s="105"/>
      <c r="C24" s="105"/>
      <c r="D24" s="105"/>
      <c r="E24" s="130"/>
      <c r="F24" s="130"/>
      <c r="G24" s="130"/>
      <c r="H24" s="130"/>
      <c r="I24" s="130"/>
    </row>
    <row r="25" spans="2:9" s="106" customFormat="1" ht="15.75">
      <c r="B25" s="130"/>
      <c r="C25" s="130"/>
      <c r="D25" s="130"/>
      <c r="E25" s="130"/>
      <c r="F25" s="130"/>
      <c r="G25" s="130"/>
      <c r="H25" s="130"/>
      <c r="I25" s="130"/>
    </row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</sheetData>
  <sheetProtection/>
  <mergeCells count="21">
    <mergeCell ref="B4:C4"/>
    <mergeCell ref="C9:G9"/>
    <mergeCell ref="C11:C12"/>
    <mergeCell ref="H6:I6"/>
    <mergeCell ref="D11:D12"/>
    <mergeCell ref="E11:I11"/>
    <mergeCell ref="B1:G1"/>
    <mergeCell ref="B3:I3"/>
    <mergeCell ref="B5:C5"/>
    <mergeCell ref="E5:G5"/>
    <mergeCell ref="E6:G6"/>
    <mergeCell ref="B11:B12"/>
    <mergeCell ref="B2:I2"/>
    <mergeCell ref="B10:I10"/>
    <mergeCell ref="B6:C6"/>
    <mergeCell ref="D8:H8"/>
    <mergeCell ref="B23:D23"/>
    <mergeCell ref="F23:G23"/>
    <mergeCell ref="E4:G4"/>
    <mergeCell ref="H5:I5"/>
    <mergeCell ref="B7:I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0"/>
  <sheetViews>
    <sheetView zoomScale="110" zoomScaleNormal="110" zoomScalePageLayoutView="0" workbookViewId="0" topLeftCell="A1">
      <selection activeCell="N5" sqref="N5"/>
    </sheetView>
  </sheetViews>
  <sheetFormatPr defaultColWidth="9.140625" defaultRowHeight="12.75"/>
  <cols>
    <col min="1" max="1" width="8.28125" style="87" customWidth="1"/>
    <col min="2" max="2" width="6.8515625" style="87" customWidth="1"/>
    <col min="3" max="5" width="9.140625" style="87" customWidth="1"/>
    <col min="6" max="6" width="11.00390625" style="87" customWidth="1"/>
    <col min="7" max="8" width="9.140625" style="87" customWidth="1"/>
    <col min="9" max="9" width="9.8515625" style="87" customWidth="1"/>
    <col min="10" max="10" width="14.28125" style="87" bestFit="1" customWidth="1"/>
    <col min="11" max="11" width="9.140625" style="87" customWidth="1"/>
    <col min="12" max="12" width="15.8515625" style="87" customWidth="1"/>
    <col min="13" max="16384" width="9.140625" style="87" customWidth="1"/>
  </cols>
  <sheetData>
    <row r="1" spans="2:12" ht="1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36.75" customHeight="1">
      <c r="B2" s="88"/>
      <c r="C2" s="280" t="s">
        <v>57</v>
      </c>
      <c r="D2" s="281"/>
      <c r="E2" s="281"/>
      <c r="F2" s="281"/>
      <c r="G2" s="281"/>
      <c r="H2" s="281"/>
      <c r="I2" s="281"/>
      <c r="J2" s="281"/>
      <c r="K2" s="281"/>
      <c r="L2" s="282"/>
    </row>
    <row r="3" spans="2:13" ht="93.75" customHeight="1">
      <c r="B3" s="89"/>
      <c r="C3" s="283" t="s">
        <v>106</v>
      </c>
      <c r="D3" s="283"/>
      <c r="E3" s="283"/>
      <c r="F3" s="283"/>
      <c r="G3" s="283"/>
      <c r="H3" s="283"/>
      <c r="I3" s="283"/>
      <c r="J3" s="283"/>
      <c r="K3" s="283"/>
      <c r="L3" s="284"/>
      <c r="M3" s="92"/>
    </row>
    <row r="4" spans="2:13" ht="15" customHeight="1">
      <c r="B4" s="89"/>
      <c r="C4" s="285" t="s">
        <v>55</v>
      </c>
      <c r="D4" s="285"/>
      <c r="E4" s="285"/>
      <c r="F4" s="285"/>
      <c r="G4" s="285"/>
      <c r="H4" s="285"/>
      <c r="I4" s="285"/>
      <c r="J4" s="173">
        <f>ნაკრები!I19</f>
        <v>28090.517170645595</v>
      </c>
      <c r="K4" s="171" t="s">
        <v>56</v>
      </c>
      <c r="L4" s="172"/>
      <c r="M4" s="92"/>
    </row>
    <row r="5" spans="2:13" ht="94.5" customHeight="1">
      <c r="B5" s="89"/>
      <c r="C5" s="283" t="s">
        <v>99</v>
      </c>
      <c r="D5" s="283"/>
      <c r="E5" s="283"/>
      <c r="F5" s="283"/>
      <c r="G5" s="283"/>
      <c r="H5" s="283"/>
      <c r="I5" s="283"/>
      <c r="J5" s="283"/>
      <c r="K5" s="283"/>
      <c r="L5" s="284"/>
      <c r="M5" s="93"/>
    </row>
    <row r="6" spans="2:13" ht="13.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1"/>
      <c r="M6" s="93"/>
    </row>
    <row r="7" spans="2:13" ht="13.5" customHeight="1">
      <c r="B7" s="89"/>
      <c r="C7" s="90"/>
      <c r="D7" s="90"/>
      <c r="E7" s="90"/>
      <c r="F7" s="90"/>
      <c r="G7" s="90"/>
      <c r="H7" s="90"/>
      <c r="I7" s="90"/>
      <c r="J7" s="90"/>
      <c r="K7" s="90"/>
      <c r="L7" s="91"/>
      <c r="M7" s="93"/>
    </row>
    <row r="8" spans="2:13" ht="13.5" customHeight="1">
      <c r="B8" s="89"/>
      <c r="C8" s="90"/>
      <c r="D8" s="90"/>
      <c r="E8" s="90"/>
      <c r="F8" s="90"/>
      <c r="G8" s="90"/>
      <c r="H8" s="90"/>
      <c r="I8" s="90"/>
      <c r="J8" s="90"/>
      <c r="K8" s="90"/>
      <c r="L8" s="91"/>
      <c r="M8" s="93"/>
    </row>
    <row r="9" spans="2:12" ht="20.25" customHeight="1">
      <c r="B9" s="169" t="s">
        <v>76</v>
      </c>
      <c r="C9" s="279" t="s">
        <v>77</v>
      </c>
      <c r="D9" s="279"/>
      <c r="E9" s="279"/>
      <c r="F9" s="279"/>
      <c r="G9" s="94"/>
      <c r="H9" s="94"/>
      <c r="I9" s="94"/>
      <c r="J9" s="94"/>
      <c r="K9" s="94"/>
      <c r="L9" s="95"/>
    </row>
    <row r="10" spans="2:12" ht="15">
      <c r="B10" s="169" t="s">
        <v>78</v>
      </c>
      <c r="C10" s="279" t="s">
        <v>79</v>
      </c>
      <c r="D10" s="279"/>
      <c r="E10" s="279"/>
      <c r="F10" s="279"/>
      <c r="G10" s="96"/>
      <c r="H10" s="96"/>
      <c r="I10" s="96"/>
      <c r="J10" s="96"/>
      <c r="K10" s="96"/>
      <c r="L10" s="97"/>
    </row>
    <row r="11" spans="2:12" ht="15">
      <c r="B11" s="169" t="s">
        <v>80</v>
      </c>
      <c r="C11" s="279" t="s">
        <v>81</v>
      </c>
      <c r="D11" s="279"/>
      <c r="E11" s="279"/>
      <c r="F11" s="279"/>
      <c r="G11" s="96"/>
      <c r="H11" s="96"/>
      <c r="I11" s="96"/>
      <c r="J11" s="96"/>
      <c r="K11" s="96"/>
      <c r="L11" s="97"/>
    </row>
    <row r="12" spans="2:12" ht="15">
      <c r="B12" s="169" t="s">
        <v>82</v>
      </c>
      <c r="C12" s="279" t="s">
        <v>83</v>
      </c>
      <c r="D12" s="279"/>
      <c r="E12" s="279"/>
      <c r="F12" s="279"/>
      <c r="G12" s="96"/>
      <c r="H12" s="96"/>
      <c r="I12" s="96"/>
      <c r="J12" s="96"/>
      <c r="K12" s="96"/>
      <c r="L12" s="97"/>
    </row>
    <row r="13" spans="2:12" ht="15">
      <c r="B13" s="169" t="s">
        <v>84</v>
      </c>
      <c r="C13" s="279" t="s">
        <v>100</v>
      </c>
      <c r="D13" s="279"/>
      <c r="E13" s="279"/>
      <c r="F13" s="279"/>
      <c r="G13" s="96"/>
      <c r="H13" s="96"/>
      <c r="I13" s="96"/>
      <c r="J13" s="96"/>
      <c r="K13" s="96"/>
      <c r="L13" s="97"/>
    </row>
    <row r="14" spans="2:12" ht="15">
      <c r="B14" s="89"/>
      <c r="C14" s="86"/>
      <c r="D14" s="86"/>
      <c r="E14" s="86"/>
      <c r="F14" s="86"/>
      <c r="G14" s="86"/>
      <c r="H14" s="86"/>
      <c r="I14" s="86"/>
      <c r="J14" s="86"/>
      <c r="K14" s="86"/>
      <c r="L14" s="98"/>
    </row>
    <row r="15" spans="2:13" ht="15">
      <c r="B15" s="99"/>
      <c r="C15" s="96"/>
      <c r="D15" s="96"/>
      <c r="E15" s="96"/>
      <c r="F15" s="96"/>
      <c r="G15" s="96"/>
      <c r="H15" s="96"/>
      <c r="I15" s="96"/>
      <c r="J15" s="96"/>
      <c r="K15" s="96"/>
      <c r="L15" s="97"/>
      <c r="M15" s="100"/>
    </row>
    <row r="16" spans="2:13" ht="15">
      <c r="B16" s="99"/>
      <c r="C16" s="96"/>
      <c r="D16" s="96"/>
      <c r="E16" s="96"/>
      <c r="F16" s="96"/>
      <c r="G16" s="96"/>
      <c r="H16" s="96"/>
      <c r="I16" s="96"/>
      <c r="J16" s="96"/>
      <c r="K16" s="96"/>
      <c r="L16" s="97"/>
      <c r="M16" s="100"/>
    </row>
    <row r="17" spans="2:13" ht="15">
      <c r="B17" s="99"/>
      <c r="C17" s="96"/>
      <c r="D17" s="96"/>
      <c r="E17" s="96"/>
      <c r="F17" s="96"/>
      <c r="G17" s="96"/>
      <c r="H17" s="96"/>
      <c r="I17" s="96"/>
      <c r="J17" s="96"/>
      <c r="K17" s="96"/>
      <c r="L17" s="97"/>
      <c r="M17" s="100"/>
    </row>
    <row r="18" spans="2:13" ht="15">
      <c r="B18" s="99"/>
      <c r="C18" s="96"/>
      <c r="D18" s="96"/>
      <c r="E18" s="96"/>
      <c r="F18" s="96"/>
      <c r="G18" s="96"/>
      <c r="H18" s="96"/>
      <c r="I18" s="96"/>
      <c r="J18" s="96"/>
      <c r="K18" s="96"/>
      <c r="L18" s="97"/>
      <c r="M18" s="100"/>
    </row>
    <row r="19" spans="2:13" ht="15">
      <c r="B19" s="99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100"/>
    </row>
    <row r="20" spans="2:12" ht="15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3"/>
    </row>
  </sheetData>
  <sheetProtection/>
  <mergeCells count="9">
    <mergeCell ref="C11:F11"/>
    <mergeCell ref="C12:F12"/>
    <mergeCell ref="C13:F13"/>
    <mergeCell ref="C2:L2"/>
    <mergeCell ref="C3:L3"/>
    <mergeCell ref="C4:I4"/>
    <mergeCell ref="C5:L5"/>
    <mergeCell ref="C9:F9"/>
    <mergeCell ref="C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1"/>
  <sheetViews>
    <sheetView tabSelected="1" zoomScale="70" zoomScaleNormal="70" zoomScalePageLayoutView="0" workbookViewId="0" topLeftCell="A1">
      <selection activeCell="A1" sqref="A1:P29"/>
    </sheetView>
  </sheetViews>
  <sheetFormatPr defaultColWidth="9.140625" defaultRowHeight="12.75"/>
  <cols>
    <col min="1" max="1" width="10.28125" style="12" customWidth="1"/>
    <col min="2" max="2" width="4.8515625" style="12" customWidth="1"/>
    <col min="3" max="12" width="9.140625" style="12" customWidth="1"/>
    <col min="13" max="13" width="10.00390625" style="12" bestFit="1" customWidth="1"/>
    <col min="14" max="15" width="9.140625" style="12" customWidth="1"/>
    <col min="16" max="16" width="10.57421875" style="12" customWidth="1"/>
    <col min="17" max="16384" width="9.140625" style="12" customWidth="1"/>
  </cols>
  <sheetData>
    <row r="1" ht="15.75" thickBot="1"/>
    <row r="2" spans="2:15" ht="15">
      <c r="B2" s="290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</row>
    <row r="3" spans="2:15" ht="18">
      <c r="B3" s="288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89"/>
    </row>
    <row r="4" spans="2:15" ht="18">
      <c r="B4" s="288"/>
      <c r="C4" s="132"/>
      <c r="D4" s="132"/>
      <c r="E4" s="132"/>
      <c r="F4" s="132"/>
      <c r="G4" s="293" t="s">
        <v>58</v>
      </c>
      <c r="H4" s="293"/>
      <c r="I4" s="293"/>
      <c r="J4" s="132"/>
      <c r="K4" s="132"/>
      <c r="L4" s="132"/>
      <c r="M4" s="132"/>
      <c r="N4" s="132"/>
      <c r="O4" s="289"/>
    </row>
    <row r="5" spans="2:15" ht="15">
      <c r="B5" s="288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289"/>
    </row>
    <row r="6" spans="2:15" ht="15">
      <c r="B6" s="288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289"/>
    </row>
    <row r="7" spans="2:15" ht="15">
      <c r="B7" s="288"/>
      <c r="C7" s="85"/>
      <c r="D7" s="85"/>
      <c r="E7" s="85"/>
      <c r="F7" s="85"/>
      <c r="G7" s="85"/>
      <c r="H7" s="85"/>
      <c r="I7" s="85"/>
      <c r="J7" s="85"/>
      <c r="K7" s="85"/>
      <c r="L7" s="85"/>
      <c r="M7" s="84"/>
      <c r="N7" s="85"/>
      <c r="O7" s="289"/>
    </row>
    <row r="8" spans="2:15" ht="15">
      <c r="B8" s="288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5"/>
      <c r="O8" s="289"/>
    </row>
    <row r="9" spans="2:15" ht="24">
      <c r="B9" s="288"/>
      <c r="C9" s="294" t="s">
        <v>59</v>
      </c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89"/>
    </row>
    <row r="10" spans="2:15" ht="24.75" customHeight="1">
      <c r="B10" s="288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5"/>
      <c r="O10" s="289"/>
    </row>
    <row r="11" spans="2:15" ht="42" customHeight="1">
      <c r="B11" s="288"/>
      <c r="C11" s="295" t="s">
        <v>105</v>
      </c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89"/>
    </row>
    <row r="12" spans="2:15" ht="15">
      <c r="B12" s="28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289"/>
    </row>
    <row r="13" spans="2:15" ht="15">
      <c r="B13" s="288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89"/>
    </row>
    <row r="14" spans="2:15" ht="15">
      <c r="B14" s="288"/>
      <c r="C14" s="85"/>
      <c r="D14" s="85"/>
      <c r="E14" s="85"/>
      <c r="F14" s="85"/>
      <c r="G14" s="85"/>
      <c r="H14" s="296" t="s">
        <v>60</v>
      </c>
      <c r="I14" s="296"/>
      <c r="J14" s="296"/>
      <c r="K14" s="296"/>
      <c r="L14" s="296"/>
      <c r="M14" s="133">
        <f>განმარტ!J4</f>
        <v>28090.517170645595</v>
      </c>
      <c r="N14" s="86" t="s">
        <v>10</v>
      </c>
      <c r="O14" s="289"/>
    </row>
    <row r="15" spans="2:15" ht="15">
      <c r="B15" s="288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289"/>
    </row>
    <row r="16" spans="2:15" ht="15">
      <c r="B16" s="288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289"/>
    </row>
    <row r="17" spans="2:15" ht="15">
      <c r="B17" s="288"/>
      <c r="C17" s="85"/>
      <c r="D17" s="287" t="s">
        <v>61</v>
      </c>
      <c r="E17" s="287"/>
      <c r="F17" s="287"/>
      <c r="G17" s="287"/>
      <c r="H17" s="287"/>
      <c r="I17" s="85"/>
      <c r="J17" s="287" t="s">
        <v>63</v>
      </c>
      <c r="K17" s="287"/>
      <c r="L17" s="287"/>
      <c r="M17" s="85"/>
      <c r="N17" s="85"/>
      <c r="O17" s="289"/>
    </row>
    <row r="18" spans="2:15" ht="15">
      <c r="B18" s="288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289"/>
    </row>
    <row r="19" spans="2:15" ht="15">
      <c r="B19" s="288"/>
      <c r="C19" s="85"/>
      <c r="D19" s="287" t="s">
        <v>62</v>
      </c>
      <c r="E19" s="287"/>
      <c r="F19" s="287"/>
      <c r="G19" s="287"/>
      <c r="H19" s="287"/>
      <c r="I19" s="85"/>
      <c r="J19" s="287" t="s">
        <v>64</v>
      </c>
      <c r="K19" s="287"/>
      <c r="L19" s="287"/>
      <c r="M19" s="85"/>
      <c r="N19" s="85"/>
      <c r="O19" s="289"/>
    </row>
    <row r="20" spans="2:15" ht="15">
      <c r="B20" s="288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289"/>
    </row>
    <row r="21" spans="2:15" ht="15">
      <c r="B21" s="288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289"/>
    </row>
    <row r="22" spans="2:15" ht="15">
      <c r="B22" s="288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289"/>
    </row>
    <row r="23" spans="2:15" ht="15">
      <c r="B23" s="288"/>
      <c r="C23" s="85"/>
      <c r="D23" s="85"/>
      <c r="E23" s="85"/>
      <c r="F23" s="134"/>
      <c r="G23" s="134"/>
      <c r="J23" s="134"/>
      <c r="K23" s="85"/>
      <c r="L23" s="85"/>
      <c r="M23" s="85"/>
      <c r="N23" s="85"/>
      <c r="O23" s="289"/>
    </row>
    <row r="24" spans="2:15" ht="15">
      <c r="B24" s="13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36"/>
    </row>
    <row r="25" spans="2:15" ht="15">
      <c r="B25" s="13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36"/>
    </row>
    <row r="26" spans="2:15" ht="15">
      <c r="B26" s="13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36"/>
    </row>
    <row r="27" spans="2:15" ht="15">
      <c r="B27" s="135"/>
      <c r="C27" s="85"/>
      <c r="D27" s="85"/>
      <c r="E27" s="85"/>
      <c r="F27" s="85"/>
      <c r="G27" s="85"/>
      <c r="H27" s="286" t="s">
        <v>2</v>
      </c>
      <c r="I27" s="286"/>
      <c r="J27" s="85"/>
      <c r="K27" s="85"/>
      <c r="L27" s="85"/>
      <c r="M27" s="85"/>
      <c r="N27" s="85"/>
      <c r="O27" s="136"/>
    </row>
    <row r="28" spans="2:15" ht="15.75" thickBot="1"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</row>
    <row r="31" ht="15">
      <c r="H31" s="12" t="s">
        <v>1</v>
      </c>
    </row>
  </sheetData>
  <sheetProtection/>
  <mergeCells count="12">
    <mergeCell ref="B2:O2"/>
    <mergeCell ref="G4:I4"/>
    <mergeCell ref="C9:N9"/>
    <mergeCell ref="C11:N11"/>
    <mergeCell ref="H14:L14"/>
    <mergeCell ref="H27:I27"/>
    <mergeCell ref="D19:H19"/>
    <mergeCell ref="J17:L17"/>
    <mergeCell ref="J19:L19"/>
    <mergeCell ref="B3:B23"/>
    <mergeCell ref="O3:O23"/>
    <mergeCell ref="D17:H1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43">
      <selection activeCell="I12" sqref="I12"/>
    </sheetView>
  </sheetViews>
  <sheetFormatPr defaultColWidth="9.140625" defaultRowHeight="12.75"/>
  <cols>
    <col min="1" max="1" width="2.421875" style="12" customWidth="1"/>
    <col min="2" max="2" width="3.57421875" style="83" customWidth="1"/>
    <col min="3" max="3" width="8.57421875" style="12" customWidth="1"/>
    <col min="4" max="4" width="42.7109375" style="12" customWidth="1"/>
    <col min="5" max="6" width="8.421875" style="12" customWidth="1"/>
    <col min="7" max="7" width="8.28125" style="12" customWidth="1"/>
    <col min="8" max="8" width="7.8515625" style="12" customWidth="1"/>
    <col min="9" max="10" width="8.421875" style="12" customWidth="1"/>
    <col min="11" max="11" width="8.140625" style="12" customWidth="1"/>
    <col min="12" max="12" width="8.421875" style="12" customWidth="1"/>
    <col min="13" max="13" width="8.57421875" style="12" customWidth="1"/>
    <col min="14" max="14" width="9.421875" style="12" customWidth="1"/>
    <col min="15" max="16384" width="9.140625" style="11" customWidth="1"/>
  </cols>
  <sheetData>
    <row r="1" spans="1:14" ht="18.75" customHeight="1">
      <c r="A1" s="76"/>
      <c r="B1" s="227" t="s">
        <v>105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3" customFormat="1" ht="17.25" customHeight="1">
      <c r="A2" s="2"/>
      <c r="B2" s="234" t="s">
        <v>0</v>
      </c>
      <c r="C2" s="237" t="s">
        <v>11</v>
      </c>
      <c r="D2" s="234" t="s">
        <v>12</v>
      </c>
      <c r="E2" s="242" t="s">
        <v>13</v>
      </c>
      <c r="F2" s="245" t="s">
        <v>14</v>
      </c>
      <c r="G2" s="246"/>
      <c r="H2" s="249" t="s">
        <v>15</v>
      </c>
      <c r="I2" s="250"/>
      <c r="J2" s="249" t="s">
        <v>21</v>
      </c>
      <c r="K2" s="250"/>
      <c r="L2" s="245" t="s">
        <v>16</v>
      </c>
      <c r="M2" s="246"/>
      <c r="N2" s="254" t="s">
        <v>17</v>
      </c>
    </row>
    <row r="3" spans="1:14" s="3" customFormat="1" ht="15" customHeight="1">
      <c r="A3" s="2"/>
      <c r="B3" s="235"/>
      <c r="C3" s="238"/>
      <c r="D3" s="240"/>
      <c r="E3" s="243"/>
      <c r="F3" s="247"/>
      <c r="G3" s="248"/>
      <c r="H3" s="251"/>
      <c r="I3" s="252"/>
      <c r="J3" s="251"/>
      <c r="K3" s="252"/>
      <c r="L3" s="247"/>
      <c r="M3" s="248"/>
      <c r="N3" s="255"/>
    </row>
    <row r="4" spans="1:14" s="3" customFormat="1" ht="21" customHeight="1">
      <c r="A4" s="2"/>
      <c r="B4" s="235"/>
      <c r="C4" s="238"/>
      <c r="D4" s="240"/>
      <c r="E4" s="243"/>
      <c r="F4" s="234" t="s">
        <v>20</v>
      </c>
      <c r="G4" s="234" t="s">
        <v>18</v>
      </c>
      <c r="H4" s="253" t="s">
        <v>19</v>
      </c>
      <c r="I4" s="234" t="s">
        <v>18</v>
      </c>
      <c r="J4" s="253" t="s">
        <v>19</v>
      </c>
      <c r="K4" s="234" t="s">
        <v>18</v>
      </c>
      <c r="L4" s="253" t="s">
        <v>19</v>
      </c>
      <c r="M4" s="234" t="s">
        <v>18</v>
      </c>
      <c r="N4" s="255"/>
    </row>
    <row r="5" spans="1:14" s="3" customFormat="1" ht="18.75" customHeight="1">
      <c r="A5" s="2"/>
      <c r="B5" s="236"/>
      <c r="C5" s="239"/>
      <c r="D5" s="241"/>
      <c r="E5" s="244"/>
      <c r="F5" s="236"/>
      <c r="G5" s="236"/>
      <c r="H5" s="236"/>
      <c r="I5" s="236"/>
      <c r="J5" s="236"/>
      <c r="K5" s="236"/>
      <c r="L5" s="236"/>
      <c r="M5" s="236"/>
      <c r="N5" s="256"/>
    </row>
    <row r="6" spans="1:14" ht="15">
      <c r="A6" s="4"/>
      <c r="B6" s="5">
        <v>1</v>
      </c>
      <c r="C6" s="6">
        <v>2</v>
      </c>
      <c r="D6" s="7">
        <v>3</v>
      </c>
      <c r="E6" s="8">
        <v>4</v>
      </c>
      <c r="F6" s="9">
        <v>5</v>
      </c>
      <c r="G6" s="10">
        <v>6</v>
      </c>
      <c r="H6" s="7">
        <v>7</v>
      </c>
      <c r="I6" s="8">
        <v>8</v>
      </c>
      <c r="J6" s="9">
        <v>9</v>
      </c>
      <c r="K6" s="7">
        <v>10</v>
      </c>
      <c r="L6" s="9">
        <v>11</v>
      </c>
      <c r="M6" s="8">
        <v>12</v>
      </c>
      <c r="N6" s="9">
        <v>13</v>
      </c>
    </row>
    <row r="7" spans="2:14" s="12" customFormat="1" ht="16.5" customHeight="1">
      <c r="B7" s="178">
        <v>1</v>
      </c>
      <c r="C7" s="204" t="s">
        <v>101</v>
      </c>
      <c r="D7" s="179" t="s">
        <v>111</v>
      </c>
      <c r="E7" s="23" t="s">
        <v>25</v>
      </c>
      <c r="F7" s="180"/>
      <c r="G7" s="180">
        <v>4</v>
      </c>
      <c r="H7" s="178"/>
      <c r="I7" s="178"/>
      <c r="J7" s="178"/>
      <c r="K7" s="181"/>
      <c r="L7" s="178"/>
      <c r="M7" s="178"/>
      <c r="N7" s="182"/>
    </row>
    <row r="8" spans="2:14" s="12" customFormat="1" ht="15" customHeight="1">
      <c r="B8" s="178"/>
      <c r="C8" s="183"/>
      <c r="D8" s="184" t="s">
        <v>22</v>
      </c>
      <c r="E8" s="28" t="s">
        <v>23</v>
      </c>
      <c r="F8" s="178">
        <v>13.2</v>
      </c>
      <c r="G8" s="178">
        <f>F8*G7</f>
        <v>52.8</v>
      </c>
      <c r="H8" s="178"/>
      <c r="I8" s="181"/>
      <c r="J8" s="178"/>
      <c r="K8" s="178"/>
      <c r="L8" s="178"/>
      <c r="M8" s="178"/>
      <c r="N8" s="182"/>
    </row>
    <row r="9" spans="2:14" s="12" customFormat="1" ht="15">
      <c r="B9" s="178"/>
      <c r="C9" s="185"/>
      <c r="D9" s="186" t="s">
        <v>102</v>
      </c>
      <c r="E9" s="178" t="s">
        <v>103</v>
      </c>
      <c r="F9" s="178">
        <v>2.89</v>
      </c>
      <c r="G9" s="187">
        <f>F9*G7</f>
        <v>11.56</v>
      </c>
      <c r="H9" s="178"/>
      <c r="I9" s="178"/>
      <c r="J9" s="178"/>
      <c r="K9" s="178"/>
      <c r="L9" s="178"/>
      <c r="M9" s="181"/>
      <c r="N9" s="182"/>
    </row>
    <row r="10" spans="2:22" s="191" customFormat="1" ht="15">
      <c r="B10" s="192">
        <v>2</v>
      </c>
      <c r="C10" s="206" t="s">
        <v>108</v>
      </c>
      <c r="D10" s="194" t="s">
        <v>107</v>
      </c>
      <c r="E10" s="195" t="s">
        <v>109</v>
      </c>
      <c r="F10" s="196"/>
      <c r="G10" s="197">
        <v>1</v>
      </c>
      <c r="H10" s="198"/>
      <c r="I10" s="199"/>
      <c r="J10" s="198"/>
      <c r="K10" s="199"/>
      <c r="L10" s="198"/>
      <c r="M10" s="44"/>
      <c r="N10" s="18"/>
      <c r="O10" s="200"/>
      <c r="P10" s="200"/>
      <c r="Q10" s="200"/>
      <c r="R10" s="200"/>
      <c r="S10" s="200"/>
      <c r="T10" s="200"/>
      <c r="U10" s="200"/>
      <c r="V10" s="200"/>
    </row>
    <row r="11" spans="2:14" s="200" customFormat="1" ht="15">
      <c r="B11" s="192"/>
      <c r="C11" s="201"/>
      <c r="D11" s="184" t="s">
        <v>22</v>
      </c>
      <c r="E11" s="195" t="s">
        <v>109</v>
      </c>
      <c r="F11" s="198">
        <v>1</v>
      </c>
      <c r="G11" s="202">
        <f>G10*F11</f>
        <v>1</v>
      </c>
      <c r="H11" s="198"/>
      <c r="I11" s="199"/>
      <c r="J11" s="203"/>
      <c r="K11" s="199"/>
      <c r="L11" s="203"/>
      <c r="M11" s="44"/>
      <c r="N11" s="18"/>
    </row>
    <row r="12" spans="2:22" s="191" customFormat="1" ht="72" customHeight="1">
      <c r="B12" s="192">
        <v>3</v>
      </c>
      <c r="C12" s="193" t="s">
        <v>97</v>
      </c>
      <c r="D12" s="205" t="s">
        <v>110</v>
      </c>
      <c r="E12" s="195" t="s">
        <v>29</v>
      </c>
      <c r="F12" s="196"/>
      <c r="G12" s="197">
        <v>278</v>
      </c>
      <c r="H12" s="198"/>
      <c r="I12" s="199"/>
      <c r="J12" s="198"/>
      <c r="K12" s="199"/>
      <c r="L12" s="198"/>
      <c r="M12" s="44"/>
      <c r="N12" s="18"/>
      <c r="O12" s="200"/>
      <c r="P12" s="200"/>
      <c r="Q12" s="200"/>
      <c r="R12" s="200"/>
      <c r="S12" s="200"/>
      <c r="T12" s="200"/>
      <c r="U12" s="200"/>
      <c r="V12" s="200"/>
    </row>
    <row r="13" spans="2:14" s="200" customFormat="1" ht="15">
      <c r="B13" s="192"/>
      <c r="C13" s="201"/>
      <c r="D13" s="184" t="s">
        <v>22</v>
      </c>
      <c r="E13" s="195" t="s">
        <v>29</v>
      </c>
      <c r="F13" s="198">
        <v>1</v>
      </c>
      <c r="G13" s="202">
        <f>G12*F13</f>
        <v>278</v>
      </c>
      <c r="H13" s="198"/>
      <c r="I13" s="199"/>
      <c r="J13" s="203"/>
      <c r="K13" s="199"/>
      <c r="L13" s="203"/>
      <c r="M13" s="44"/>
      <c r="N13" s="18"/>
    </row>
    <row r="14" spans="1:18" ht="71.25" customHeight="1">
      <c r="A14" s="22"/>
      <c r="B14" s="14">
        <v>4</v>
      </c>
      <c r="C14" s="23" t="s">
        <v>26</v>
      </c>
      <c r="D14" s="24" t="s">
        <v>112</v>
      </c>
      <c r="E14" s="20" t="s">
        <v>25</v>
      </c>
      <c r="F14" s="15"/>
      <c r="G14" s="25">
        <v>8.72</v>
      </c>
      <c r="H14" s="26"/>
      <c r="I14" s="26"/>
      <c r="J14" s="26"/>
      <c r="K14" s="26"/>
      <c r="L14" s="26"/>
      <c r="M14" s="26"/>
      <c r="N14" s="26"/>
      <c r="R14" s="207"/>
    </row>
    <row r="15" spans="1:14" ht="14.25" customHeight="1">
      <c r="A15" s="27"/>
      <c r="B15" s="28"/>
      <c r="C15" s="29" t="s">
        <v>5</v>
      </c>
      <c r="D15" s="1" t="s">
        <v>22</v>
      </c>
      <c r="E15" s="13" t="s">
        <v>23</v>
      </c>
      <c r="F15" s="26">
        <v>8.4</v>
      </c>
      <c r="G15" s="26">
        <f>F15*G14</f>
        <v>73.248</v>
      </c>
      <c r="H15" s="26"/>
      <c r="I15" s="26"/>
      <c r="J15" s="31"/>
      <c r="K15" s="26"/>
      <c r="L15" s="26"/>
      <c r="M15" s="26"/>
      <c r="N15" s="26"/>
    </row>
    <row r="16" spans="1:14" ht="15" customHeight="1">
      <c r="A16" s="27"/>
      <c r="B16" s="28"/>
      <c r="C16" s="29" t="s">
        <v>24</v>
      </c>
      <c r="D16" s="32" t="s">
        <v>86</v>
      </c>
      <c r="E16" s="17" t="s">
        <v>25</v>
      </c>
      <c r="F16" s="33">
        <v>1.05</v>
      </c>
      <c r="G16" s="26">
        <f>F16*G14</f>
        <v>9.156</v>
      </c>
      <c r="H16" s="26"/>
      <c r="I16" s="26"/>
      <c r="J16" s="26"/>
      <c r="K16" s="26"/>
      <c r="L16" s="26"/>
      <c r="M16" s="26"/>
      <c r="N16" s="26"/>
    </row>
    <row r="17" spans="1:14" ht="15" customHeight="1">
      <c r="A17" s="27"/>
      <c r="B17" s="28"/>
      <c r="C17" s="29" t="s">
        <v>24</v>
      </c>
      <c r="D17" s="32" t="s">
        <v>89</v>
      </c>
      <c r="E17" s="17" t="s">
        <v>29</v>
      </c>
      <c r="F17" s="33" t="s">
        <v>88</v>
      </c>
      <c r="G17" s="26">
        <v>872</v>
      </c>
      <c r="H17" s="26"/>
      <c r="I17" s="26"/>
      <c r="J17" s="26"/>
      <c r="K17" s="26"/>
      <c r="L17" s="26"/>
      <c r="M17" s="26"/>
      <c r="N17" s="26"/>
    </row>
    <row r="18" spans="1:14" ht="15" customHeight="1">
      <c r="A18" s="27"/>
      <c r="B18" s="28"/>
      <c r="C18" s="29" t="s">
        <v>24</v>
      </c>
      <c r="D18" s="32" t="s">
        <v>90</v>
      </c>
      <c r="E18" s="17" t="s">
        <v>29</v>
      </c>
      <c r="F18" s="33" t="s">
        <v>88</v>
      </c>
      <c r="G18" s="26">
        <v>806</v>
      </c>
      <c r="H18" s="26"/>
      <c r="I18" s="26"/>
      <c r="J18" s="26"/>
      <c r="K18" s="26"/>
      <c r="L18" s="26"/>
      <c r="M18" s="26"/>
      <c r="N18" s="26"/>
    </row>
    <row r="19" spans="1:14" ht="15" customHeight="1">
      <c r="A19" s="27"/>
      <c r="B19" s="28"/>
      <c r="C19" s="29" t="s">
        <v>24</v>
      </c>
      <c r="D19" s="32" t="s">
        <v>87</v>
      </c>
      <c r="E19" s="17" t="s">
        <v>30</v>
      </c>
      <c r="F19" s="33" t="s">
        <v>88</v>
      </c>
      <c r="G19" s="26">
        <v>87</v>
      </c>
      <c r="H19" s="26"/>
      <c r="I19" s="26"/>
      <c r="J19" s="26"/>
      <c r="K19" s="26"/>
      <c r="L19" s="26"/>
      <c r="M19" s="26"/>
      <c r="N19" s="26"/>
    </row>
    <row r="20" spans="2:14" s="34" customFormat="1" ht="15" customHeight="1">
      <c r="B20" s="35"/>
      <c r="C20" s="37"/>
      <c r="D20" s="38" t="s">
        <v>91</v>
      </c>
      <c r="E20" s="17" t="s">
        <v>25</v>
      </c>
      <c r="F20" s="35">
        <v>0.021</v>
      </c>
      <c r="G20" s="36">
        <f>F20*G14</f>
        <v>0.18312000000000003</v>
      </c>
      <c r="H20" s="36"/>
      <c r="I20" s="36"/>
      <c r="J20" s="36"/>
      <c r="K20" s="36"/>
      <c r="L20" s="36"/>
      <c r="M20" s="36"/>
      <c r="N20" s="36"/>
    </row>
    <row r="21" spans="1:14" ht="14.25" customHeight="1">
      <c r="A21" s="27"/>
      <c r="B21" s="28"/>
      <c r="C21" s="29"/>
      <c r="D21" s="32" t="s">
        <v>27</v>
      </c>
      <c r="E21" s="30" t="s">
        <v>10</v>
      </c>
      <c r="F21" s="33">
        <v>0.81</v>
      </c>
      <c r="G21" s="26">
        <f>F21*G14</f>
        <v>7.063200000000001</v>
      </c>
      <c r="H21" s="26"/>
      <c r="I21" s="26"/>
      <c r="J21" s="26"/>
      <c r="K21" s="26"/>
      <c r="L21" s="26"/>
      <c r="M21" s="26"/>
      <c r="N21" s="26"/>
    </row>
    <row r="22" spans="1:14" ht="15" customHeight="1">
      <c r="A22" s="27"/>
      <c r="B22" s="28"/>
      <c r="C22" s="29"/>
      <c r="D22" s="32" t="s">
        <v>28</v>
      </c>
      <c r="E22" s="30" t="s">
        <v>10</v>
      </c>
      <c r="F22" s="33">
        <f>13/100</f>
        <v>0.13</v>
      </c>
      <c r="G22" s="26">
        <f>F22*G14</f>
        <v>1.1336000000000002</v>
      </c>
      <c r="H22" s="26"/>
      <c r="I22" s="26"/>
      <c r="J22" s="26"/>
      <c r="K22" s="26"/>
      <c r="L22" s="26"/>
      <c r="M22" s="26"/>
      <c r="N22" s="26"/>
    </row>
    <row r="23" spans="2:14" s="39" customFormat="1" ht="30">
      <c r="B23" s="17">
        <v>5</v>
      </c>
      <c r="C23" s="20" t="s">
        <v>4</v>
      </c>
      <c r="D23" s="21" t="s">
        <v>98</v>
      </c>
      <c r="E23" s="20" t="s">
        <v>32</v>
      </c>
      <c r="F23" s="40"/>
      <c r="G23" s="40">
        <v>2.18</v>
      </c>
      <c r="H23" s="18"/>
      <c r="I23" s="17"/>
      <c r="J23" s="41"/>
      <c r="K23" s="41"/>
      <c r="L23" s="41"/>
      <c r="M23" s="41"/>
      <c r="N23" s="18"/>
    </row>
    <row r="24" spans="2:14" s="12" customFormat="1" ht="15">
      <c r="B24" s="19"/>
      <c r="C24" s="19"/>
      <c r="D24" s="1" t="s">
        <v>22</v>
      </c>
      <c r="E24" s="13" t="s">
        <v>23</v>
      </c>
      <c r="F24" s="43">
        <v>183</v>
      </c>
      <c r="G24" s="43">
        <f>G23*F24</f>
        <v>398.94000000000005</v>
      </c>
      <c r="H24" s="44"/>
      <c r="I24" s="19"/>
      <c r="J24" s="45"/>
      <c r="K24" s="45"/>
      <c r="L24" s="45"/>
      <c r="M24" s="45"/>
      <c r="N24" s="44"/>
    </row>
    <row r="25" spans="2:14" s="27" customFormat="1" ht="15">
      <c r="B25" s="28"/>
      <c r="C25" s="28"/>
      <c r="D25" s="32" t="s">
        <v>27</v>
      </c>
      <c r="E25" s="30" t="s">
        <v>10</v>
      </c>
      <c r="F25" s="176">
        <v>3.6</v>
      </c>
      <c r="G25" s="176">
        <f>G23*F25</f>
        <v>7.848000000000001</v>
      </c>
      <c r="H25" s="175"/>
      <c r="I25" s="175"/>
      <c r="J25" s="175"/>
      <c r="K25" s="175"/>
      <c r="L25" s="174"/>
      <c r="M25" s="28"/>
      <c r="N25" s="174"/>
    </row>
    <row r="26" spans="1:14" s="177" customFormat="1" ht="15" customHeight="1">
      <c r="A26" s="27"/>
      <c r="B26" s="28"/>
      <c r="C26" s="29" t="s">
        <v>24</v>
      </c>
      <c r="D26" s="32" t="s">
        <v>94</v>
      </c>
      <c r="E26" s="16" t="s">
        <v>29</v>
      </c>
      <c r="F26" s="33" t="s">
        <v>88</v>
      </c>
      <c r="G26" s="26">
        <v>220</v>
      </c>
      <c r="H26" s="26"/>
      <c r="I26" s="26"/>
      <c r="J26" s="26"/>
      <c r="K26" s="26"/>
      <c r="L26" s="26"/>
      <c r="M26" s="26"/>
      <c r="N26" s="26"/>
    </row>
    <row r="27" spans="1:14" s="177" customFormat="1" ht="15" customHeight="1">
      <c r="A27" s="27"/>
      <c r="B27" s="28"/>
      <c r="C27" s="29" t="s">
        <v>24</v>
      </c>
      <c r="D27" s="32" t="s">
        <v>95</v>
      </c>
      <c r="E27" s="16" t="s">
        <v>29</v>
      </c>
      <c r="F27" s="33" t="s">
        <v>88</v>
      </c>
      <c r="G27" s="26">
        <v>201</v>
      </c>
      <c r="H27" s="26"/>
      <c r="I27" s="26"/>
      <c r="J27" s="26"/>
      <c r="K27" s="26"/>
      <c r="L27" s="26"/>
      <c r="M27" s="26"/>
      <c r="N27" s="26"/>
    </row>
    <row r="28" spans="1:14" ht="15" customHeight="1">
      <c r="A28" s="27"/>
      <c r="B28" s="28"/>
      <c r="C28" s="29" t="s">
        <v>24</v>
      </c>
      <c r="D28" s="32" t="s">
        <v>96</v>
      </c>
      <c r="E28" s="17" t="s">
        <v>29</v>
      </c>
      <c r="F28" s="33" t="s">
        <v>88</v>
      </c>
      <c r="G28" s="26">
        <v>660</v>
      </c>
      <c r="H28" s="26"/>
      <c r="I28" s="26"/>
      <c r="J28" s="26"/>
      <c r="K28" s="26"/>
      <c r="L28" s="26"/>
      <c r="M28" s="26"/>
      <c r="N28" s="26"/>
    </row>
    <row r="29" spans="2:14" s="12" customFormat="1" ht="15">
      <c r="B29" s="46"/>
      <c r="C29" s="47"/>
      <c r="D29" s="48" t="s">
        <v>33</v>
      </c>
      <c r="E29" s="14" t="s">
        <v>3</v>
      </c>
      <c r="F29" s="26">
        <v>8</v>
      </c>
      <c r="G29" s="26">
        <f>F29*G23</f>
        <v>17.44</v>
      </c>
      <c r="H29" s="26"/>
      <c r="I29" s="26"/>
      <c r="J29" s="26"/>
      <c r="K29" s="26"/>
      <c r="L29" s="26"/>
      <c r="M29" s="26"/>
      <c r="N29" s="31"/>
    </row>
    <row r="30" spans="2:14" s="12" customFormat="1" ht="15">
      <c r="B30" s="19"/>
      <c r="C30" s="19"/>
      <c r="D30" s="42" t="s">
        <v>34</v>
      </c>
      <c r="E30" s="19" t="s">
        <v>10</v>
      </c>
      <c r="F30" s="43">
        <v>0.432</v>
      </c>
      <c r="G30" s="43">
        <f>G23*F30</f>
        <v>0.94176</v>
      </c>
      <c r="H30" s="45"/>
      <c r="I30" s="45"/>
      <c r="J30" s="44"/>
      <c r="K30" s="19"/>
      <c r="L30" s="45"/>
      <c r="M30" s="45"/>
      <c r="N30" s="44"/>
    </row>
    <row r="31" spans="2:14" s="12" customFormat="1" ht="50.25" customHeight="1">
      <c r="B31" s="19">
        <v>6</v>
      </c>
      <c r="C31" s="20" t="s">
        <v>104</v>
      </c>
      <c r="D31" s="21" t="s">
        <v>113</v>
      </c>
      <c r="E31" s="20" t="s">
        <v>25</v>
      </c>
      <c r="F31" s="20"/>
      <c r="G31" s="190">
        <v>3.6</v>
      </c>
      <c r="H31" s="17"/>
      <c r="I31" s="17"/>
      <c r="J31" s="17"/>
      <c r="K31" s="17"/>
      <c r="L31" s="188"/>
      <c r="M31" s="188"/>
      <c r="N31" s="188"/>
    </row>
    <row r="32" spans="2:14" s="12" customFormat="1" ht="15" customHeight="1">
      <c r="B32" s="19"/>
      <c r="C32" s="189"/>
      <c r="D32" s="1" t="s">
        <v>22</v>
      </c>
      <c r="E32" s="13" t="s">
        <v>23</v>
      </c>
      <c r="F32" s="17">
        <v>2.99</v>
      </c>
      <c r="G32" s="17">
        <f>F32*G31</f>
        <v>10.764000000000001</v>
      </c>
      <c r="H32" s="17"/>
      <c r="I32" s="17"/>
      <c r="J32" s="17"/>
      <c r="K32" s="17"/>
      <c r="L32" s="17"/>
      <c r="M32" s="17"/>
      <c r="N32" s="17"/>
    </row>
    <row r="33" spans="1:14" ht="60.75" customHeight="1">
      <c r="A33" s="22"/>
      <c r="B33" s="14">
        <v>7</v>
      </c>
      <c r="C33" s="23" t="s">
        <v>26</v>
      </c>
      <c r="D33" s="24" t="s">
        <v>114</v>
      </c>
      <c r="E33" s="20" t="s">
        <v>25</v>
      </c>
      <c r="F33" s="15"/>
      <c r="G33" s="25">
        <v>6</v>
      </c>
      <c r="H33" s="26"/>
      <c r="I33" s="26"/>
      <c r="J33" s="26"/>
      <c r="K33" s="26"/>
      <c r="L33" s="26"/>
      <c r="M33" s="26"/>
      <c r="N33" s="26"/>
    </row>
    <row r="34" spans="1:14" ht="14.25" customHeight="1">
      <c r="A34" s="27"/>
      <c r="B34" s="28"/>
      <c r="C34" s="29" t="s">
        <v>5</v>
      </c>
      <c r="D34" s="1" t="s">
        <v>22</v>
      </c>
      <c r="E34" s="13" t="s">
        <v>23</v>
      </c>
      <c r="F34" s="26">
        <v>8.4</v>
      </c>
      <c r="G34" s="26">
        <f>F34*G33</f>
        <v>50.400000000000006</v>
      </c>
      <c r="H34" s="26"/>
      <c r="I34" s="26"/>
      <c r="J34" s="31"/>
      <c r="K34" s="26"/>
      <c r="L34" s="26"/>
      <c r="M34" s="26"/>
      <c r="N34" s="26"/>
    </row>
    <row r="35" spans="1:14" ht="15" customHeight="1">
      <c r="A35" s="27"/>
      <c r="B35" s="28"/>
      <c r="C35" s="29" t="s">
        <v>24</v>
      </c>
      <c r="D35" s="32" t="s">
        <v>86</v>
      </c>
      <c r="E35" s="17" t="s">
        <v>25</v>
      </c>
      <c r="F35" s="33">
        <v>1.05</v>
      </c>
      <c r="G35" s="26">
        <f>F35*G33</f>
        <v>6.300000000000001</v>
      </c>
      <c r="H35" s="26"/>
      <c r="I35" s="26"/>
      <c r="J35" s="26"/>
      <c r="K35" s="26"/>
      <c r="L35" s="26"/>
      <c r="M35" s="26"/>
      <c r="N35" s="26"/>
    </row>
    <row r="36" spans="1:14" ht="15" customHeight="1">
      <c r="A36" s="27"/>
      <c r="B36" s="28"/>
      <c r="C36" s="29" t="s">
        <v>24</v>
      </c>
      <c r="D36" s="32" t="s">
        <v>89</v>
      </c>
      <c r="E36" s="17" t="s">
        <v>29</v>
      </c>
      <c r="F36" s="33" t="s">
        <v>88</v>
      </c>
      <c r="G36" s="26">
        <v>240</v>
      </c>
      <c r="H36" s="26"/>
      <c r="I36" s="26"/>
      <c r="J36" s="26"/>
      <c r="K36" s="26"/>
      <c r="L36" s="26"/>
      <c r="M36" s="26"/>
      <c r="N36" s="26"/>
    </row>
    <row r="37" spans="1:14" ht="15" customHeight="1">
      <c r="A37" s="27"/>
      <c r="B37" s="28"/>
      <c r="C37" s="29" t="s">
        <v>24</v>
      </c>
      <c r="D37" s="32" t="s">
        <v>90</v>
      </c>
      <c r="E37" s="17" t="s">
        <v>29</v>
      </c>
      <c r="F37" s="33" t="s">
        <v>88</v>
      </c>
      <c r="G37" s="26">
        <v>222</v>
      </c>
      <c r="H37" s="26"/>
      <c r="I37" s="26"/>
      <c r="J37" s="26"/>
      <c r="K37" s="26"/>
      <c r="L37" s="26"/>
      <c r="M37" s="26"/>
      <c r="N37" s="26"/>
    </row>
    <row r="38" spans="1:14" ht="15" customHeight="1">
      <c r="A38" s="27"/>
      <c r="B38" s="28"/>
      <c r="C38" s="29" t="s">
        <v>24</v>
      </c>
      <c r="D38" s="32" t="s">
        <v>87</v>
      </c>
      <c r="E38" s="17" t="s">
        <v>30</v>
      </c>
      <c r="F38" s="33" t="s">
        <v>88</v>
      </c>
      <c r="G38" s="26">
        <v>25</v>
      </c>
      <c r="H38" s="26"/>
      <c r="I38" s="26"/>
      <c r="J38" s="26"/>
      <c r="K38" s="26"/>
      <c r="L38" s="26"/>
      <c r="M38" s="26"/>
      <c r="N38" s="26"/>
    </row>
    <row r="39" spans="2:14" s="34" customFormat="1" ht="15" customHeight="1">
      <c r="B39" s="35"/>
      <c r="C39" s="37"/>
      <c r="D39" s="38" t="s">
        <v>91</v>
      </c>
      <c r="E39" s="17" t="s">
        <v>25</v>
      </c>
      <c r="F39" s="35">
        <v>0.021</v>
      </c>
      <c r="G39" s="36">
        <f>F39*G33</f>
        <v>0.126</v>
      </c>
      <c r="H39" s="36"/>
      <c r="I39" s="36"/>
      <c r="J39" s="36"/>
      <c r="K39" s="36"/>
      <c r="L39" s="36"/>
      <c r="M39" s="36"/>
      <c r="N39" s="36"/>
    </row>
    <row r="40" spans="1:14" ht="14.25" customHeight="1">
      <c r="A40" s="27"/>
      <c r="B40" s="28"/>
      <c r="C40" s="29"/>
      <c r="D40" s="32" t="s">
        <v>27</v>
      </c>
      <c r="E40" s="30" t="s">
        <v>10</v>
      </c>
      <c r="F40" s="33">
        <v>0.81</v>
      </c>
      <c r="G40" s="26">
        <f>F40*G33</f>
        <v>4.86</v>
      </c>
      <c r="H40" s="26"/>
      <c r="I40" s="26"/>
      <c r="J40" s="26"/>
      <c r="K40" s="26"/>
      <c r="L40" s="26"/>
      <c r="M40" s="26"/>
      <c r="N40" s="26"/>
    </row>
    <row r="41" spans="1:14" ht="15" customHeight="1">
      <c r="A41" s="27"/>
      <c r="B41" s="28"/>
      <c r="C41" s="29"/>
      <c r="D41" s="32" t="s">
        <v>28</v>
      </c>
      <c r="E41" s="30" t="s">
        <v>10</v>
      </c>
      <c r="F41" s="33">
        <f>13/100</f>
        <v>0.13</v>
      </c>
      <c r="G41" s="26">
        <f>F41*G33</f>
        <v>0.78</v>
      </c>
      <c r="H41" s="26"/>
      <c r="I41" s="26"/>
      <c r="J41" s="26"/>
      <c r="K41" s="26"/>
      <c r="L41" s="26"/>
      <c r="M41" s="26"/>
      <c r="N41" s="26"/>
    </row>
    <row r="42" spans="2:14" s="39" customFormat="1" ht="30">
      <c r="B42" s="17">
        <v>8</v>
      </c>
      <c r="C42" s="20" t="s">
        <v>4</v>
      </c>
      <c r="D42" s="21" t="s">
        <v>98</v>
      </c>
      <c r="E42" s="20" t="s">
        <v>32</v>
      </c>
      <c r="F42" s="40"/>
      <c r="G42" s="40">
        <v>0.6</v>
      </c>
      <c r="H42" s="18"/>
      <c r="I42" s="17"/>
      <c r="J42" s="41"/>
      <c r="K42" s="41"/>
      <c r="L42" s="41"/>
      <c r="M42" s="41"/>
      <c r="N42" s="18"/>
    </row>
    <row r="43" spans="2:14" s="12" customFormat="1" ht="15">
      <c r="B43" s="19"/>
      <c r="C43" s="19"/>
      <c r="D43" s="1" t="s">
        <v>22</v>
      </c>
      <c r="E43" s="13" t="s">
        <v>23</v>
      </c>
      <c r="F43" s="43">
        <v>183</v>
      </c>
      <c r="G43" s="43">
        <f>G42*F43</f>
        <v>109.8</v>
      </c>
      <c r="H43" s="44"/>
      <c r="I43" s="19"/>
      <c r="J43" s="45"/>
      <c r="K43" s="45"/>
      <c r="L43" s="45"/>
      <c r="M43" s="45"/>
      <c r="N43" s="44"/>
    </row>
    <row r="44" spans="2:14" s="27" customFormat="1" ht="15">
      <c r="B44" s="28"/>
      <c r="C44" s="28"/>
      <c r="D44" s="32" t="s">
        <v>27</v>
      </c>
      <c r="E44" s="30" t="s">
        <v>10</v>
      </c>
      <c r="F44" s="176">
        <v>3.6</v>
      </c>
      <c r="G44" s="176">
        <f>G42*F44</f>
        <v>2.16</v>
      </c>
      <c r="H44" s="175"/>
      <c r="I44" s="175"/>
      <c r="J44" s="175"/>
      <c r="K44" s="175"/>
      <c r="L44" s="174"/>
      <c r="M44" s="28"/>
      <c r="N44" s="174"/>
    </row>
    <row r="45" spans="1:14" s="177" customFormat="1" ht="15" customHeight="1">
      <c r="A45" s="27"/>
      <c r="B45" s="28"/>
      <c r="C45" s="29" t="s">
        <v>24</v>
      </c>
      <c r="D45" s="32" t="s">
        <v>94</v>
      </c>
      <c r="E45" s="16" t="s">
        <v>29</v>
      </c>
      <c r="F45" s="33" t="s">
        <v>88</v>
      </c>
      <c r="G45" s="26">
        <v>60</v>
      </c>
      <c r="H45" s="26"/>
      <c r="I45" s="26"/>
      <c r="J45" s="26"/>
      <c r="K45" s="26"/>
      <c r="L45" s="26"/>
      <c r="M45" s="26"/>
      <c r="N45" s="26"/>
    </row>
    <row r="46" spans="1:14" s="177" customFormat="1" ht="15" customHeight="1">
      <c r="A46" s="27"/>
      <c r="B46" s="28"/>
      <c r="C46" s="29" t="s">
        <v>24</v>
      </c>
      <c r="D46" s="32" t="s">
        <v>95</v>
      </c>
      <c r="E46" s="16" t="s">
        <v>29</v>
      </c>
      <c r="F46" s="33" t="s">
        <v>88</v>
      </c>
      <c r="G46" s="26">
        <v>66</v>
      </c>
      <c r="H46" s="26"/>
      <c r="I46" s="26"/>
      <c r="J46" s="26"/>
      <c r="K46" s="26"/>
      <c r="L46" s="26"/>
      <c r="M46" s="26"/>
      <c r="N46" s="26"/>
    </row>
    <row r="47" spans="1:14" ht="15" customHeight="1">
      <c r="A47" s="27"/>
      <c r="B47" s="28"/>
      <c r="C47" s="29" t="s">
        <v>24</v>
      </c>
      <c r="D47" s="32" t="s">
        <v>96</v>
      </c>
      <c r="E47" s="17" t="s">
        <v>29</v>
      </c>
      <c r="F47" s="33" t="s">
        <v>88</v>
      </c>
      <c r="G47" s="26">
        <v>180</v>
      </c>
      <c r="H47" s="26"/>
      <c r="I47" s="26"/>
      <c r="J47" s="26"/>
      <c r="K47" s="26"/>
      <c r="L47" s="26"/>
      <c r="M47" s="26"/>
      <c r="N47" s="26"/>
    </row>
    <row r="48" spans="2:14" s="12" customFormat="1" ht="15">
      <c r="B48" s="46"/>
      <c r="C48" s="47"/>
      <c r="D48" s="48" t="s">
        <v>33</v>
      </c>
      <c r="E48" s="14" t="s">
        <v>3</v>
      </c>
      <c r="F48" s="26">
        <v>8</v>
      </c>
      <c r="G48" s="26">
        <f>F48*G42</f>
        <v>4.8</v>
      </c>
      <c r="H48" s="26"/>
      <c r="I48" s="26"/>
      <c r="J48" s="26"/>
      <c r="K48" s="26"/>
      <c r="L48" s="26"/>
      <c r="M48" s="26"/>
      <c r="N48" s="31"/>
    </row>
    <row r="49" spans="2:14" s="12" customFormat="1" ht="15">
      <c r="B49" s="19"/>
      <c r="C49" s="19"/>
      <c r="D49" s="42" t="s">
        <v>34</v>
      </c>
      <c r="E49" s="19" t="s">
        <v>10</v>
      </c>
      <c r="F49" s="43">
        <v>0.432</v>
      </c>
      <c r="G49" s="43">
        <f>G42*F49</f>
        <v>0.2592</v>
      </c>
      <c r="H49" s="45"/>
      <c r="I49" s="45"/>
      <c r="J49" s="44"/>
      <c r="K49" s="19"/>
      <c r="L49" s="45"/>
      <c r="M49" s="45"/>
      <c r="N49" s="44"/>
    </row>
    <row r="50" spans="2:14" s="156" customFormat="1" ht="28.5" customHeight="1">
      <c r="B50" s="157">
        <v>9</v>
      </c>
      <c r="C50" s="170" t="s">
        <v>70</v>
      </c>
      <c r="D50" s="149" t="s">
        <v>92</v>
      </c>
      <c r="E50" s="150" t="s">
        <v>30</v>
      </c>
      <c r="F50" s="150"/>
      <c r="G50" s="151">
        <v>210</v>
      </c>
      <c r="H50" s="152"/>
      <c r="I50" s="154"/>
      <c r="J50" s="152"/>
      <c r="K50" s="153"/>
      <c r="L50" s="152"/>
      <c r="M50" s="154"/>
      <c r="N50" s="155"/>
    </row>
    <row r="51" spans="2:14" ht="15">
      <c r="B51" s="157"/>
      <c r="C51" s="158"/>
      <c r="D51" s="1" t="s">
        <v>22</v>
      </c>
      <c r="E51" s="13" t="s">
        <v>23</v>
      </c>
      <c r="F51" s="160">
        <v>0.68</v>
      </c>
      <c r="G51" s="154">
        <f>F51*G50</f>
        <v>142.8</v>
      </c>
      <c r="H51" s="161"/>
      <c r="I51" s="154"/>
      <c r="J51" s="161"/>
      <c r="K51" s="153"/>
      <c r="L51" s="161"/>
      <c r="M51" s="154"/>
      <c r="N51" s="153"/>
    </row>
    <row r="52" spans="2:14" ht="15">
      <c r="B52" s="157"/>
      <c r="C52" s="158"/>
      <c r="D52" s="32" t="s">
        <v>71</v>
      </c>
      <c r="E52" s="30" t="s">
        <v>10</v>
      </c>
      <c r="F52" s="160">
        <v>0.003</v>
      </c>
      <c r="G52" s="154">
        <f>F52*G50</f>
        <v>0.63</v>
      </c>
      <c r="H52" s="161"/>
      <c r="I52" s="154"/>
      <c r="J52" s="161"/>
      <c r="K52" s="153"/>
      <c r="L52" s="162"/>
      <c r="M52" s="154"/>
      <c r="N52" s="153"/>
    </row>
    <row r="53" spans="2:14" ht="13.5">
      <c r="B53" s="157"/>
      <c r="C53" s="158"/>
      <c r="D53" s="159" t="s">
        <v>72</v>
      </c>
      <c r="E53" s="160" t="s">
        <v>3</v>
      </c>
      <c r="F53" s="160">
        <v>0.28</v>
      </c>
      <c r="G53" s="154">
        <f>F53*G50</f>
        <v>58.800000000000004</v>
      </c>
      <c r="H53" s="161"/>
      <c r="I53" s="154"/>
      <c r="J53" s="161"/>
      <c r="K53" s="153"/>
      <c r="L53" s="161"/>
      <c r="M53" s="154"/>
      <c r="N53" s="153"/>
    </row>
    <row r="54" spans="2:14" ht="15">
      <c r="B54" s="157"/>
      <c r="C54" s="158"/>
      <c r="D54" s="38" t="s">
        <v>31</v>
      </c>
      <c r="E54" s="30" t="s">
        <v>10</v>
      </c>
      <c r="F54" s="160">
        <v>0.019</v>
      </c>
      <c r="G54" s="154">
        <f>F54*G50</f>
        <v>3.9899999999999998</v>
      </c>
      <c r="H54" s="161"/>
      <c r="I54" s="154"/>
      <c r="J54" s="162"/>
      <c r="K54" s="153"/>
      <c r="L54" s="161"/>
      <c r="M54" s="154"/>
      <c r="N54" s="153"/>
    </row>
    <row r="55" spans="1:14" s="216" customFormat="1" ht="49.5" customHeight="1">
      <c r="A55" s="12"/>
      <c r="B55" s="208">
        <v>10</v>
      </c>
      <c r="C55" s="209" t="s">
        <v>115</v>
      </c>
      <c r="D55" s="210" t="s">
        <v>119</v>
      </c>
      <c r="E55" s="211" t="s">
        <v>25</v>
      </c>
      <c r="F55" s="212"/>
      <c r="G55" s="213">
        <v>10</v>
      </c>
      <c r="H55" s="214"/>
      <c r="I55" s="36"/>
      <c r="J55" s="36"/>
      <c r="K55" s="36"/>
      <c r="L55" s="215"/>
      <c r="M55" s="36"/>
      <c r="N55" s="36"/>
    </row>
    <row r="56" spans="1:14" s="216" customFormat="1" ht="18.75" customHeight="1">
      <c r="A56" s="12"/>
      <c r="B56" s="208"/>
      <c r="C56" s="217"/>
      <c r="D56" s="1" t="s">
        <v>22</v>
      </c>
      <c r="E56" s="218" t="s">
        <v>23</v>
      </c>
      <c r="F56" s="219">
        <f>0.53*1.8</f>
        <v>0.9540000000000001</v>
      </c>
      <c r="G56" s="219">
        <f>F56*G55</f>
        <v>9.540000000000001</v>
      </c>
      <c r="H56" s="36"/>
      <c r="I56" s="36"/>
      <c r="J56" s="36"/>
      <c r="K56" s="36"/>
      <c r="L56" s="36"/>
      <c r="M56" s="36"/>
      <c r="N56" s="36"/>
    </row>
    <row r="57" spans="1:14" s="216" customFormat="1" ht="19.5" customHeight="1">
      <c r="A57" s="220"/>
      <c r="B57" s="221"/>
      <c r="C57" s="221" t="s">
        <v>116</v>
      </c>
      <c r="D57" s="222" t="s">
        <v>117</v>
      </c>
      <c r="E57" s="221" t="s">
        <v>118</v>
      </c>
      <c r="F57" s="212">
        <v>2</v>
      </c>
      <c r="G57" s="223">
        <f>F57*G55</f>
        <v>20</v>
      </c>
      <c r="H57" s="224"/>
      <c r="I57" s="225"/>
      <c r="J57" s="225"/>
      <c r="K57" s="225"/>
      <c r="L57" s="226"/>
      <c r="M57" s="225"/>
      <c r="N57" s="225"/>
    </row>
    <row r="58" spans="1:14" ht="15.75" customHeight="1">
      <c r="A58" s="4"/>
      <c r="B58" s="49"/>
      <c r="C58" s="50"/>
      <c r="D58" s="51" t="s">
        <v>17</v>
      </c>
      <c r="E58" s="50"/>
      <c r="F58" s="52"/>
      <c r="G58" s="52"/>
      <c r="H58" s="50"/>
      <c r="I58" s="53"/>
      <c r="J58" s="53"/>
      <c r="K58" s="53"/>
      <c r="L58" s="53"/>
      <c r="M58" s="53"/>
      <c r="N58" s="53"/>
    </row>
    <row r="59" spans="1:14" ht="15.75" customHeight="1">
      <c r="A59" s="54"/>
      <c r="B59" s="55"/>
      <c r="C59" s="56"/>
      <c r="D59" s="57" t="s">
        <v>35</v>
      </c>
      <c r="E59" s="58" t="s">
        <v>120</v>
      </c>
      <c r="F59" s="59"/>
      <c r="G59" s="59"/>
      <c r="H59" s="60"/>
      <c r="I59" s="61"/>
      <c r="J59" s="61"/>
      <c r="K59" s="61"/>
      <c r="L59" s="61"/>
      <c r="M59" s="61"/>
      <c r="N59" s="61"/>
    </row>
    <row r="60" spans="1:14" ht="15.75" customHeight="1">
      <c r="A60" s="4"/>
      <c r="B60" s="62"/>
      <c r="C60" s="63"/>
      <c r="D60" s="74" t="s">
        <v>17</v>
      </c>
      <c r="E60" s="63"/>
      <c r="F60" s="64"/>
      <c r="G60" s="64"/>
      <c r="H60" s="63"/>
      <c r="I60" s="65"/>
      <c r="J60" s="65"/>
      <c r="K60" s="65"/>
      <c r="L60" s="65"/>
      <c r="M60" s="65"/>
      <c r="N60" s="65"/>
    </row>
    <row r="61" spans="1:14" ht="15.75" customHeight="1">
      <c r="A61" s="54"/>
      <c r="B61" s="55"/>
      <c r="C61" s="56"/>
      <c r="D61" s="75" t="s">
        <v>36</v>
      </c>
      <c r="E61" s="58" t="s">
        <v>120</v>
      </c>
      <c r="F61" s="59"/>
      <c r="G61" s="59"/>
      <c r="H61" s="60"/>
      <c r="I61" s="61"/>
      <c r="J61" s="61"/>
      <c r="K61" s="61"/>
      <c r="L61" s="61"/>
      <c r="M61" s="61"/>
      <c r="N61" s="61"/>
    </row>
    <row r="62" spans="1:14" ht="15.75" customHeight="1">
      <c r="A62" s="66"/>
      <c r="B62" s="62"/>
      <c r="C62" s="63"/>
      <c r="D62" s="74" t="s">
        <v>17</v>
      </c>
      <c r="E62" s="67"/>
      <c r="F62" s="68"/>
      <c r="G62" s="69"/>
      <c r="H62" s="70"/>
      <c r="I62" s="71"/>
      <c r="J62" s="71"/>
      <c r="K62" s="71"/>
      <c r="L62" s="71"/>
      <c r="M62" s="71"/>
      <c r="N62" s="71"/>
    </row>
    <row r="63" spans="1:14" ht="15.75" customHeight="1">
      <c r="A63" s="66"/>
      <c r="B63" s="62"/>
      <c r="C63" s="63"/>
      <c r="D63" s="74" t="s">
        <v>37</v>
      </c>
      <c r="E63" s="72" t="s">
        <v>120</v>
      </c>
      <c r="F63" s="68"/>
      <c r="G63" s="68"/>
      <c r="H63" s="70"/>
      <c r="I63" s="71"/>
      <c r="J63" s="71"/>
      <c r="K63" s="71"/>
      <c r="L63" s="71"/>
      <c r="M63" s="71"/>
      <c r="N63" s="71"/>
    </row>
    <row r="64" spans="1:14" ht="15.75" customHeight="1">
      <c r="A64" s="4"/>
      <c r="B64" s="62"/>
      <c r="C64" s="63"/>
      <c r="D64" s="74" t="s">
        <v>17</v>
      </c>
      <c r="E64" s="67"/>
      <c r="F64" s="73"/>
      <c r="G64" s="73"/>
      <c r="H64" s="73"/>
      <c r="I64" s="71"/>
      <c r="J64" s="71"/>
      <c r="K64" s="71"/>
      <c r="L64" s="71"/>
      <c r="M64" s="71"/>
      <c r="N64" s="71"/>
    </row>
    <row r="65" spans="1:14" ht="26.25" customHeight="1">
      <c r="A65" s="54"/>
      <c r="B65" s="55"/>
      <c r="C65" s="56"/>
      <c r="D65" s="75" t="s">
        <v>52</v>
      </c>
      <c r="E65" s="58" t="s">
        <v>120</v>
      </c>
      <c r="F65" s="59"/>
      <c r="G65" s="59"/>
      <c r="H65" s="60"/>
      <c r="I65" s="61"/>
      <c r="J65" s="61"/>
      <c r="K65" s="61"/>
      <c r="L65" s="61"/>
      <c r="M65" s="61"/>
      <c r="N65" s="61"/>
    </row>
    <row r="66" spans="1:14" ht="15.75" customHeight="1">
      <c r="A66" s="66"/>
      <c r="B66" s="62"/>
      <c r="C66" s="63"/>
      <c r="D66" s="74" t="s">
        <v>17</v>
      </c>
      <c r="E66" s="67"/>
      <c r="F66" s="68"/>
      <c r="G66" s="69"/>
      <c r="H66" s="70"/>
      <c r="I66" s="71"/>
      <c r="J66" s="71"/>
      <c r="K66" s="71"/>
      <c r="L66" s="71"/>
      <c r="M66" s="71"/>
      <c r="N66" s="71"/>
    </row>
    <row r="67" spans="1:14" ht="15.75" customHeight="1">
      <c r="A67" s="66"/>
      <c r="B67" s="62"/>
      <c r="C67" s="63"/>
      <c r="D67" s="74" t="s">
        <v>53</v>
      </c>
      <c r="E67" s="72" t="s">
        <v>120</v>
      </c>
      <c r="F67" s="68"/>
      <c r="G67" s="68"/>
      <c r="H67" s="70"/>
      <c r="I67" s="71"/>
      <c r="J67" s="71"/>
      <c r="K67" s="71"/>
      <c r="L67" s="71"/>
      <c r="M67" s="71"/>
      <c r="N67" s="71"/>
    </row>
    <row r="68" spans="1:14" ht="15.75" customHeight="1">
      <c r="A68" s="4"/>
      <c r="B68" s="62"/>
      <c r="C68" s="63"/>
      <c r="D68" s="74" t="s">
        <v>17</v>
      </c>
      <c r="E68" s="67"/>
      <c r="F68" s="73"/>
      <c r="G68" s="73"/>
      <c r="H68" s="73"/>
      <c r="I68" s="71"/>
      <c r="J68" s="71"/>
      <c r="K68" s="71"/>
      <c r="L68" s="71"/>
      <c r="M68" s="71"/>
      <c r="N68" s="71"/>
    </row>
    <row r="70" ht="16.5" customHeight="1"/>
  </sheetData>
  <sheetProtection/>
  <mergeCells count="18">
    <mergeCell ref="M4:M5"/>
    <mergeCell ref="J2:K3"/>
    <mergeCell ref="L2:M3"/>
    <mergeCell ref="N2:N5"/>
    <mergeCell ref="F4:F5"/>
    <mergeCell ref="G4:G5"/>
    <mergeCell ref="H4:H5"/>
    <mergeCell ref="I4:I5"/>
    <mergeCell ref="J4:J5"/>
    <mergeCell ref="K4:K5"/>
    <mergeCell ref="L4:L5"/>
    <mergeCell ref="B2:B5"/>
    <mergeCell ref="C2:C5"/>
    <mergeCell ref="D2:D5"/>
    <mergeCell ref="E2:E5"/>
    <mergeCell ref="F2:G3"/>
    <mergeCell ref="H2:I3"/>
    <mergeCell ref="B1:N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2019-09-01T05:31:18Z</cp:lastPrinted>
  <dcterms:created xsi:type="dcterms:W3CDTF">2009-08-26T08:30:29Z</dcterms:created>
  <dcterms:modified xsi:type="dcterms:W3CDTF">2019-09-01T05:31:53Z</dcterms:modified>
  <cp:category/>
  <cp:version/>
  <cp:contentType/>
  <cp:contentStatus/>
</cp:coreProperties>
</file>