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98" firstSheet="1" activeTab="1"/>
  </bookViews>
  <sheets>
    <sheet name="gare kan." sheetId="1" state="hidden" r:id="rId1"/>
    <sheet name="2" sheetId="2" r:id="rId2"/>
    <sheet name="1-4" sheetId="3" r:id="rId3"/>
    <sheet name="1-3" sheetId="4" r:id="rId4"/>
    <sheet name="1-2" sheetId="5" r:id="rId5"/>
    <sheet name="1-1" sheetId="6" r:id="rId6"/>
    <sheet name="obieqt.1" sheetId="7" r:id="rId7"/>
    <sheet name="nakreb bari" sheetId="8" r:id="rId8"/>
  </sheets>
  <definedNames/>
  <calcPr fullCalcOnLoad="1"/>
</workbook>
</file>

<file path=xl/sharedStrings.xml><?xml version="1.0" encoding="utf-8"?>
<sst xmlns="http://schemas.openxmlformats.org/spreadsheetml/2006/main" count="1676" uniqueCount="476">
  <si>
    <t xml:space="preserve">ჩაფლული ტიპის შტეპსელური როზეტების დაყენება დამიწების კონტაქტით  </t>
  </si>
  <si>
    <t xml:space="preserve">შრომის დანახარჯი </t>
  </si>
  <si>
    <t>მანქანები</t>
  </si>
  <si>
    <t>ც</t>
  </si>
  <si>
    <t xml:space="preserve">სხვა მასალები </t>
  </si>
  <si>
    <r>
      <t>მ</t>
    </r>
    <r>
      <rPr>
        <b/>
        <vertAlign val="superscript"/>
        <sz val="10"/>
        <rFont val="Sylfaen"/>
        <family val="1"/>
      </rPr>
      <t>2</t>
    </r>
  </si>
  <si>
    <t>გ/მ</t>
  </si>
  <si>
    <t>ცემენტის დუღაბი</t>
  </si>
  <si>
    <t xml:space="preserve">ცემენტის დუღაბი </t>
  </si>
  <si>
    <t xml:space="preserve">კერამიკული ფილა იატაკის </t>
  </si>
  <si>
    <r>
      <t>მ</t>
    </r>
    <r>
      <rPr>
        <vertAlign val="superscript"/>
        <sz val="10"/>
        <rFont val="Sylfaen"/>
        <family val="1"/>
      </rPr>
      <t>2</t>
    </r>
  </si>
  <si>
    <t>კომპლ</t>
  </si>
  <si>
    <t>საღებავი წყალემულსია</t>
  </si>
  <si>
    <t>ტნ</t>
  </si>
  <si>
    <t>ჩაფლული ტიპის გამანაწილებელი კოლოფი</t>
  </si>
  <si>
    <t xml:space="preserve">სკოჩი საიზოლაციო </t>
  </si>
  <si>
    <t>ყალიბის ფარი სისქე 25მმ</t>
  </si>
  <si>
    <t>ცალი</t>
  </si>
  <si>
    <t xml:space="preserve">წყალმომარაგება </t>
  </si>
  <si>
    <t xml:space="preserve">ლარი </t>
  </si>
  <si>
    <t>ლარი</t>
  </si>
  <si>
    <t>გრძ/მ</t>
  </si>
  <si>
    <t xml:space="preserve">გრძ/მ </t>
  </si>
  <si>
    <t xml:space="preserve">ცალი 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</si>
  <si>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</si>
  <si>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</si>
  <si>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</si>
  <si>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</si>
  <si>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</si>
  <si>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</si>
  <si>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</si>
  <si>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</si>
  <si>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</si>
  <si>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</si>
  <si>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</si>
  <si>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</si>
  <si>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</si>
  <si>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</si>
  <si>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</si>
  <si>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</si>
  <si>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</si>
  <si>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</si>
  <si>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</si>
  <si>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</si>
  <si>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</si>
  <si>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</si>
  <si>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</si>
  <si>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</si>
  <si>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</si>
  <si>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</si>
  <si>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</si>
  <si>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</si>
  <si>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</si>
  <si>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</si>
  <si>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</si>
  <si>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</si>
  <si>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</si>
  <si>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</si>
  <si>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</si>
  <si>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__________________________________________________________________________________________________________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</si>
  <si>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</si>
  <si>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</si>
  <si>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</si>
  <si>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</si>
  <si>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</si>
  <si>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</si>
  <si>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</si>
  <si>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</si>
  <si>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</si>
  <si>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</si>
  <si>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</si>
  <si>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</si>
  <si>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</si>
  <si>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</si>
  <si>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</si>
  <si>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</si>
  <si>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</si>
  <si>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</si>
  <si>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</si>
  <si>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</si>
  <si>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</si>
  <si>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</si>
  <si>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</si>
  <si>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</si>
  <si>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</si>
  <si>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</si>
  <si>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</si>
  <si>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</si>
  <si>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</si>
  <si>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</si>
  <si>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</si>
  <si>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</si>
  <si>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</si>
  <si>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</si>
  <si>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</si>
  <si>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</si>
  <si>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</si>
  <si>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</si>
  <si>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</si>
  <si>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</si>
  <si>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</si>
  <si>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</si>
  <si>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</si>
  <si>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</si>
  <si>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</si>
  <si>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</si>
  <si>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</si>
  <si>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</si>
  <si>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</si>
  <si>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</si>
  <si>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</si>
  <si>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</si>
  <si>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</si>
  <si>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</si>
  <si>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</si>
  <si>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</si>
  <si>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</si>
  <si>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</si>
  <si>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</si>
  <si>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</si>
  <si>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</si>
  <si>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</si>
  <si>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</si>
  <si>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</si>
  <si>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</si>
  <si>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</si>
  <si>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</si>
  <si>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</si>
  <si>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</si>
  <si>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</si>
  <si>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</si>
  <si>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</si>
  <si>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</si>
  <si>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</si>
  <si>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</si>
  <si>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</si>
  <si>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</si>
  <si>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</si>
  <si>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</si>
  <si>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</si>
  <si>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</si>
  <si>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</si>
  <si>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</si>
  <si>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</si>
  <si>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</si>
  <si>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</si>
  <si>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</si>
  <si>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</si>
  <si>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</si>
  <si>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</si>
  <si>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</si>
  <si>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</si>
  <si>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</si>
  <si>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</si>
  <si>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</si>
  <si>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</si>
  <si>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</si>
  <si>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</si>
  <si>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</si>
  <si>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</si>
  <si>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</si>
  <si>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>სხვა მასალები</t>
  </si>
  <si>
    <t xml:space="preserve">ელექტრო ფარების კედლებში ნიშების მოწყობა </t>
  </si>
  <si>
    <t xml:space="preserve"> კვ.მ</t>
  </si>
  <si>
    <t>ლითონის დეტალი ხარაჩოსთვის</t>
  </si>
  <si>
    <t>ხის  დეტალი ხარაჩოსთვის</t>
  </si>
  <si>
    <t>ფიცარი</t>
  </si>
  <si>
    <t xml:space="preserve">შრომის დანახარჯი  </t>
  </si>
  <si>
    <t xml:space="preserve">ჯამი: </t>
  </si>
  <si>
    <t xml:space="preserve">ზედნადები ხარჯები </t>
  </si>
  <si>
    <t>გეგმიური დაგროვება</t>
  </si>
  <si>
    <t xml:space="preserve">                        ნაკრები სახარჯთაღრიცხვო გაანგარიშება                </t>
  </si>
  <si>
    <t xml:space="preserve">                                                შრომის დანახარჯი         </t>
  </si>
  <si>
    <t>მშენებლობის  ღირებულების  ნაკრები  სახარჯთაღრიცხვო  ანგარიში</t>
  </si>
  <si>
    <t xml:space="preserve">(მშენებლობის დასახელება) </t>
  </si>
  <si>
    <t>ხარჯთაღიცხვის ნომერი</t>
  </si>
  <si>
    <t>ობიექტისს სამუშაოს და ხარჯების დასახელება</t>
  </si>
  <si>
    <t xml:space="preserve"> სახრჯთაღრიცხვო  ღირებულება</t>
  </si>
  <si>
    <t xml:space="preserve">სამშენებლო სამუშაოები </t>
  </si>
  <si>
    <t>სხვადასხვა ხარჯები</t>
  </si>
  <si>
    <t>საერთო სახარჯთაღრიცხვო  ღირებულება</t>
  </si>
  <si>
    <t>თავი  I</t>
  </si>
  <si>
    <t xml:space="preserve">ტერიტორიის მომზადება </t>
  </si>
  <si>
    <t>თავიII</t>
  </si>
  <si>
    <t xml:space="preserve">მშენებლობის ძირითადი ობიექტი </t>
  </si>
  <si>
    <r>
      <t>საობიექტო ხარჯ.</t>
    </r>
    <r>
      <rPr>
        <sz val="10"/>
        <rFont val="LitNusx"/>
        <family val="2"/>
      </rPr>
      <t>#1</t>
    </r>
  </si>
  <si>
    <t xml:space="preserve">ჯამი </t>
  </si>
  <si>
    <t>სულ კრებსითი სახარჯთაღრიცხვო ღირებულება</t>
  </si>
  <si>
    <t>სამუშაოს და ხარჯების დასახელება</t>
  </si>
  <si>
    <t>განზომილების ერთეული ლარი</t>
  </si>
  <si>
    <t xml:space="preserve">შრომის გადასახადი ლარი </t>
  </si>
  <si>
    <t>ერთეული ღირებულების მაჩვენებელი</t>
  </si>
  <si>
    <t xml:space="preserve">სულ </t>
  </si>
  <si>
    <t>ჯამი</t>
  </si>
  <si>
    <t>სახარჯთაღრიცხვო ღირებულება</t>
  </si>
  <si>
    <t xml:space="preserve">სახარჯთაღრიცხვო ხელფასი      </t>
  </si>
  <si>
    <t xml:space="preserve">   ნორმატიული შრომატევადობა   </t>
  </si>
  <si>
    <t>კაც/სთ</t>
  </si>
  <si>
    <r>
      <t>მ</t>
    </r>
    <r>
      <rPr>
        <b/>
        <vertAlign val="superscript"/>
        <sz val="10"/>
        <rFont val="Sylfaen"/>
        <family val="1"/>
      </rPr>
      <t>3</t>
    </r>
  </si>
  <si>
    <t>შრომითი დანახარჯი</t>
  </si>
  <si>
    <t>მან/სთ</t>
  </si>
  <si>
    <r>
      <t>მ</t>
    </r>
    <r>
      <rPr>
        <vertAlign val="superscript"/>
        <sz val="10"/>
        <rFont val="Sylfaen"/>
        <family val="1"/>
      </rPr>
      <t>3</t>
    </r>
  </si>
  <si>
    <t xml:space="preserve">მანქანები </t>
  </si>
  <si>
    <r>
      <t>მ</t>
    </r>
    <r>
      <rPr>
        <vertAlign val="superscript"/>
        <sz val="10"/>
        <rFont val="Sylfaen"/>
        <family val="1"/>
      </rPr>
      <t>2</t>
    </r>
  </si>
  <si>
    <t>კგ</t>
  </si>
  <si>
    <t>ტ</t>
  </si>
  <si>
    <t>სხვა  მასალები</t>
  </si>
  <si>
    <t>ბეტონი B-15</t>
  </si>
  <si>
    <t xml:space="preserve">მოთუთიებული ფოლ. ფურცლები </t>
  </si>
  <si>
    <t>ფიცარი ჩამოგანილი III ხ. 40 მმ  სისქის  და მეტი</t>
  </si>
  <si>
    <t xml:space="preserve">ფითხი ზეთოვანი - წებოვანი </t>
  </si>
  <si>
    <t xml:space="preserve">მილსადენების თბოიზოლაცია ფოლგიანი მინაბამბით </t>
  </si>
  <si>
    <t>ფოლგიანი მინაბამბა</t>
  </si>
  <si>
    <t xml:space="preserve">                  მათ შორის: დამატებითი ღირებულების გადასახადი   </t>
  </si>
  <si>
    <t>ტრანსპორტირება</t>
  </si>
  <si>
    <t xml:space="preserve">მთავარი შემყვან გამანაწილებელი ფარი </t>
  </si>
  <si>
    <r>
      <t xml:space="preserve">  სპილენძის ძარღვიანი სადენი 3X2,5მმ</t>
    </r>
    <r>
      <rPr>
        <vertAlign val="superscript"/>
        <sz val="10"/>
        <rFont val="Sylfaen"/>
        <family val="1"/>
      </rPr>
      <t xml:space="preserve">2 </t>
    </r>
  </si>
  <si>
    <r>
      <t xml:space="preserve">  სპილენძის ძარღვიანი სადენი 2X2,5მმ</t>
    </r>
    <r>
      <rPr>
        <vertAlign val="superscript"/>
        <sz val="10"/>
        <rFont val="Sylfaen"/>
        <family val="1"/>
      </rPr>
      <t xml:space="preserve">2 </t>
    </r>
  </si>
  <si>
    <t>25</t>
  </si>
  <si>
    <t>27</t>
  </si>
  <si>
    <t>თოფი</t>
  </si>
  <si>
    <t>23</t>
  </si>
  <si>
    <t>24</t>
  </si>
  <si>
    <t>26</t>
  </si>
  <si>
    <t>მასალის ღირებულება</t>
  </si>
  <si>
    <t>ხელფასი</t>
  </si>
  <si>
    <t>მანქანა-დანადგარები</t>
  </si>
  <si>
    <t>ერთეული</t>
  </si>
  <si>
    <t xml:space="preserve"> ჯამი</t>
  </si>
  <si>
    <t xml:space="preserve">ტრანსპორტის ხარჯი </t>
  </si>
  <si>
    <t xml:space="preserve">გაუთვალისწინებელი ხარჯი </t>
  </si>
  <si>
    <t>დ.ღ.გ.</t>
  </si>
  <si>
    <t xml:space="preserve">კგ </t>
  </si>
  <si>
    <t xml:space="preserve">ზედმეტი გრუნტის  დატვირთვა  ხელით ავტოთვითმცლელზე </t>
  </si>
  <si>
    <t>ზედმეტი გრუნტის   გატანა 5 კმ მანძილზე</t>
  </si>
  <si>
    <t xml:space="preserve">ბეტონის  ლენტური  საძირკვლის   მოწყობა ბეტონი  B-15 კლასის, </t>
  </si>
  <si>
    <t xml:space="preserve">შრომითი დანახარჯი  </t>
  </si>
  <si>
    <t>ყალიბის ფარი 25მმ</t>
  </si>
  <si>
    <t xml:space="preserve">ფიცარი ჩამოგანილი II ხ.  40 მმ  </t>
  </si>
  <si>
    <t xml:space="preserve">იგივე  III ხ.  40 მმ  </t>
  </si>
  <si>
    <t>ელექტროდი ე-42</t>
  </si>
  <si>
    <t>ტონა</t>
  </si>
  <si>
    <t xml:space="preserve"> არმატურა   </t>
  </si>
  <si>
    <t>ყალიბის ფარი სიქე 25 მმ</t>
  </si>
  <si>
    <t xml:space="preserve">ფიცარი ჩამოგანილი II ხარისხის 25-32მმ </t>
  </si>
  <si>
    <t>იგივე  40 მმ  და მეტი</t>
  </si>
  <si>
    <t>იგივე  III ხარისხი 40 მმ  და მეტი</t>
  </si>
  <si>
    <t>ცემენტის ხსნარი მ-25</t>
  </si>
  <si>
    <t>შრომის დანახარჯი 0,312+0,201</t>
  </si>
  <si>
    <t>მანქანები  0,0138+0,009</t>
  </si>
  <si>
    <t>2 ფენა ბიტულინი სისქე 5მმ</t>
  </si>
  <si>
    <t xml:space="preserve">გაზი </t>
  </si>
  <si>
    <t>ბიტუმის გრუნტი</t>
  </si>
  <si>
    <t>შრომის დანახარჯი (18,8+0,34X6)/100</t>
  </si>
  <si>
    <t>მანქანები  (0,95+0,23X6)/100</t>
  </si>
  <si>
    <t>ცემენტის დუღაბი (2,04+0,51X6)/100</t>
  </si>
  <si>
    <t>ინვენტარული ხარაჩოს დაყენება და დაშლა სიმაღლით 5 მეტრამდე</t>
  </si>
  <si>
    <t>ბეტონი B-20</t>
  </si>
  <si>
    <t xml:space="preserve">ბეტონი B-20 </t>
  </si>
  <si>
    <t xml:space="preserve"> არმატურა Ф6АIII</t>
  </si>
  <si>
    <t xml:space="preserve"> ხის მასალა სისქე 3 სმ</t>
  </si>
  <si>
    <r>
      <t>ცემენტის ტუმბი  3მ</t>
    </r>
    <r>
      <rPr>
        <vertAlign val="superscript"/>
        <sz val="10"/>
        <rFont val="Sylfaen"/>
        <family val="1"/>
      </rPr>
      <t>3/სთ</t>
    </r>
  </si>
  <si>
    <t>III კატეგორიის გრუნტის დამუშავება ხელით  საძირკვლში</t>
  </si>
  <si>
    <t>რ/ბეტონის გულანების მოწყობა ბეტონი B -20 კლასის</t>
  </si>
  <si>
    <t xml:space="preserve"> არმატურა Ф14АIII</t>
  </si>
  <si>
    <t xml:space="preserve">რ/ბეტონის გადახურვის  ფილების მოწყობა ბეტონი  B-20  კლასის  </t>
  </si>
  <si>
    <t xml:space="preserve">საკედლე  ბლოკი 39X19X19სმ  </t>
  </si>
  <si>
    <t xml:space="preserve">  კედლების ამოშენება  ბეტონის წვრილი საკედლე   ბლოკებით 39X19X19სმ  პარაპეტის ჩათვლით</t>
  </si>
  <si>
    <t xml:space="preserve">მეტალოპლასმასის სარკმლის ბლოკი </t>
  </si>
  <si>
    <t xml:space="preserve">ბეტონის საფუძველზე ჰიდროიზოლაციის მოწყობა 2 ფენა  ბიტულინით სისქე 5 მმ პარაპეტის ჩათვლით </t>
  </si>
  <si>
    <t xml:space="preserve"> ცემენტის მჭიმის,  მოწყობა სახურავზე სისქე 50მმ, დახრებით</t>
  </si>
  <si>
    <t>თაბაშირმუყაოს ფილა ლითონის კარკასზე</t>
  </si>
  <si>
    <t>21</t>
  </si>
  <si>
    <t>22</t>
  </si>
  <si>
    <t>28</t>
  </si>
  <si>
    <t>29</t>
  </si>
  <si>
    <t>სამშენებლო,  სამუშაოები</t>
  </si>
  <si>
    <t xml:space="preserve"> სამონტაჟო   სამუშაოები</t>
  </si>
  <si>
    <t>სამონტაჟო სამუშაოები</t>
  </si>
  <si>
    <t xml:space="preserve">დანადგარი, მოწყობილობები </t>
  </si>
  <si>
    <t>პლასმასის  წყალსადენის მილების მოწყობა d-25მმ ცივი წყლის</t>
  </si>
  <si>
    <t>პლასმასის მილი დ-25მმ</t>
  </si>
  <si>
    <t>ფიტინგი d-25მმ</t>
  </si>
  <si>
    <t xml:space="preserve">  d- 25 მმ ვენტილის დაყენება</t>
  </si>
  <si>
    <t>გოფრირებული მილის მოწყობა  d-150 მმ SN 8</t>
  </si>
  <si>
    <t xml:space="preserve">III კატეგორიის გრუნტის ამოღება ხელით </t>
  </si>
  <si>
    <t>ზედნადები ხარჯები შრომითი დანახარჯიდან</t>
  </si>
  <si>
    <t xml:space="preserve">ვენტილი d-25მმ </t>
  </si>
  <si>
    <t>გრუნტის უკუჩაყრა</t>
  </si>
  <si>
    <t xml:space="preserve"> ბათქაშის მოწყობა შიდა  კედლებზე</t>
  </si>
  <si>
    <t xml:space="preserve">ჭერის  დამუშავება  შეღებვა წყალემულსიის საღებავით </t>
  </si>
  <si>
    <t>პარაპეტის შეფუთვა  ფერადი გლუვი  თუნუქის  ფურცლებით  სისქე 0,5მმ  ხის მოლარტყვაზე</t>
  </si>
  <si>
    <t>ფერადი გლუვი თუნუქის   ფურცლები სისქე 0,5მმ</t>
  </si>
  <si>
    <t xml:space="preserve">  კედლების დამუშავება  შეღებვა წყალემულსიის საღებავით (ფერდოების ჩათვლით)</t>
  </si>
  <si>
    <t>გადაბმის რგოლები</t>
  </si>
  <si>
    <r>
      <t>მ</t>
    </r>
    <r>
      <rPr>
        <strike/>
        <vertAlign val="superscript"/>
        <sz val="10"/>
        <rFont val="Sylfaen"/>
        <family val="1"/>
      </rPr>
      <t>3</t>
    </r>
  </si>
  <si>
    <t>30</t>
  </si>
  <si>
    <t>31</t>
  </si>
  <si>
    <t>32</t>
  </si>
  <si>
    <t>33</t>
  </si>
  <si>
    <t>34</t>
  </si>
  <si>
    <t xml:space="preserve">საპირფარეშოს  მიშენება </t>
  </si>
  <si>
    <r>
      <t>ხარჯ.</t>
    </r>
    <r>
      <rPr>
        <sz val="10"/>
        <rFont val="Acad Nusx Geo"/>
        <family val="2"/>
      </rPr>
      <t>#2/1</t>
    </r>
  </si>
  <si>
    <t>ზეძირკვლის შევსება ქვიშა-ხრეშოვანი ნარევით</t>
  </si>
  <si>
    <t>ქვიშა-ხრეშოვანი ნარევი</t>
  </si>
  <si>
    <t>საპირფარეშოს მიშენება სამშენებლო სამუშაოები</t>
  </si>
  <si>
    <t>რ/ბეტონის სარტყლის  მოწყობა ბეტონი B -20 კლასის +0,00 ნიშნ</t>
  </si>
  <si>
    <t xml:space="preserve">ბეტონის  ფილების მოწყობა 0,00 ნიშნ. ბეტონი  B-15 კლასის  </t>
  </si>
  <si>
    <t xml:space="preserve">რ/ბეტონის ზღუდარების  მოწყობა ბეტონი B -20 კლასის </t>
  </si>
  <si>
    <t xml:space="preserve"> არმატურა Ф6АI</t>
  </si>
  <si>
    <t xml:space="preserve"> არმატურა Ф10АIII</t>
  </si>
  <si>
    <t>მინაპაკეტით შემინული თეთრი პროფილის მეტალოპლასმასის კარების მოწყობა</t>
  </si>
  <si>
    <t xml:space="preserve">მინაპაკეტით შემინული თეთრი პროფილის მეტალოპლასმასის სარკმლის მოწყობა </t>
  </si>
  <si>
    <t xml:space="preserve">მეტალოპლასმასის კარის  ბლოკი </t>
  </si>
  <si>
    <t xml:space="preserve">მინაპაკეტით შემინული თეთრი პროფილის მეტალოპლასმასის ფანჯრის მოწყობა </t>
  </si>
  <si>
    <t xml:space="preserve">მეტალოპლასმასის ფანჯრის ბლოკი </t>
  </si>
  <si>
    <t>ფერდოების მოწყობა კარებზე 70X2</t>
  </si>
  <si>
    <t>ფერდოების მოწყობა ფანჯრებზე 32X2</t>
  </si>
  <si>
    <t>კერამიკული ფილების მოწყობა შიდა კედლებზე</t>
  </si>
  <si>
    <t>დამათბუნებელი ქვაბამბა 10სმ</t>
  </si>
  <si>
    <t>ცემენტის დუღაბი (2,04+0,51X2)/100</t>
  </si>
  <si>
    <t>შრომის დანახარჯი (18,8+0,34X2)/100</t>
  </si>
  <si>
    <t>მანქანები  (0,95+0,23X2)/100</t>
  </si>
  <si>
    <t xml:space="preserve"> ცემენტის მჭიმის,  მოწყობა იატაკზე სისქე 30მმ</t>
  </si>
  <si>
    <t>კერამიკული ფილების მოწყობა იატაკებზე</t>
  </si>
  <si>
    <t>კერამიკული ფილა კედლის</t>
  </si>
  <si>
    <t xml:space="preserve"> ბათქაშის მოწყობა გარე  კედლებზეზე (ზერკვლისა და კარნიზის ჩათვლით)</t>
  </si>
  <si>
    <t>საპირფარეშოს ელ. სამუშაოები</t>
  </si>
  <si>
    <t>საპირფარეშოს შიდა სანტექნიკა</t>
  </si>
  <si>
    <r>
      <t>ხარჯ.</t>
    </r>
    <r>
      <rPr>
        <sz val="10"/>
        <rFont val="Acad Nusx Geo"/>
        <family val="2"/>
      </rPr>
      <t>#2/2</t>
    </r>
  </si>
  <si>
    <t xml:space="preserve">საპირფარეშოს ელ. სამუშაოები  </t>
  </si>
  <si>
    <r>
      <t>ხარჯ.</t>
    </r>
    <r>
      <rPr>
        <sz val="10"/>
        <rFont val="Acad Nusx Geo"/>
        <family val="2"/>
      </rPr>
      <t>#2/3</t>
    </r>
  </si>
  <si>
    <t>საპირფარეშოს სამშენებლო სამუშაოები</t>
  </si>
  <si>
    <t xml:space="preserve"> სამ ფაზა ავტ. ამომრთველი 2P10ა</t>
  </si>
  <si>
    <t xml:space="preserve">სამფაზაფაზა ავტომატური  ამომრთველი 3P25ა </t>
  </si>
  <si>
    <t xml:space="preserve"> შემყვან გამანაწილებელი ფარი ავტ. ამომრთველით 8ც</t>
  </si>
  <si>
    <r>
      <t xml:space="preserve">  სპილენძის ძარღვიანი სადენი 3X6+1X4მმ</t>
    </r>
    <r>
      <rPr>
        <vertAlign val="superscript"/>
        <sz val="10"/>
        <rFont val="Sylfaen"/>
        <family val="1"/>
      </rPr>
      <t xml:space="preserve">2 </t>
    </r>
  </si>
  <si>
    <r>
      <t xml:space="preserve">  სპილენძის ძარღვიანი სადენი 3X4მმ</t>
    </r>
    <r>
      <rPr>
        <vertAlign val="superscript"/>
        <sz val="10"/>
        <rFont val="Sylfaen"/>
        <family val="1"/>
      </rPr>
      <t xml:space="preserve">2 </t>
    </r>
  </si>
  <si>
    <t xml:space="preserve">ჩაფლული ტიპის  ერთპოლუსა ჩამრთველის დაყენება  </t>
  </si>
  <si>
    <t xml:space="preserve">ჩაფლული ტიპის  ორპოლუსა ჩამრთველის დაყენება  </t>
  </si>
  <si>
    <t xml:space="preserve">ჰერმეტული  სანათის მოწყობა  </t>
  </si>
  <si>
    <t>პლასმასის  d-100მმ მილი</t>
  </si>
  <si>
    <t>დ-100 მმ საყოფაცხოვრებო გამწოვი ვენტილიატორის მოწყობა</t>
  </si>
  <si>
    <t>დ-100 მმ საყოფაცხოვრებო გამწოვი ვენტილიატორი</t>
  </si>
  <si>
    <t>საპირფარეშოს ვენტილაცია</t>
  </si>
  <si>
    <t xml:space="preserve">მილსადენების ჰიდრავლიკური გამოცდა </t>
  </si>
  <si>
    <t>კედლებში გაყვანილობისათვის ნახვრეტების მოწყობა</t>
  </si>
  <si>
    <t>კანალიზაცია</t>
  </si>
  <si>
    <t xml:space="preserve">პლასმასის საკანალიზაციო მილების მოწყობა d-100 მმ </t>
  </si>
  <si>
    <t xml:space="preserve">პლასმასის საკანალიზაციო მილი d-100 მმ </t>
  </si>
  <si>
    <t xml:space="preserve">ფასონური ნაწილები d-100 მმ </t>
  </si>
  <si>
    <t xml:space="preserve">პლასმასის საკანალიზაციო მილების მოწყობა d-50მმ </t>
  </si>
  <si>
    <t xml:space="preserve">პლასმასის საკანალიზაციო მილი d-50 მმ </t>
  </si>
  <si>
    <t xml:space="preserve">ფასონური ნაწილები d-50 მმ </t>
  </si>
  <si>
    <t>ხელსაბანების  მოწყობა</t>
  </si>
  <si>
    <t>ხელსაბანი</t>
  </si>
  <si>
    <t>უნიტაზის მოწყობა</t>
  </si>
  <si>
    <t>უნიტაზი</t>
  </si>
  <si>
    <t xml:space="preserve">პლასმასის ტრაპის მოწყობა d-50მმ </t>
  </si>
  <si>
    <t xml:space="preserve">პლასმასის ტრაპი d-50მმ </t>
  </si>
  <si>
    <t>კედლებში  გაყვანილობისათვის ნახვრეტების მოწყობა</t>
  </si>
  <si>
    <t>სამაგრი</t>
  </si>
  <si>
    <t xml:space="preserve">პლასმასის  d-100მმ მილების მოწყობა სამაგრებით  </t>
  </si>
  <si>
    <t>თუნუქის დ-100მმ -იანი ქუდის მოწყობა მილებზე</t>
  </si>
  <si>
    <t>თუნუქის ქუდი დ-100 მმ</t>
  </si>
  <si>
    <t>უნიტაზის მოწყობა შშ პირთათვის</t>
  </si>
  <si>
    <t>უნიტაზი შშმ პირთათვის</t>
  </si>
  <si>
    <t>პლასმასის  წყალსადენის მილების მოწყობა d-20მმ ცივი წყლის</t>
  </si>
  <si>
    <t>პლასმასის მილი დ-20მმ</t>
  </si>
  <si>
    <t>ფიტინგი d-20მმ</t>
  </si>
  <si>
    <t xml:space="preserve">  d- 20 მმ ვენტილის დაყენება</t>
  </si>
  <si>
    <t xml:space="preserve">ვენტილი d-20მმ </t>
  </si>
  <si>
    <t>წყლის ონკანის დაყენება</t>
  </si>
  <si>
    <t xml:space="preserve">წყლის ონკანი  </t>
  </si>
  <si>
    <t>ხელსაბანების  მოწყობა შშმ პირთათვის</t>
  </si>
  <si>
    <t>ხელსაბანი  შშმ პირთათვის</t>
  </si>
  <si>
    <r>
      <t>ხარჯ.</t>
    </r>
    <r>
      <rPr>
        <sz val="10"/>
        <rFont val="Acad Nusx Geo"/>
        <family val="2"/>
      </rPr>
      <t>#2/4</t>
    </r>
  </si>
  <si>
    <t>წყალგაყვანილობა</t>
  </si>
  <si>
    <t>პლასმასის  წყალსადენის მილების მოწყობა d-32მმ ცივი წყლის</t>
  </si>
  <si>
    <t>პლასმასის მილი დ-32მმ</t>
  </si>
  <si>
    <t>ფიტინგი d-32მმ</t>
  </si>
  <si>
    <t xml:space="preserve">  d- 32 მმ ვენტილის დაყენება</t>
  </si>
  <si>
    <t xml:space="preserve">ვენტილი d-32მმ </t>
  </si>
  <si>
    <t xml:space="preserve">III კატეგორიის გრუნტის ამოღება ხელით მილისა და ჭის მოსაწყობად </t>
  </si>
  <si>
    <t>ბენზინი</t>
  </si>
  <si>
    <t>ბიტუმის მასტიკა</t>
  </si>
  <si>
    <t>ცხაურა ხუფის ხუფი 700X700 მმ-ზე</t>
  </si>
  <si>
    <t>ჭის  ჰიდროიზოლაცია ბიტუმის მასტიკით</t>
  </si>
  <si>
    <t>ბეტონის საკანალიზაციო ჭის მოწყობაბეტონი B-15 2ც</t>
  </si>
  <si>
    <r>
      <t xml:space="preserve"> მ</t>
    </r>
    <r>
      <rPr>
        <b/>
        <vertAlign val="superscript"/>
        <sz val="10"/>
        <rFont val="Sylfaen"/>
        <family val="1"/>
      </rPr>
      <t>3</t>
    </r>
  </si>
  <si>
    <r>
      <t>ექსკავატორი ჩამჩის ტევადობა 0,5მ</t>
    </r>
    <r>
      <rPr>
        <vertAlign val="superscript"/>
        <sz val="10"/>
        <rFont val="Sylfaen"/>
        <family val="1"/>
      </rPr>
      <t>3</t>
    </r>
  </si>
  <si>
    <t xml:space="preserve">მან/სთ </t>
  </si>
  <si>
    <t xml:space="preserve">სხვა მანქანები </t>
  </si>
  <si>
    <r>
      <t>III კატეგორიის გრუნტის გათხრა ექსკავატორით  ჩამჩის ტევადობით 0,5მ</t>
    </r>
    <r>
      <rPr>
        <b/>
        <vertAlign val="superscript"/>
        <sz val="10"/>
        <rFont val="Sylfaen"/>
        <family val="1"/>
      </rPr>
      <t>3</t>
    </r>
    <r>
      <rPr>
        <b/>
        <sz val="10"/>
        <rFont val="Sylfaen"/>
        <family val="1"/>
      </rPr>
      <t xml:space="preserve"> და დატვირთვა ავტოთვითმცლელზე სეპტიკის მოსაწყობად</t>
    </r>
  </si>
  <si>
    <t>სამშენებლო ნარჩენების  გატანა 5 კმ მანძილზე</t>
  </si>
  <si>
    <t>საფუზლის მოწყობა ქვიშა-ხრეშოვანი ნარევით</t>
  </si>
  <si>
    <t>რ/ბეტონის  სეპტიკის  მოწყობა ბეტონი  B-20 კლასის, ლუქით</t>
  </si>
  <si>
    <t xml:space="preserve"> ხუფის მოწყობა 700X700 მმ-ზე სეპტიკზე</t>
  </si>
  <si>
    <t xml:space="preserve"> ხუფის მოწყობა 700X700 მმ-ზე ჭაზე</t>
  </si>
  <si>
    <t>სეპტიკის ჰიდროიზოლაცია ბიტუმის მასტიკით</t>
  </si>
  <si>
    <t>ხელჩასავლები აქსესუარები შშმ პირთათვის</t>
  </si>
  <si>
    <t>დახერხილი ხე 25-32 მმ III ხ.</t>
  </si>
  <si>
    <t>საპირფარეშოს   სამშენებლო სამუშაოები</t>
  </si>
  <si>
    <t xml:space="preserve">დმანისის მუნიციპალიტეტის, სოფ. მაშავერას საჯარო სკოლის შენობის რეაბილიტაცია (საპირფარეშოს მიშენება გარე ქსელები)     </t>
  </si>
  <si>
    <t>დმანისის მუნიციპალიტეტის, სოფ. მაშავერას საჯარო სკოლის შენობის რეაბილიტაცია    (საპირფარეშოს მიშენება გარე ქსელები)</t>
  </si>
  <si>
    <r>
      <t>ლოკ. ხარჯ.</t>
    </r>
    <r>
      <rPr>
        <sz val="10"/>
        <rFont val="LitNusx"/>
        <family val="2"/>
      </rPr>
      <t>#2</t>
    </r>
  </si>
  <si>
    <r>
      <t xml:space="preserve">საობიექტო-სახარჯთაღრიცხვო ანგარიში </t>
    </r>
    <r>
      <rPr>
        <sz val="12"/>
        <rFont val="Acad Nusx Geo"/>
        <family val="2"/>
      </rPr>
      <t>#</t>
    </r>
    <r>
      <rPr>
        <sz val="12"/>
        <rFont val="Sylfaen"/>
        <family val="1"/>
      </rPr>
      <t>1</t>
    </r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</si>
  <si>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>1/1</t>
    </r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</si>
  <si>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>1/2</t>
    </r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</si>
  <si>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>1/3</t>
    </r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</si>
  <si>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>1/4</t>
    </r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</si>
  <si>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>2</t>
    </r>
  </si>
  <si>
    <t xml:space="preserve">დმანისის მუნიციპალიტეტის, სოფ. მაშავერას საჯარო სკოლის შენობის რეაბილიტაცია   </t>
  </si>
  <si>
    <t xml:space="preserve">დმანისის მუნიციპალიტეტის, სოფ. მაშავერას საჯარო სკოლის შენობის რეაბილიტაცია </t>
  </si>
  <si>
    <t xml:space="preserve">დმანისის მუნიციპალიტეტის, სოფ. მაშავერას საჯარო სკოლის შენობის რეაბილიტაცია  </t>
  </si>
  <si>
    <t>გარე ქსელი  წყალგაყვანილობა, კანალზაცია, ჭა სეპტიკი, წყლის ავზი</t>
  </si>
  <si>
    <t>ელექტროდი</t>
  </si>
  <si>
    <t xml:space="preserve">ქანჩი </t>
  </si>
  <si>
    <t>წყლის ავზი</t>
  </si>
  <si>
    <t xml:space="preserve">ანტიკოროზიული საღებავი </t>
  </si>
  <si>
    <t>ოლიფა</t>
  </si>
  <si>
    <t>კომპლ;</t>
  </si>
  <si>
    <t>ლითონის ფურცელი სისქე 8მმ,  0,04X1,02</t>
  </si>
  <si>
    <t>არმატურა Ф-12მმ  5,6X1,02</t>
  </si>
  <si>
    <t>პლასმასის წყლის ავზის მოწყობა ტევადობა 2000 ლიტრი</t>
  </si>
  <si>
    <t>წყლის ავზი ტევადობა 2000 ლიტრი</t>
  </si>
  <si>
    <t>ლითონი  კონსტრუქციების დამუშავება  და შეღებვა ანტიკოროზიული საღებავით</t>
  </si>
  <si>
    <t>ლითონის ფურცელი სისქე 8მმ, არმატურა Ф-12 მმ- ით ჩასადები დეტალების  მოწყობა</t>
  </si>
  <si>
    <t>ლითონის კუთხოვანა  75X75X6 41,4X1,02</t>
  </si>
  <si>
    <t>ლითონის კარკასის  მოწყობა წყლის ავზისათვის კუთხოვანა 75X75X6 მმ</t>
  </si>
  <si>
    <t>შრომის დანახარჯი 0,2113X3</t>
  </si>
  <si>
    <t>დამჭერი სალტე 0,5 მმ</t>
  </si>
  <si>
    <t xml:space="preserve">  d- 50 მმ სფერული ვენტილის დაყენება</t>
  </si>
  <si>
    <t xml:space="preserve">  d-50 მმ სფერული ვენტილი</t>
  </si>
  <si>
    <t xml:space="preserve">პლასმასის  წყალსადენის მილების მოწყობა d-25მმ </t>
  </si>
  <si>
    <t xml:space="preserve">პლასმასის  წყალსადენის მილების მოწყობა d-32მმ </t>
  </si>
  <si>
    <t xml:space="preserve">  d- 32 ვენტილის დაყენება</t>
  </si>
  <si>
    <t>ფურცვლოვანი თინუი სისქე 0,5 მმ</t>
  </si>
  <si>
    <t xml:space="preserve">გარე ქსელი  წყალგაყვანილობა, კანალზაცია, ჭა სეპტიკი, წყლის ავზი </t>
  </si>
  <si>
    <t>ბეტონის კედლის დაშლა-ჩაჭრა ღიობისათვის</t>
  </si>
  <si>
    <t xml:space="preserve">ღიობის მოჩარჩიება რ/ბეტონით ბეტონი  B-20  კლასის  </t>
  </si>
  <si>
    <t xml:space="preserve"> არმატურა Ф18АIII</t>
  </si>
  <si>
    <t>35</t>
  </si>
  <si>
    <t>ლურსმანი</t>
  </si>
  <si>
    <t>ხე-მასალა</t>
  </si>
  <si>
    <t>წებო-ცემენტი</t>
  </si>
  <si>
    <t xml:space="preserve">შეკიდული ჭერის მოწყობა თაბაშირმუყაოს  ფილებით ლითონის კარკასზე  </t>
  </si>
  <si>
    <t>25,1</t>
  </si>
  <si>
    <t>ჭერის დათბუნება ქვაბამბით   სისქით 10სმ</t>
  </si>
  <si>
    <t>32,1</t>
  </si>
  <si>
    <t>ხის კონსტრუქციების მოწყობა</t>
  </si>
  <si>
    <t xml:space="preserve">მავთული </t>
  </si>
  <si>
    <t>საგრუნტი</t>
  </si>
  <si>
    <t xml:space="preserve">შრომის დანახარჯი  მისად  </t>
  </si>
  <si>
    <t>მატერიალური რესურსი</t>
  </si>
  <si>
    <t xml:space="preserve"> სამ ფაზა ავტ. ამომრთველი 2P10ა </t>
  </si>
  <si>
    <t xml:space="preserve">სამფაზაფაზა ავტომატური  ამომრთველი 3P25ა   </t>
  </si>
  <si>
    <t>1.1</t>
  </si>
  <si>
    <t>1.2</t>
  </si>
  <si>
    <t>კაბელის მონტაჟი</t>
  </si>
  <si>
    <t>კაბელები</t>
  </si>
  <si>
    <t>პროექტით</t>
  </si>
  <si>
    <t>ერთკლავიშიანი ჩამრთველი</t>
  </si>
  <si>
    <t>ორკლავიშიანი ჩამრთველი</t>
  </si>
  <si>
    <t>საშტეფსელო როზეტი დამიჭების კონტაქტით</t>
  </si>
  <si>
    <t>ჰერმეტული  სანათი</t>
  </si>
  <si>
    <t>თავი I</t>
  </si>
  <si>
    <t>თავი II</t>
  </si>
  <si>
    <t xml:space="preserve">ზედნადები ხარჯები მოწყოილობების მონტაჟზე </t>
  </si>
  <si>
    <t xml:space="preserve">ჯამი I+II </t>
  </si>
  <si>
    <t xml:space="preserve"> არმატურა</t>
  </si>
  <si>
    <r>
      <rPr>
        <b/>
        <sz val="10"/>
        <rFont val="Acad Nusx Geo"/>
        <family val="2"/>
      </rPr>
      <t>ბეტონის საძირკვლის</t>
    </r>
    <r>
      <rPr>
        <b/>
        <sz val="10"/>
        <rFont val="Sylfaen"/>
        <family val="1"/>
      </rPr>
      <t xml:space="preserve">  მოწყობა ბეტონი  B-18,5 კლასის  </t>
    </r>
  </si>
  <si>
    <t>ბეტონი B-185</t>
  </si>
  <si>
    <t>ავზის  თბოიზოლაცია მინაბაბამბით   სისქე 10სმ, ფურცვლოვანი თუნუქით სისქე 0,5მმ და დამჭერი სალტე სისქე 0,5მმ</t>
  </si>
  <si>
    <t>მინაბამბა  სისქე 10სმ</t>
  </si>
  <si>
    <t>%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</si>
</sst>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  <numFmt numFmtId="197" formatCode="0.0%"/>
    <numFmt numFmtId="198" formatCode="_-* #,##0.0_р_._-;\-* #,##0.0_р_._-;_-* &quot;-&quot;?_р_._-;_-@_-"/>
    <numFmt numFmtId="199" formatCode="#,##0.000"/>
  </numFmts>
  <fonts count="81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cad Mt_n"/>
      <family val="2"/>
    </font>
    <font>
      <sz val="11"/>
      <name val="AcadNusx"/>
      <family val="0"/>
    </font>
    <font>
      <sz val="10"/>
      <name val="Arial"/>
      <family val="2"/>
    </font>
    <font>
      <sz val="10"/>
      <name val="Acad Nusx Geo"/>
      <family val="2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indexed="8"/>
      <name val="Sylfaen"/>
      <family val="1"/>
    </font>
    <font>
      <sz val="8"/>
      <name val="Sylfaen"/>
      <family val="1"/>
    </font>
    <font>
      <sz val="8"/>
      <name val="LitNusx"/>
      <family val="0"/>
    </font>
    <font>
      <b/>
      <sz val="14"/>
      <name val="Acad Nusx Geo"/>
      <family val="2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10"/>
      <name val="A_Nusxuri"/>
      <family val="0"/>
    </font>
    <font>
      <sz val="10"/>
      <color indexed="10"/>
      <name val="AcadNusx"/>
      <family val="0"/>
    </font>
    <font>
      <sz val="10"/>
      <color indexed="8"/>
      <name val="Calibri"/>
      <family val="2"/>
    </font>
    <font>
      <b/>
      <sz val="10"/>
      <color indexed="10"/>
      <name val="AcadNusx"/>
      <family val="0"/>
    </font>
    <font>
      <sz val="11"/>
      <color indexed="10"/>
      <name val="AcadNusx"/>
      <family val="0"/>
    </font>
    <font>
      <sz val="12"/>
      <name val="Acad Nusx Geo"/>
      <family val="2"/>
    </font>
    <font>
      <strike/>
      <vertAlign val="superscript"/>
      <sz val="10"/>
      <name val="Sylfaen"/>
      <family val="1"/>
    </font>
    <font>
      <b/>
      <sz val="10"/>
      <name val="Acad Nusx Ge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23" fillId="0" borderId="0">
      <alignment/>
      <protection/>
    </xf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188" fontId="0" fillId="0" borderId="0" xfId="0" applyNumberForma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/>
    </xf>
    <xf numFmtId="188" fontId="1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188" fontId="25" fillId="0" borderId="1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188" fontId="28" fillId="0" borderId="0" xfId="0" applyNumberFormat="1" applyFont="1" applyBorder="1" applyAlignment="1">
      <alignment horizontal="center" vertical="center" wrapText="1"/>
    </xf>
    <xf numFmtId="188" fontId="26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5" fillId="0" borderId="0" xfId="0" applyFont="1" applyAlignment="1">
      <alignment/>
    </xf>
    <xf numFmtId="0" fontId="34" fillId="0" borderId="0" xfId="0" applyFont="1" applyAlignment="1">
      <alignment/>
    </xf>
    <xf numFmtId="188" fontId="27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188" fontId="25" fillId="33" borderId="10" xfId="0" applyNumberFormat="1" applyFont="1" applyFill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188" fontId="31" fillId="33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89" fontId="25" fillId="33" borderId="10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49" fontId="31" fillId="33" borderId="11" xfId="0" applyNumberFormat="1" applyFont="1" applyFill="1" applyBorder="1" applyAlignment="1">
      <alignment horizontal="center" vertical="center" wrapText="1"/>
    </xf>
    <xf numFmtId="2" fontId="31" fillId="33" borderId="11" xfId="0" applyNumberFormat="1" applyFont="1" applyFill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190" fontId="25" fillId="33" borderId="10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189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190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10" xfId="0" applyFont="1" applyFill="1" applyBorder="1" applyAlignment="1">
      <alignment horizontal="center" vertical="center" textRotation="90" wrapText="1"/>
    </xf>
    <xf numFmtId="197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/>
    </xf>
    <xf numFmtId="0" fontId="31" fillId="33" borderId="11" xfId="0" applyNumberFormat="1" applyFont="1" applyFill="1" applyBorder="1" applyAlignment="1">
      <alignment horizontal="center" vertical="center" wrapText="1"/>
    </xf>
    <xf numFmtId="188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193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191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0" xfId="0" applyNumberFormat="1" applyFont="1" applyFill="1" applyBorder="1" applyAlignment="1">
      <alignment horizontal="center" vertical="center" wrapText="1"/>
    </xf>
    <xf numFmtId="2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0" applyFont="1" applyFill="1" applyBorder="1" applyAlignment="1">
      <alignment horizontal="center" vertical="center" wrapText="1"/>
    </xf>
    <xf numFmtId="188" fontId="25" fillId="34" borderId="10" xfId="0" applyNumberFormat="1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>
      <alignment horizontal="center" vertical="center" wrapText="1"/>
    </xf>
    <xf numFmtId="2" fontId="25" fillId="34" borderId="10" xfId="0" applyNumberFormat="1" applyFont="1" applyFill="1" applyBorder="1" applyAlignment="1">
      <alignment horizontal="center" vertical="center" wrapText="1"/>
    </xf>
    <xf numFmtId="189" fontId="25" fillId="0" borderId="10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189" fontId="25" fillId="34" borderId="10" xfId="0" applyNumberFormat="1" applyFont="1" applyFill="1" applyBorder="1" applyAlignment="1">
      <alignment horizontal="center" vertical="center" wrapText="1"/>
    </xf>
    <xf numFmtId="190" fontId="25" fillId="34" borderId="10" xfId="0" applyNumberFormat="1" applyFont="1" applyFill="1" applyBorder="1" applyAlignment="1">
      <alignment horizontal="center" vertical="center" wrapText="1"/>
    </xf>
    <xf numFmtId="0" fontId="31" fillId="34" borderId="10" xfId="0" applyNumberFormat="1" applyFont="1" applyFill="1" applyBorder="1" applyAlignment="1">
      <alignment horizontal="center" vertical="center" wrapText="1"/>
    </xf>
    <xf numFmtId="49" fontId="25" fillId="34" borderId="12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2" fontId="31" fillId="34" borderId="10" xfId="0" applyNumberFormat="1" applyFont="1" applyFill="1" applyBorder="1" applyAlignment="1">
      <alignment horizontal="center" vertical="center" wrapText="1"/>
    </xf>
    <xf numFmtId="2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89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89" fontId="14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88" fontId="25" fillId="33" borderId="13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9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188" fontId="14" fillId="0" borderId="10" xfId="0" applyNumberFormat="1" applyFont="1" applyBorder="1" applyAlignment="1">
      <alignment/>
    </xf>
    <xf numFmtId="195" fontId="14" fillId="0" borderId="10" xfId="0" applyNumberFormat="1" applyFont="1" applyBorder="1" applyAlignment="1">
      <alignment/>
    </xf>
    <xf numFmtId="1" fontId="16" fillId="0" borderId="0" xfId="0" applyNumberFormat="1" applyFont="1" applyFill="1" applyAlignment="1">
      <alignment horizontal="center" vertical="center" wrapText="1"/>
    </xf>
    <xf numFmtId="1" fontId="22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2" fontId="0" fillId="34" borderId="10" xfId="0" applyNumberFormat="1" applyFill="1" applyBorder="1" applyAlignment="1">
      <alignment/>
    </xf>
    <xf numFmtId="0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89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0" fillId="0" borderId="0" xfId="0" applyNumberFormat="1" applyFont="1" applyAlignment="1">
      <alignment/>
    </xf>
    <xf numFmtId="0" fontId="29" fillId="0" borderId="0" xfId="0" applyFont="1" applyAlignment="1">
      <alignment vertical="center" wrapText="1"/>
    </xf>
    <xf numFmtId="188" fontId="3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188" fontId="25" fillId="33" borderId="10" xfId="55" applyNumberFormat="1" applyFont="1" applyFill="1" applyBorder="1" applyAlignment="1">
      <alignment horizontal="center" vertical="center"/>
      <protection/>
    </xf>
    <xf numFmtId="189" fontId="25" fillId="34" borderId="10" xfId="55" applyNumberFormat="1" applyFont="1" applyFill="1" applyBorder="1" applyAlignment="1">
      <alignment horizontal="center" vertical="center"/>
      <protection/>
    </xf>
    <xf numFmtId="0" fontId="25" fillId="33" borderId="10" xfId="55" applyFont="1" applyFill="1" applyBorder="1" applyAlignment="1">
      <alignment horizontal="center" vertical="center" wrapText="1"/>
      <protection/>
    </xf>
    <xf numFmtId="189" fontId="25" fillId="34" borderId="10" xfId="55" applyNumberFormat="1" applyFont="1" applyFill="1" applyBorder="1" applyAlignment="1">
      <alignment horizontal="center"/>
      <protection/>
    </xf>
    <xf numFmtId="191" fontId="25" fillId="34" borderId="10" xfId="0" applyNumberFormat="1" applyFont="1" applyFill="1" applyBorder="1" applyAlignment="1">
      <alignment horizontal="center" vertical="center" wrapText="1"/>
    </xf>
    <xf numFmtId="190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189" fontId="14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188" fontId="31" fillId="0" borderId="10" xfId="0" applyNumberFormat="1" applyFont="1" applyBorder="1" applyAlignment="1">
      <alignment horizontal="center" vertical="center" wrapText="1"/>
    </xf>
    <xf numFmtId="0" fontId="31" fillId="33" borderId="10" xfId="55" applyFont="1" applyFill="1" applyBorder="1" applyAlignment="1">
      <alignment horizontal="center" vertical="center" wrapText="1"/>
      <protection/>
    </xf>
    <xf numFmtId="191" fontId="32" fillId="0" borderId="10" xfId="0" applyNumberFormat="1" applyFont="1" applyBorder="1" applyAlignment="1">
      <alignment horizontal="center" vertical="center" wrapText="1"/>
    </xf>
    <xf numFmtId="189" fontId="31" fillId="33" borderId="10" xfId="0" applyNumberFormat="1" applyFont="1" applyFill="1" applyBorder="1" applyAlignment="1">
      <alignment horizontal="center" vertical="center" wrapText="1"/>
    </xf>
    <xf numFmtId="2" fontId="25" fillId="33" borderId="10" xfId="55" applyNumberFormat="1" applyFont="1" applyFill="1" applyBorder="1" applyAlignment="1">
      <alignment horizontal="center" vertical="center"/>
      <protection/>
    </xf>
    <xf numFmtId="2" fontId="25" fillId="33" borderId="10" xfId="55" applyNumberFormat="1" applyFont="1" applyFill="1" applyBorder="1" applyAlignment="1">
      <alignment horizontal="center"/>
      <protection/>
    </xf>
    <xf numFmtId="188" fontId="25" fillId="34" borderId="10" xfId="55" applyNumberFormat="1" applyFont="1" applyFill="1" applyBorder="1" applyAlignment="1">
      <alignment horizontal="center" vertical="center"/>
      <protection/>
    </xf>
    <xf numFmtId="2" fontId="25" fillId="34" borderId="10" xfId="55" applyNumberFormat="1" applyFont="1" applyFill="1" applyBorder="1" applyAlignment="1">
      <alignment horizontal="center" vertical="center"/>
      <protection/>
    </xf>
    <xf numFmtId="2" fontId="25" fillId="34" borderId="10" xfId="55" applyNumberFormat="1" applyFont="1" applyFill="1" applyBorder="1" applyAlignment="1">
      <alignment horizontal="center"/>
      <protection/>
    </xf>
    <xf numFmtId="2" fontId="0" fillId="0" borderId="13" xfId="0" applyNumberFormat="1" applyFill="1" applyBorder="1" applyAlignment="1">
      <alignment/>
    </xf>
    <xf numFmtId="189" fontId="31" fillId="34" borderId="10" xfId="0" applyNumberFormat="1" applyFont="1" applyFill="1" applyBorder="1" applyAlignment="1">
      <alignment horizontal="center" vertical="center" wrapText="1"/>
    </xf>
    <xf numFmtId="193" fontId="25" fillId="34" borderId="10" xfId="0" applyNumberFormat="1" applyFont="1" applyFill="1" applyBorder="1" applyAlignment="1">
      <alignment horizontal="center" vertical="center" wrapText="1"/>
    </xf>
    <xf numFmtId="193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188" fontId="3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34" fillId="33" borderId="10" xfId="0" applyNumberFormat="1" applyFont="1" applyFill="1" applyBorder="1" applyAlignment="1">
      <alignment horizontal="center" vertical="center" wrapText="1"/>
    </xf>
    <xf numFmtId="189" fontId="41" fillId="33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2" fillId="33" borderId="10" xfId="0" applyNumberFormat="1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88" fontId="25" fillId="34" borderId="12" xfId="0" applyNumberFormat="1" applyFont="1" applyFill="1" applyBorder="1" applyAlignment="1">
      <alignment horizontal="center" vertical="center" wrapText="1"/>
    </xf>
    <xf numFmtId="188" fontId="25" fillId="34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9" fontId="39" fillId="0" borderId="12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32" fillId="34" borderId="10" xfId="0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88" fontId="25" fillId="33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3" xfId="55"/>
    <cellStyle name="Normal 2 1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91" t="s">
        <v>81</v>
      </c>
      <c r="B1" s="191"/>
      <c r="C1" s="191"/>
      <c r="D1" s="191"/>
      <c r="E1" s="191"/>
      <c r="F1" s="191"/>
      <c r="G1" s="191"/>
      <c r="H1" s="191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92" t="s">
        <v>136</v>
      </c>
      <c r="B3" s="192"/>
      <c r="C3" s="192"/>
      <c r="D3" s="192"/>
      <c r="E3" s="192"/>
      <c r="F3" s="192"/>
      <c r="G3" s="192"/>
      <c r="H3" s="192"/>
    </row>
    <row r="4" spans="1:8" ht="17.25" customHeight="1">
      <c r="A4" s="193" t="s">
        <v>127</v>
      </c>
      <c r="B4" s="193"/>
      <c r="C4" s="193"/>
      <c r="D4" s="193"/>
      <c r="E4" s="193"/>
      <c r="F4" s="193"/>
      <c r="G4" s="193"/>
      <c r="H4" s="193"/>
    </row>
    <row r="5" spans="1:8" ht="16.5" hidden="1">
      <c r="A5" s="29"/>
      <c r="B5" s="29"/>
      <c r="C5" s="29"/>
      <c r="D5" s="29"/>
      <c r="E5" s="29"/>
      <c r="F5" s="29"/>
      <c r="G5" s="29"/>
      <c r="H5" s="29"/>
    </row>
    <row r="6" spans="1:8" ht="15" hidden="1">
      <c r="A6" s="194"/>
      <c r="B6" s="194"/>
      <c r="C6" s="194"/>
      <c r="D6" s="194"/>
      <c r="E6" s="194"/>
      <c r="F6" s="194"/>
      <c r="G6" s="194"/>
      <c r="H6" s="194"/>
    </row>
    <row r="7" spans="1:8" ht="16.5">
      <c r="A7" s="190" t="s">
        <v>99</v>
      </c>
      <c r="B7" s="190"/>
      <c r="C7" s="190"/>
      <c r="D7" s="190"/>
      <c r="E7" s="38" t="e">
        <f>H132</f>
        <v>#REF!</v>
      </c>
      <c r="F7" s="29" t="s">
        <v>24</v>
      </c>
      <c r="G7" s="27"/>
      <c r="H7" s="27"/>
    </row>
    <row r="8" spans="1:8" ht="16.5">
      <c r="A8" s="190" t="s">
        <v>100</v>
      </c>
      <c r="B8" s="190"/>
      <c r="C8" s="190"/>
      <c r="D8" s="190"/>
      <c r="E8" s="38" t="e">
        <f>H125</f>
        <v>#REF!</v>
      </c>
      <c r="F8" s="29" t="s">
        <v>24</v>
      </c>
      <c r="G8" s="27"/>
      <c r="H8" s="27"/>
    </row>
    <row r="9" spans="1:8" ht="16.5">
      <c r="A9" s="197" t="s">
        <v>101</v>
      </c>
      <c r="B9" s="197"/>
      <c r="C9" s="197"/>
      <c r="D9" s="197"/>
      <c r="E9" s="38" t="e">
        <f>E8/4.6</f>
        <v>#REF!</v>
      </c>
      <c r="F9" s="32" t="s">
        <v>60</v>
      </c>
      <c r="G9" s="31"/>
      <c r="H9" s="31"/>
    </row>
    <row r="10" spans="1:8" ht="15">
      <c r="A10" s="198" t="s">
        <v>137</v>
      </c>
      <c r="B10" s="198"/>
      <c r="C10" s="198"/>
      <c r="D10" s="198"/>
      <c r="E10" s="198"/>
      <c r="F10" s="198"/>
      <c r="G10" s="198"/>
      <c r="H10" s="198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99" t="s">
        <v>25</v>
      </c>
      <c r="B12" s="200" t="s">
        <v>43</v>
      </c>
      <c r="C12" s="201" t="s">
        <v>44</v>
      </c>
      <c r="D12" s="202" t="s">
        <v>32</v>
      </c>
      <c r="E12" s="203" t="s">
        <v>40</v>
      </c>
      <c r="F12" s="203"/>
      <c r="G12" s="204" t="s">
        <v>26</v>
      </c>
      <c r="H12" s="204"/>
    </row>
    <row r="13" spans="1:8" ht="48">
      <c r="A13" s="199"/>
      <c r="B13" s="200"/>
      <c r="C13" s="201"/>
      <c r="D13" s="202"/>
      <c r="E13" s="7" t="s">
        <v>32</v>
      </c>
      <c r="F13" s="7" t="s">
        <v>42</v>
      </c>
      <c r="G13" s="7" t="s">
        <v>41</v>
      </c>
      <c r="H13" s="18" t="s">
        <v>33</v>
      </c>
    </row>
    <row r="14" spans="1:8" ht="13.5">
      <c r="A14" s="3" t="s">
        <v>34</v>
      </c>
      <c r="B14" s="3" t="s">
        <v>35</v>
      </c>
      <c r="C14" s="3" t="s">
        <v>36</v>
      </c>
      <c r="D14" s="3" t="s">
        <v>37</v>
      </c>
      <c r="E14" s="3" t="s">
        <v>38</v>
      </c>
      <c r="F14" s="17" t="s">
        <v>39</v>
      </c>
      <c r="G14" s="3" t="s">
        <v>27</v>
      </c>
      <c r="H14" s="19">
        <v>8</v>
      </c>
    </row>
    <row r="15" spans="1:8" s="14" customFormat="1" ht="49.5" customHeight="1">
      <c r="A15" s="3" t="s">
        <v>34</v>
      </c>
      <c r="B15" s="3" t="s">
        <v>114</v>
      </c>
      <c r="C15" s="5" t="s">
        <v>138</v>
      </c>
      <c r="D15" s="3" t="s">
        <v>72</v>
      </c>
      <c r="E15" s="12"/>
      <c r="F15" s="17">
        <v>30</v>
      </c>
      <c r="G15" s="12"/>
      <c r="H15" s="37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62</v>
      </c>
      <c r="C16" s="16" t="s">
        <v>113</v>
      </c>
      <c r="D16" s="4" t="s">
        <v>73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115</v>
      </c>
      <c r="D17" s="4" t="s">
        <v>24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131</v>
      </c>
      <c r="D18" s="4" t="s">
        <v>72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108</v>
      </c>
      <c r="D19" s="4" t="s">
        <v>74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109</v>
      </c>
      <c r="D20" s="4" t="s">
        <v>74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61</v>
      </c>
      <c r="D21" s="4" t="s">
        <v>24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35</v>
      </c>
      <c r="B22" s="3" t="s">
        <v>114</v>
      </c>
      <c r="C22" s="5" t="s">
        <v>128</v>
      </c>
      <c r="D22" s="3" t="s">
        <v>72</v>
      </c>
      <c r="E22" s="12"/>
      <c r="F22" s="17">
        <v>24</v>
      </c>
      <c r="G22" s="12"/>
      <c r="H22" s="37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62</v>
      </c>
      <c r="C23" s="16" t="s">
        <v>113</v>
      </c>
      <c r="D23" s="4" t="s">
        <v>73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115</v>
      </c>
      <c r="D24" s="4" t="s">
        <v>24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82</v>
      </c>
      <c r="D25" s="4" t="s">
        <v>72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83</v>
      </c>
      <c r="D26" s="4" t="s">
        <v>74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84</v>
      </c>
      <c r="D27" s="4" t="s">
        <v>74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61</v>
      </c>
      <c r="D28" s="4" t="s">
        <v>24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36</v>
      </c>
      <c r="B29" s="3" t="s">
        <v>114</v>
      </c>
      <c r="C29" s="5" t="s">
        <v>105</v>
      </c>
      <c r="D29" s="3" t="s">
        <v>72</v>
      </c>
      <c r="E29" s="12"/>
      <c r="F29" s="17">
        <v>32</v>
      </c>
      <c r="G29" s="12"/>
      <c r="H29" s="37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62</v>
      </c>
      <c r="C30" s="16" t="s">
        <v>113</v>
      </c>
      <c r="D30" s="4" t="s">
        <v>73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115</v>
      </c>
      <c r="D31" s="4" t="s">
        <v>24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85</v>
      </c>
      <c r="D32" s="4" t="s">
        <v>72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86</v>
      </c>
      <c r="D33" s="4" t="s">
        <v>74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87</v>
      </c>
      <c r="D34" s="4" t="s">
        <v>74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61</v>
      </c>
      <c r="D35" s="4" t="s">
        <v>24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37</v>
      </c>
      <c r="B36" s="3" t="s">
        <v>139</v>
      </c>
      <c r="C36" s="5" t="s">
        <v>141</v>
      </c>
      <c r="D36" s="3" t="s">
        <v>45</v>
      </c>
      <c r="E36" s="12"/>
      <c r="F36" s="17">
        <v>1</v>
      </c>
      <c r="G36" s="12"/>
      <c r="H36" s="37">
        <f>H37++H38++H39++H40</f>
        <v>20.748</v>
      </c>
    </row>
    <row r="37" spans="1:8" ht="15">
      <c r="A37" s="10">
        <f>A36+0.1</f>
        <v>4.1</v>
      </c>
      <c r="B37" s="4"/>
      <c r="C37" s="16" t="s">
        <v>111</v>
      </c>
      <c r="D37" s="4" t="s">
        <v>73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68</v>
      </c>
      <c r="D38" s="4" t="s">
        <v>63</v>
      </c>
      <c r="E38" s="8">
        <v>0.03</v>
      </c>
      <c r="F38" s="9">
        <f>E38*F36</f>
        <v>0.03</v>
      </c>
      <c r="G38" s="8">
        <v>3.2</v>
      </c>
      <c r="H38" s="41">
        <f>F38*G38</f>
        <v>0.096</v>
      </c>
    </row>
    <row r="39" spans="1:8" ht="15">
      <c r="A39" s="10">
        <f>A38+0.1</f>
        <v>4.299999999999999</v>
      </c>
      <c r="B39" s="4"/>
      <c r="C39" s="16" t="s">
        <v>140</v>
      </c>
      <c r="D39" s="4" t="s">
        <v>72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61</v>
      </c>
      <c r="D40" s="4" t="s">
        <v>24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38</v>
      </c>
      <c r="B41" s="3" t="s">
        <v>139</v>
      </c>
      <c r="C41" s="5" t="s">
        <v>142</v>
      </c>
      <c r="D41" s="3" t="s">
        <v>45</v>
      </c>
      <c r="E41" s="12"/>
      <c r="F41" s="17">
        <v>1</v>
      </c>
      <c r="G41" s="12"/>
      <c r="H41" s="37">
        <f>H42+H43+H44++H45</f>
        <v>38.748</v>
      </c>
    </row>
    <row r="42" spans="1:8" ht="15">
      <c r="A42" s="10">
        <f>A41+0.1</f>
        <v>5.1</v>
      </c>
      <c r="B42" s="4"/>
      <c r="C42" s="16" t="s">
        <v>111</v>
      </c>
      <c r="D42" s="4" t="s">
        <v>73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68</v>
      </c>
      <c r="D43" s="4" t="s">
        <v>63</v>
      </c>
      <c r="E43" s="8">
        <v>0.03</v>
      </c>
      <c r="F43" s="9">
        <f>E43*F41</f>
        <v>0.03</v>
      </c>
      <c r="G43" s="8">
        <v>3.2</v>
      </c>
      <c r="H43" s="41">
        <f>F43*G43</f>
        <v>0.096</v>
      </c>
    </row>
    <row r="44" spans="1:8" ht="15">
      <c r="A44" s="10">
        <f>A43+0.1</f>
        <v>5.299999999999999</v>
      </c>
      <c r="B44" s="4"/>
      <c r="C44" s="16" t="s">
        <v>142</v>
      </c>
      <c r="D44" s="4" t="s">
        <v>72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61</v>
      </c>
      <c r="D45" s="4" t="s">
        <v>24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39</v>
      </c>
      <c r="B46" s="3" t="s">
        <v>139</v>
      </c>
      <c r="C46" s="5" t="s">
        <v>118</v>
      </c>
      <c r="D46" s="3" t="s">
        <v>45</v>
      </c>
      <c r="E46" s="12"/>
      <c r="F46" s="17">
        <v>1</v>
      </c>
      <c r="G46" s="12"/>
      <c r="H46" s="37">
        <f>H47+H48++H49++H50</f>
        <v>20.748</v>
      </c>
    </row>
    <row r="47" spans="1:8" ht="15">
      <c r="A47" s="10">
        <f>A46+0.1</f>
        <v>6.1</v>
      </c>
      <c r="B47" s="4"/>
      <c r="C47" s="16" t="s">
        <v>111</v>
      </c>
      <c r="D47" s="4" t="s">
        <v>73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68</v>
      </c>
      <c r="D48" s="4" t="s">
        <v>63</v>
      </c>
      <c r="E48" s="8">
        <v>0.03</v>
      </c>
      <c r="F48" s="9">
        <f>E48*F46</f>
        <v>0.03</v>
      </c>
      <c r="G48" s="8">
        <v>3.2</v>
      </c>
      <c r="H48" s="41">
        <f>F48*G48</f>
        <v>0.096</v>
      </c>
    </row>
    <row r="49" spans="1:8" ht="15">
      <c r="A49" s="10">
        <f>A48+0.1</f>
        <v>6.299999999999999</v>
      </c>
      <c r="B49" s="4"/>
      <c r="C49" s="16" t="s">
        <v>118</v>
      </c>
      <c r="D49" s="4" t="s">
        <v>72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61</v>
      </c>
      <c r="D50" s="4" t="s">
        <v>24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27</v>
      </c>
      <c r="B51" s="3" t="s">
        <v>88</v>
      </c>
      <c r="C51" s="5" t="s">
        <v>89</v>
      </c>
      <c r="D51" s="3" t="s">
        <v>72</v>
      </c>
      <c r="E51" s="12"/>
      <c r="F51" s="17">
        <v>86</v>
      </c>
      <c r="G51" s="12"/>
      <c r="H51" s="37">
        <f>H52+H53</f>
        <v>35.514559999999996</v>
      </c>
      <c r="I51" s="35"/>
    </row>
    <row r="52" spans="1:8" ht="18" customHeight="1">
      <c r="A52" s="10">
        <f>A51+0.1</f>
        <v>7.1</v>
      </c>
      <c r="B52" s="4"/>
      <c r="C52" s="16" t="s">
        <v>110</v>
      </c>
      <c r="D52" s="4" t="s">
        <v>73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61</v>
      </c>
      <c r="D53" s="4" t="s">
        <v>24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28</v>
      </c>
      <c r="B54" s="3" t="s">
        <v>116</v>
      </c>
      <c r="C54" s="5" t="s">
        <v>145</v>
      </c>
      <c r="D54" s="3" t="s">
        <v>94</v>
      </c>
      <c r="E54" s="12"/>
      <c r="F54" s="17">
        <v>1</v>
      </c>
      <c r="G54" s="12"/>
      <c r="H54" s="37">
        <f>H55+H56++H57++H58++H59</f>
        <v>566.3100000000001</v>
      </c>
    </row>
    <row r="55" spans="1:8" ht="13.5">
      <c r="A55" s="10">
        <f>A54+0.1</f>
        <v>8.1</v>
      </c>
      <c r="B55" s="4"/>
      <c r="C55" s="34" t="s">
        <v>117</v>
      </c>
      <c r="D55" s="4" t="s">
        <v>73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4" t="s">
        <v>107</v>
      </c>
      <c r="D56" s="4" t="s">
        <v>24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143</v>
      </c>
      <c r="D57" s="4" t="s">
        <v>65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144</v>
      </c>
      <c r="D58" s="4" t="s">
        <v>45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4" t="s">
        <v>61</v>
      </c>
      <c r="D59" s="4" t="s">
        <v>24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29</v>
      </c>
      <c r="B60" s="3" t="s">
        <v>58</v>
      </c>
      <c r="C60" s="5" t="s">
        <v>97</v>
      </c>
      <c r="D60" s="3" t="s">
        <v>45</v>
      </c>
      <c r="E60" s="17"/>
      <c r="F60" s="17">
        <v>10</v>
      </c>
      <c r="G60" s="17"/>
      <c r="H60" s="37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66</v>
      </c>
      <c r="D61" s="4" t="s">
        <v>60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67</v>
      </c>
      <c r="D62" s="4" t="s">
        <v>24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30" t="s">
        <v>90</v>
      </c>
      <c r="D63" s="4"/>
      <c r="E63" s="8"/>
      <c r="F63" s="10"/>
      <c r="G63" s="8"/>
      <c r="H63" s="21"/>
    </row>
    <row r="64" spans="1:8" s="14" customFormat="1" ht="45" customHeight="1">
      <c r="A64" s="3" t="s">
        <v>30</v>
      </c>
      <c r="B64" s="3" t="s">
        <v>91</v>
      </c>
      <c r="C64" s="5" t="s">
        <v>92</v>
      </c>
      <c r="D64" s="3" t="s">
        <v>72</v>
      </c>
      <c r="E64" s="12"/>
      <c r="F64" s="17">
        <v>22</v>
      </c>
      <c r="G64" s="12"/>
      <c r="H64" s="37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102</v>
      </c>
      <c r="D65" s="4" t="s">
        <v>73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103</v>
      </c>
      <c r="D66" s="4" t="s">
        <v>24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112</v>
      </c>
      <c r="D67" s="4" t="s">
        <v>64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93</v>
      </c>
      <c r="D68" s="4" t="s">
        <v>74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61</v>
      </c>
      <c r="D69" s="4" t="s">
        <v>24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69</v>
      </c>
      <c r="B70" s="3" t="s">
        <v>75</v>
      </c>
      <c r="C70" s="5" t="s">
        <v>76</v>
      </c>
      <c r="D70" s="3" t="s">
        <v>72</v>
      </c>
      <c r="E70" s="12"/>
      <c r="F70" s="17">
        <v>20</v>
      </c>
      <c r="G70" s="12"/>
      <c r="H70" s="37">
        <f>H71+H72++H73+H74+H75</f>
        <v>224.448</v>
      </c>
    </row>
    <row r="71" spans="1:8" ht="15">
      <c r="A71" s="10">
        <f>A70+0.1</f>
        <v>11.1</v>
      </c>
      <c r="B71" s="4"/>
      <c r="C71" s="16" t="s">
        <v>77</v>
      </c>
      <c r="D71" s="4" t="s">
        <v>73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78</v>
      </c>
      <c r="D72" s="4" t="s">
        <v>24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79</v>
      </c>
      <c r="D73" s="4" t="s">
        <v>64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80</v>
      </c>
      <c r="D74" s="4" t="s">
        <v>74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61</v>
      </c>
      <c r="D75" s="4" t="s">
        <v>24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46</v>
      </c>
      <c r="B76" s="3" t="s">
        <v>121</v>
      </c>
      <c r="C76" s="5" t="s">
        <v>146</v>
      </c>
      <c r="D76" s="3" t="s">
        <v>94</v>
      </c>
      <c r="E76" s="12"/>
      <c r="F76" s="17">
        <v>4</v>
      </c>
      <c r="G76" s="12"/>
      <c r="H76" s="37">
        <f>H77++H78++H79++H80</f>
        <v>537.2479999999999</v>
      </c>
    </row>
    <row r="77" spans="1:8" ht="15">
      <c r="A77" s="10">
        <f>A76+0.1</f>
        <v>12.1</v>
      </c>
      <c r="B77" s="4"/>
      <c r="C77" s="16" t="s">
        <v>119</v>
      </c>
      <c r="D77" s="4" t="s">
        <v>73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120</v>
      </c>
      <c r="D78" s="4" t="s">
        <v>24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147</v>
      </c>
      <c r="D79" s="4" t="s">
        <v>65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61</v>
      </c>
      <c r="D80" s="4" t="s">
        <v>24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47</v>
      </c>
      <c r="B81" s="3" t="s">
        <v>122</v>
      </c>
      <c r="C81" s="5" t="s">
        <v>148</v>
      </c>
      <c r="D81" s="3" t="s">
        <v>94</v>
      </c>
      <c r="E81" s="12"/>
      <c r="F81" s="17">
        <v>4</v>
      </c>
      <c r="G81" s="12"/>
      <c r="H81" s="37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123</v>
      </c>
      <c r="D82" s="4" t="s">
        <v>73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124</v>
      </c>
      <c r="D83" s="4" t="s">
        <v>24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149</v>
      </c>
      <c r="D84" s="4" t="s">
        <v>65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106</v>
      </c>
      <c r="D85" s="4" t="s">
        <v>45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95</v>
      </c>
      <c r="D86" s="4" t="s">
        <v>45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61</v>
      </c>
      <c r="D87" s="4" t="s">
        <v>24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48</v>
      </c>
      <c r="B88" s="3" t="s">
        <v>121</v>
      </c>
      <c r="C88" s="5" t="s">
        <v>150</v>
      </c>
      <c r="D88" s="3" t="s">
        <v>94</v>
      </c>
      <c r="E88" s="12"/>
      <c r="F88" s="17">
        <v>1</v>
      </c>
      <c r="G88" s="12"/>
      <c r="H88" s="37">
        <f>H89++H90++H91++H92</f>
        <v>154.31199999999998</v>
      </c>
    </row>
    <row r="89" spans="1:8" ht="15">
      <c r="A89" s="10">
        <f>A88+0.1</f>
        <v>14.1</v>
      </c>
      <c r="B89" s="4"/>
      <c r="C89" s="16" t="s">
        <v>119</v>
      </c>
      <c r="D89" s="4" t="s">
        <v>73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120</v>
      </c>
      <c r="D90" s="4" t="s">
        <v>24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133</v>
      </c>
      <c r="D91" s="4" t="s">
        <v>65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61</v>
      </c>
      <c r="D92" s="4" t="s">
        <v>24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70</v>
      </c>
      <c r="B93" s="3" t="s">
        <v>122</v>
      </c>
      <c r="C93" s="5" t="s">
        <v>151</v>
      </c>
      <c r="D93" s="3" t="s">
        <v>94</v>
      </c>
      <c r="E93" s="12"/>
      <c r="F93" s="17">
        <v>2</v>
      </c>
      <c r="G93" s="12"/>
      <c r="H93" s="37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123</v>
      </c>
      <c r="D94" s="4" t="s">
        <v>73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124</v>
      </c>
      <c r="D95" s="4" t="s">
        <v>24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153</v>
      </c>
      <c r="D96" s="4" t="s">
        <v>65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106</v>
      </c>
      <c r="D97" s="4" t="s">
        <v>45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95</v>
      </c>
      <c r="D98" s="4" t="s">
        <v>45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61</v>
      </c>
      <c r="D99" s="4" t="s">
        <v>24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51</v>
      </c>
      <c r="B100" s="3" t="s">
        <v>122</v>
      </c>
      <c r="C100" s="5" t="s">
        <v>152</v>
      </c>
      <c r="D100" s="3" t="s">
        <v>94</v>
      </c>
      <c r="E100" s="12"/>
      <c r="F100" s="17">
        <v>1</v>
      </c>
      <c r="G100" s="12"/>
      <c r="H100" s="37">
        <f>H101+H102++H103++H104++H105</f>
        <v>152.56</v>
      </c>
    </row>
    <row r="101" spans="1:8" ht="15">
      <c r="A101" s="10">
        <f>A100+0.1</f>
        <v>16.1</v>
      </c>
      <c r="B101" s="4"/>
      <c r="C101" s="16" t="s">
        <v>123</v>
      </c>
      <c r="D101" s="4" t="s">
        <v>73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124</v>
      </c>
      <c r="D102" s="4" t="s">
        <v>24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152</v>
      </c>
      <c r="D103" s="4" t="s">
        <v>65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106</v>
      </c>
      <c r="D104" s="4" t="s">
        <v>45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61</v>
      </c>
      <c r="D105" s="4" t="s">
        <v>24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52</v>
      </c>
      <c r="B106" s="3" t="s">
        <v>96</v>
      </c>
      <c r="C106" s="5" t="s">
        <v>125</v>
      </c>
      <c r="D106" s="3" t="s">
        <v>74</v>
      </c>
      <c r="E106" s="12"/>
      <c r="F106" s="17">
        <v>7</v>
      </c>
      <c r="G106" s="12"/>
      <c r="H106" s="37">
        <f>H107+H108+H109+H110</f>
        <v>125.013</v>
      </c>
    </row>
    <row r="107" spans="1:8" ht="15">
      <c r="A107" s="10">
        <f>A106+0.1</f>
        <v>17.1</v>
      </c>
      <c r="B107" s="4"/>
      <c r="C107" s="16" t="s">
        <v>104</v>
      </c>
      <c r="D107" s="4" t="s">
        <v>73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71</v>
      </c>
      <c r="D108" s="4" t="s">
        <v>24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126</v>
      </c>
      <c r="D109" s="4" t="s">
        <v>74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61</v>
      </c>
      <c r="D110" s="4" t="s">
        <v>24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53</v>
      </c>
      <c r="B111" s="3" t="s">
        <v>96</v>
      </c>
      <c r="C111" s="5" t="s">
        <v>154</v>
      </c>
      <c r="D111" s="3" t="s">
        <v>74</v>
      </c>
      <c r="E111" s="12"/>
      <c r="F111" s="17">
        <v>2</v>
      </c>
      <c r="G111" s="12"/>
      <c r="H111" s="37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155</v>
      </c>
      <c r="D112" s="4" t="s">
        <v>73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71</v>
      </c>
      <c r="D113" s="4" t="s">
        <v>24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154</v>
      </c>
      <c r="D114" s="4" t="s">
        <v>74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61</v>
      </c>
      <c r="D115" s="4" t="s">
        <v>24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54</v>
      </c>
      <c r="B116" s="3" t="s">
        <v>96</v>
      </c>
      <c r="C116" s="5" t="s">
        <v>135</v>
      </c>
      <c r="D116" s="3" t="s">
        <v>74</v>
      </c>
      <c r="E116" s="12"/>
      <c r="F116" s="17">
        <v>3</v>
      </c>
      <c r="G116" s="12"/>
      <c r="H116" s="37">
        <f>H117+H118+H119+H120</f>
        <v>908.577</v>
      </c>
    </row>
    <row r="117" spans="1:8" ht="15">
      <c r="A117" s="10">
        <f>A116+0.1</f>
        <v>19.1</v>
      </c>
      <c r="B117" s="4"/>
      <c r="C117" s="16" t="s">
        <v>104</v>
      </c>
      <c r="D117" s="4" t="s">
        <v>73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71</v>
      </c>
      <c r="D118" s="4" t="s">
        <v>24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134</v>
      </c>
      <c r="D119" s="4" t="s">
        <v>74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61</v>
      </c>
      <c r="D120" s="4" t="s">
        <v>24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55</v>
      </c>
      <c r="B121" s="3" t="s">
        <v>58</v>
      </c>
      <c r="C121" s="5" t="s">
        <v>97</v>
      </c>
      <c r="D121" s="3" t="s">
        <v>45</v>
      </c>
      <c r="E121" s="17"/>
      <c r="F121" s="17">
        <v>8</v>
      </c>
      <c r="G121" s="17"/>
      <c r="H121" s="37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66</v>
      </c>
      <c r="D122" s="4" t="s">
        <v>60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67</v>
      </c>
      <c r="D123" s="4" t="s">
        <v>24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49</v>
      </c>
      <c r="D124" s="3" t="s">
        <v>24</v>
      </c>
      <c r="E124" s="12"/>
      <c r="F124" s="12"/>
      <c r="G124" s="15"/>
      <c r="H124" s="37" t="e">
        <f>H121++#REF!++#REF!+H116++H111+H106++H81++H76+#REF!+H70++H64++#REF!++H51++H29++H22++H15</f>
        <v>#REF!</v>
      </c>
      <c r="I124" s="26"/>
      <c r="J124" s="14"/>
    </row>
    <row r="125" spans="1:10" ht="16.5" customHeight="1">
      <c r="A125" s="3"/>
      <c r="B125" s="4"/>
      <c r="C125" s="3" t="s">
        <v>50</v>
      </c>
      <c r="D125" s="3" t="s">
        <v>24</v>
      </c>
      <c r="E125" s="12"/>
      <c r="F125" s="12"/>
      <c r="G125" s="12"/>
      <c r="H125" s="37" t="e">
        <f>H122+#REF!+#REF!+H117+H112+H107+H82+H77+#REF!+H71+H65+#REF!+#REF!+H52+H30+H23+H16</f>
        <v>#REF!</v>
      </c>
      <c r="I125" s="39"/>
      <c r="J125" s="14"/>
    </row>
    <row r="126" spans="1:10" ht="27.75" customHeight="1">
      <c r="A126" s="3"/>
      <c r="B126" s="4"/>
      <c r="C126" s="3" t="s">
        <v>56</v>
      </c>
      <c r="D126" s="3" t="s">
        <v>24</v>
      </c>
      <c r="E126" s="12"/>
      <c r="F126" s="12"/>
      <c r="G126" s="12"/>
      <c r="H126" s="37" t="e">
        <f>H124-H125</f>
        <v>#REF!</v>
      </c>
      <c r="I126" s="14"/>
      <c r="J126" s="14"/>
    </row>
    <row r="127" spans="1:10" ht="15">
      <c r="A127" s="3"/>
      <c r="B127" s="4"/>
      <c r="C127" s="5" t="s">
        <v>132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31</v>
      </c>
      <c r="D128" s="3" t="s">
        <v>24</v>
      </c>
      <c r="E128" s="12"/>
      <c r="F128" s="12"/>
      <c r="G128" s="12"/>
      <c r="H128" s="37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129</v>
      </c>
      <c r="D129" s="3" t="s">
        <v>24</v>
      </c>
      <c r="E129" s="12"/>
      <c r="F129" s="12"/>
      <c r="G129" s="12"/>
      <c r="H129" s="37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31</v>
      </c>
      <c r="D130" s="3" t="s">
        <v>24</v>
      </c>
      <c r="E130" s="12"/>
      <c r="F130" s="12"/>
      <c r="G130" s="12"/>
      <c r="H130" s="37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130</v>
      </c>
      <c r="D131" s="3" t="s">
        <v>24</v>
      </c>
      <c r="E131" s="12"/>
      <c r="F131" s="12"/>
      <c r="G131" s="12"/>
      <c r="H131" s="37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57</v>
      </c>
      <c r="D132" s="3" t="s">
        <v>24</v>
      </c>
      <c r="E132" s="8"/>
      <c r="F132" s="8"/>
      <c r="G132" s="20"/>
      <c r="H132" s="37" t="e">
        <f>H130+H131</f>
        <v>#REF!</v>
      </c>
    </row>
    <row r="135" spans="1:7" ht="15">
      <c r="A135" s="28"/>
      <c r="B135" s="28"/>
      <c r="C135" s="28"/>
      <c r="D135" s="28"/>
      <c r="E135" s="28"/>
      <c r="F135" s="28"/>
      <c r="G135" s="28"/>
    </row>
    <row r="136" spans="1:9" ht="15" customHeight="1">
      <c r="A136" s="195" t="s">
        <v>98</v>
      </c>
      <c r="B136" s="195"/>
      <c r="C136" s="195"/>
      <c r="D136" s="195"/>
      <c r="E136" s="195"/>
      <c r="F136" s="195"/>
      <c r="G136" s="195"/>
      <c r="H136" s="195"/>
      <c r="I136" s="24"/>
    </row>
    <row r="139" spans="3:10" ht="15" customHeight="1">
      <c r="C139" s="196"/>
      <c r="D139" s="196"/>
      <c r="E139" s="196"/>
      <c r="F139" s="196"/>
      <c r="G139" s="196"/>
      <c r="H139" s="196"/>
      <c r="I139" s="196"/>
      <c r="J139" s="196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7:D7"/>
    <mergeCell ref="A8:D8"/>
    <mergeCell ref="A1:H1"/>
    <mergeCell ref="A3:H3"/>
    <mergeCell ref="A4:H4"/>
    <mergeCell ref="A6:H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6"/>
  <sheetViews>
    <sheetView tabSelected="1" zoomScalePageLayoutView="0" workbookViewId="0" topLeftCell="A155">
      <selection activeCell="M104" sqref="M104:M121"/>
    </sheetView>
  </sheetViews>
  <sheetFormatPr defaultColWidth="9.00390625" defaultRowHeight="12.75"/>
  <cols>
    <col min="1" max="1" width="3.75390625" style="0" customWidth="1"/>
    <col min="2" max="2" width="37.75390625" style="0" customWidth="1"/>
    <col min="3" max="3" width="8.125" style="0" customWidth="1"/>
    <col min="4" max="4" width="9.375" style="0" customWidth="1"/>
    <col min="5" max="5" width="9.00390625" style="0" customWidth="1"/>
    <col min="7" max="7" width="9.25390625" style="0" customWidth="1"/>
    <col min="8" max="8" width="9.75390625" style="0" customWidth="1"/>
  </cols>
  <sheetData>
    <row r="1" spans="1:12" ht="24.75" customHeight="1">
      <c r="A1" s="206" t="s">
        <v>411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40.5" customHeight="1">
      <c r="A2" s="212" t="s">
        <v>414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8.75" customHeight="1">
      <c r="A3" s="213" t="s">
        <v>415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7" ht="15" hidden="1">
      <c r="A4" s="48"/>
      <c r="B4" s="48"/>
      <c r="C4" s="48"/>
      <c r="D4" s="48"/>
      <c r="E4" s="48"/>
      <c r="F4" s="48"/>
      <c r="G4" s="48"/>
    </row>
    <row r="5" spans="1:7" ht="20.25" customHeight="1">
      <c r="A5" s="216" t="s">
        <v>194</v>
      </c>
      <c r="B5" s="216"/>
      <c r="C5" s="216"/>
      <c r="D5" s="105" t="e">
        <f>L170</f>
        <v>#VALUE!</v>
      </c>
      <c r="E5" s="65" t="s">
        <v>19</v>
      </c>
      <c r="F5" s="65"/>
      <c r="G5" s="65"/>
    </row>
    <row r="6" spans="1:7" ht="19.5" customHeight="1">
      <c r="A6" s="219" t="s">
        <v>195</v>
      </c>
      <c r="B6" s="219"/>
      <c r="C6" s="219"/>
      <c r="D6" s="105">
        <f>I160</f>
        <v>0</v>
      </c>
      <c r="E6" s="65" t="s">
        <v>20</v>
      </c>
      <c r="F6" s="65"/>
      <c r="G6" s="65"/>
    </row>
    <row r="7" spans="1:7" ht="20.25" customHeight="1">
      <c r="A7" s="216" t="s">
        <v>196</v>
      </c>
      <c r="B7" s="216"/>
      <c r="C7" s="216"/>
      <c r="D7" s="105">
        <f>D6/2.8</f>
        <v>0</v>
      </c>
      <c r="E7" s="106" t="s">
        <v>197</v>
      </c>
      <c r="F7" s="65"/>
      <c r="G7" s="65"/>
    </row>
    <row r="8" spans="1:7" ht="6" customHeight="1">
      <c r="A8" s="46"/>
      <c r="B8" s="46"/>
      <c r="C8" s="46"/>
      <c r="D8" s="46"/>
      <c r="E8" s="103"/>
      <c r="F8" s="103"/>
      <c r="G8" s="47"/>
    </row>
    <row r="9" spans="1:12" ht="32.25" customHeight="1">
      <c r="A9" s="217" t="s">
        <v>25</v>
      </c>
      <c r="B9" s="220" t="s">
        <v>156</v>
      </c>
      <c r="C9" s="205" t="s">
        <v>157</v>
      </c>
      <c r="D9" s="207" t="s">
        <v>158</v>
      </c>
      <c r="E9" s="207"/>
      <c r="F9" s="207" t="s">
        <v>224</v>
      </c>
      <c r="G9" s="207"/>
      <c r="H9" s="208" t="s">
        <v>225</v>
      </c>
      <c r="I9" s="208"/>
      <c r="J9" s="209" t="s">
        <v>226</v>
      </c>
      <c r="K9" s="210"/>
      <c r="L9" s="211" t="s">
        <v>193</v>
      </c>
    </row>
    <row r="10" spans="1:12" ht="69" customHeight="1">
      <c r="A10" s="218"/>
      <c r="B10" s="220"/>
      <c r="C10" s="205"/>
      <c r="D10" s="101" t="s">
        <v>159</v>
      </c>
      <c r="E10" s="101" t="s">
        <v>160</v>
      </c>
      <c r="F10" s="101" t="s">
        <v>227</v>
      </c>
      <c r="G10" s="101" t="s">
        <v>193</v>
      </c>
      <c r="H10" s="101" t="s">
        <v>227</v>
      </c>
      <c r="I10" s="101" t="s">
        <v>193</v>
      </c>
      <c r="J10" s="101" t="s">
        <v>227</v>
      </c>
      <c r="K10" s="101" t="s">
        <v>193</v>
      </c>
      <c r="L10" s="211"/>
    </row>
    <row r="11" spans="1:12" ht="18" customHeight="1">
      <c r="A11" s="81" t="s">
        <v>34</v>
      </c>
      <c r="B11" s="81" t="s">
        <v>36</v>
      </c>
      <c r="C11" s="81" t="s">
        <v>37</v>
      </c>
      <c r="D11" s="81" t="s">
        <v>38</v>
      </c>
      <c r="E11" s="81" t="s">
        <v>39</v>
      </c>
      <c r="F11" s="81" t="s">
        <v>27</v>
      </c>
      <c r="G11" s="75">
        <v>8</v>
      </c>
      <c r="H11" s="81" t="s">
        <v>29</v>
      </c>
      <c r="I11" s="75">
        <v>10</v>
      </c>
      <c r="J11" s="81" t="s">
        <v>69</v>
      </c>
      <c r="K11" s="75">
        <v>12</v>
      </c>
      <c r="L11" s="81" t="s">
        <v>47</v>
      </c>
    </row>
    <row r="12" spans="1:12" ht="17.25" customHeight="1">
      <c r="A12" s="81"/>
      <c r="B12" s="81" t="s">
        <v>377</v>
      </c>
      <c r="C12" s="81"/>
      <c r="D12" s="81"/>
      <c r="E12" s="81"/>
      <c r="F12" s="81"/>
      <c r="G12" s="75"/>
      <c r="H12" s="138"/>
      <c r="I12" s="138"/>
      <c r="J12" s="138"/>
      <c r="K12" s="138"/>
      <c r="L12" s="138"/>
    </row>
    <row r="13" spans="1:12" s="14" customFormat="1" ht="30">
      <c r="A13" s="78" t="s">
        <v>34</v>
      </c>
      <c r="B13" s="86" t="s">
        <v>285</v>
      </c>
      <c r="C13" s="81" t="s">
        <v>198</v>
      </c>
      <c r="D13" s="86"/>
      <c r="E13" s="82">
        <v>25.56</v>
      </c>
      <c r="F13" s="125"/>
      <c r="G13" s="126"/>
      <c r="H13" s="130"/>
      <c r="I13" s="131"/>
      <c r="J13" s="131"/>
      <c r="K13" s="131"/>
      <c r="L13" s="132"/>
    </row>
    <row r="14" spans="1:12" ht="21" customHeight="1">
      <c r="A14" s="77"/>
      <c r="B14" s="83" t="s">
        <v>199</v>
      </c>
      <c r="C14" s="83" t="s">
        <v>197</v>
      </c>
      <c r="D14" s="91">
        <v>2.06</v>
      </c>
      <c r="E14" s="84">
        <f>D14*E13</f>
        <v>52.6536</v>
      </c>
      <c r="F14" s="112"/>
      <c r="G14" s="127"/>
      <c r="H14" s="133"/>
      <c r="I14" s="132"/>
      <c r="J14" s="132"/>
      <c r="K14" s="132"/>
      <c r="L14" s="132"/>
    </row>
    <row r="15" spans="1:12" s="14" customFormat="1" ht="30">
      <c r="A15" s="78" t="s">
        <v>35</v>
      </c>
      <c r="B15" s="78" t="s">
        <v>378</v>
      </c>
      <c r="C15" s="78" t="s">
        <v>21</v>
      </c>
      <c r="D15" s="90"/>
      <c r="E15" s="82">
        <v>110</v>
      </c>
      <c r="F15" s="93"/>
      <c r="G15" s="126"/>
      <c r="H15" s="133"/>
      <c r="I15" s="132"/>
      <c r="J15" s="132"/>
      <c r="K15" s="132"/>
      <c r="L15" s="132"/>
    </row>
    <row r="16" spans="1:12" ht="20.25" customHeight="1">
      <c r="A16" s="134"/>
      <c r="B16" s="79" t="s">
        <v>1</v>
      </c>
      <c r="C16" s="87" t="s">
        <v>197</v>
      </c>
      <c r="D16" s="109">
        <v>0.609</v>
      </c>
      <c r="E16" s="77">
        <f>D16*E15</f>
        <v>66.99</v>
      </c>
      <c r="F16" s="95"/>
      <c r="G16" s="110"/>
      <c r="H16" s="135"/>
      <c r="I16" s="132"/>
      <c r="J16" s="132"/>
      <c r="K16" s="132"/>
      <c r="L16" s="132"/>
    </row>
    <row r="17" spans="1:12" ht="18" customHeight="1">
      <c r="A17" s="134"/>
      <c r="B17" s="79" t="s">
        <v>2</v>
      </c>
      <c r="C17" s="87" t="s">
        <v>200</v>
      </c>
      <c r="D17" s="109">
        <v>0.0021</v>
      </c>
      <c r="E17" s="77">
        <f>D17*E15</f>
        <v>0.23099999999999998</v>
      </c>
      <c r="F17" s="95"/>
      <c r="G17" s="110"/>
      <c r="H17" s="133"/>
      <c r="I17" s="132"/>
      <c r="J17" s="135"/>
      <c r="K17" s="132"/>
      <c r="L17" s="132"/>
    </row>
    <row r="18" spans="1:12" ht="18" customHeight="1">
      <c r="A18" s="134"/>
      <c r="B18" s="79" t="s">
        <v>379</v>
      </c>
      <c r="C18" s="79" t="s">
        <v>22</v>
      </c>
      <c r="D18" s="92">
        <v>0.998</v>
      </c>
      <c r="E18" s="77">
        <f>D18*E15</f>
        <v>109.78</v>
      </c>
      <c r="F18" s="110"/>
      <c r="G18" s="110"/>
      <c r="H18" s="133"/>
      <c r="I18" s="132"/>
      <c r="J18" s="132"/>
      <c r="K18" s="132"/>
      <c r="L18" s="132"/>
    </row>
    <row r="19" spans="1:12" ht="18" customHeight="1">
      <c r="A19" s="134"/>
      <c r="B19" s="79" t="s">
        <v>380</v>
      </c>
      <c r="C19" s="79" t="s">
        <v>23</v>
      </c>
      <c r="D19" s="77"/>
      <c r="E19" s="77">
        <v>38</v>
      </c>
      <c r="F19" s="110"/>
      <c r="G19" s="110"/>
      <c r="H19" s="133"/>
      <c r="I19" s="132"/>
      <c r="J19" s="132"/>
      <c r="K19" s="132"/>
      <c r="L19" s="132"/>
    </row>
    <row r="20" spans="1:12" ht="18" customHeight="1">
      <c r="A20" s="134"/>
      <c r="B20" s="79" t="s">
        <v>161</v>
      </c>
      <c r="C20" s="79" t="s">
        <v>20</v>
      </c>
      <c r="D20" s="109">
        <v>0.156</v>
      </c>
      <c r="E20" s="77">
        <f>D20*E15</f>
        <v>17.16</v>
      </c>
      <c r="F20" s="110"/>
      <c r="G20" s="110"/>
      <c r="H20" s="133"/>
      <c r="I20" s="132"/>
      <c r="J20" s="132"/>
      <c r="K20" s="132"/>
      <c r="L20" s="132"/>
    </row>
    <row r="21" spans="1:12" s="14" customFormat="1" ht="15">
      <c r="A21" s="78" t="s">
        <v>36</v>
      </c>
      <c r="B21" s="78" t="s">
        <v>381</v>
      </c>
      <c r="C21" s="78" t="s">
        <v>17</v>
      </c>
      <c r="D21" s="90"/>
      <c r="E21" s="82">
        <v>2</v>
      </c>
      <c r="F21" s="90"/>
      <c r="G21" s="126"/>
      <c r="H21" s="133"/>
      <c r="I21" s="132"/>
      <c r="J21" s="132"/>
      <c r="K21" s="132"/>
      <c r="L21" s="132"/>
    </row>
    <row r="22" spans="1:12" ht="20.25" customHeight="1">
      <c r="A22" s="134"/>
      <c r="B22" s="79" t="s">
        <v>1</v>
      </c>
      <c r="C22" s="87" t="s">
        <v>197</v>
      </c>
      <c r="D22" s="87">
        <v>1.51</v>
      </c>
      <c r="E22" s="77">
        <f>D22*E21</f>
        <v>3.02</v>
      </c>
      <c r="F22" s="87"/>
      <c r="G22" s="110"/>
      <c r="H22" s="135"/>
      <c r="I22" s="132"/>
      <c r="J22" s="132"/>
      <c r="K22" s="132"/>
      <c r="L22" s="132"/>
    </row>
    <row r="23" spans="1:12" ht="18" customHeight="1">
      <c r="A23" s="134"/>
      <c r="B23" s="79" t="s">
        <v>2</v>
      </c>
      <c r="C23" s="87" t="s">
        <v>200</v>
      </c>
      <c r="D23" s="80">
        <v>0.13</v>
      </c>
      <c r="E23" s="77">
        <f>D23*E21</f>
        <v>0.26</v>
      </c>
      <c r="F23" s="87"/>
      <c r="G23" s="110"/>
      <c r="H23" s="133"/>
      <c r="I23" s="132"/>
      <c r="J23" s="135"/>
      <c r="K23" s="132"/>
      <c r="L23" s="132"/>
    </row>
    <row r="24" spans="1:12" ht="18" customHeight="1">
      <c r="A24" s="134"/>
      <c r="B24" s="79" t="s">
        <v>382</v>
      </c>
      <c r="C24" s="79" t="s">
        <v>23</v>
      </c>
      <c r="D24" s="77">
        <v>1</v>
      </c>
      <c r="E24" s="77">
        <f>D24*E21</f>
        <v>2</v>
      </c>
      <c r="F24" s="113"/>
      <c r="G24" s="110"/>
      <c r="H24" s="133"/>
      <c r="I24" s="132"/>
      <c r="J24" s="132"/>
      <c r="K24" s="132"/>
      <c r="L24" s="132"/>
    </row>
    <row r="25" spans="1:12" ht="18" customHeight="1">
      <c r="A25" s="134"/>
      <c r="B25" s="79" t="s">
        <v>161</v>
      </c>
      <c r="C25" s="79" t="s">
        <v>20</v>
      </c>
      <c r="D25" s="80">
        <v>0.07</v>
      </c>
      <c r="E25" s="77">
        <f>D25*E21</f>
        <v>0.14</v>
      </c>
      <c r="F25" s="80"/>
      <c r="G25" s="110"/>
      <c r="H25" s="133"/>
      <c r="I25" s="132"/>
      <c r="J25" s="132"/>
      <c r="K25" s="132"/>
      <c r="L25" s="132"/>
    </row>
    <row r="26" spans="1:12" s="14" customFormat="1" ht="30">
      <c r="A26" s="78" t="s">
        <v>37</v>
      </c>
      <c r="B26" s="78" t="s">
        <v>284</v>
      </c>
      <c r="C26" s="78" t="s">
        <v>21</v>
      </c>
      <c r="D26" s="90"/>
      <c r="E26" s="82">
        <v>110</v>
      </c>
      <c r="F26" s="93"/>
      <c r="G26" s="126"/>
      <c r="H26" s="133"/>
      <c r="I26" s="132"/>
      <c r="J26" s="132"/>
      <c r="K26" s="132"/>
      <c r="L26" s="132"/>
    </row>
    <row r="27" spans="1:12" ht="20.25" customHeight="1">
      <c r="A27" s="134"/>
      <c r="B27" s="79" t="s">
        <v>1</v>
      </c>
      <c r="C27" s="87" t="s">
        <v>197</v>
      </c>
      <c r="D27" s="109">
        <v>0.583</v>
      </c>
      <c r="E27" s="77">
        <f>D27*E26</f>
        <v>64.13</v>
      </c>
      <c r="F27" s="95"/>
      <c r="G27" s="110"/>
      <c r="H27" s="135"/>
      <c r="I27" s="132"/>
      <c r="J27" s="132"/>
      <c r="K27" s="132"/>
      <c r="L27" s="132"/>
    </row>
    <row r="28" spans="1:12" ht="18" customHeight="1">
      <c r="A28" s="134"/>
      <c r="B28" s="79" t="s">
        <v>2</v>
      </c>
      <c r="C28" s="87" t="s">
        <v>200</v>
      </c>
      <c r="D28" s="109">
        <v>0.0046</v>
      </c>
      <c r="E28" s="77">
        <f>D28*E26</f>
        <v>0.506</v>
      </c>
      <c r="F28" s="95"/>
      <c r="G28" s="110"/>
      <c r="H28" s="133"/>
      <c r="I28" s="132"/>
      <c r="J28" s="135"/>
      <c r="K28" s="132"/>
      <c r="L28" s="132"/>
    </row>
    <row r="29" spans="1:12" ht="33" customHeight="1">
      <c r="A29" s="134"/>
      <c r="B29" s="79" t="s">
        <v>284</v>
      </c>
      <c r="C29" s="79" t="s">
        <v>22</v>
      </c>
      <c r="D29" s="92">
        <v>0.998</v>
      </c>
      <c r="E29" s="77">
        <f>D29*E26</f>
        <v>109.78</v>
      </c>
      <c r="F29" s="110"/>
      <c r="G29" s="110"/>
      <c r="H29" s="133"/>
      <c r="I29" s="132"/>
      <c r="J29" s="132"/>
      <c r="K29" s="132"/>
      <c r="L29" s="132"/>
    </row>
    <row r="30" spans="1:12" ht="18" customHeight="1">
      <c r="A30" s="134"/>
      <c r="B30" s="79" t="s">
        <v>294</v>
      </c>
      <c r="C30" s="79" t="s">
        <v>23</v>
      </c>
      <c r="D30" s="77"/>
      <c r="E30" s="77">
        <v>10</v>
      </c>
      <c r="F30" s="110"/>
      <c r="G30" s="110"/>
      <c r="H30" s="133"/>
      <c r="I30" s="132"/>
      <c r="J30" s="132"/>
      <c r="K30" s="132"/>
      <c r="L30" s="132"/>
    </row>
    <row r="31" spans="1:12" ht="18" customHeight="1">
      <c r="A31" s="134"/>
      <c r="B31" s="79" t="s">
        <v>161</v>
      </c>
      <c r="C31" s="79" t="s">
        <v>20</v>
      </c>
      <c r="D31" s="109">
        <v>0.208</v>
      </c>
      <c r="E31" s="77">
        <f>D31*E26</f>
        <v>22.88</v>
      </c>
      <c r="F31" s="110"/>
      <c r="G31" s="110"/>
      <c r="H31" s="133"/>
      <c r="I31" s="132"/>
      <c r="J31" s="132"/>
      <c r="K31" s="132"/>
      <c r="L31" s="132"/>
    </row>
    <row r="32" spans="1:12" s="14" customFormat="1" ht="30">
      <c r="A32" s="78" t="s">
        <v>38</v>
      </c>
      <c r="B32" s="78" t="s">
        <v>211</v>
      </c>
      <c r="C32" s="78" t="s">
        <v>5</v>
      </c>
      <c r="D32" s="90"/>
      <c r="E32" s="82">
        <v>50</v>
      </c>
      <c r="F32" s="93"/>
      <c r="G32" s="126"/>
      <c r="H32" s="133"/>
      <c r="I32" s="132"/>
      <c r="J32" s="132"/>
      <c r="K32" s="132"/>
      <c r="L32" s="132"/>
    </row>
    <row r="33" spans="1:12" ht="20.25" customHeight="1">
      <c r="A33" s="134"/>
      <c r="B33" s="79" t="s">
        <v>1</v>
      </c>
      <c r="C33" s="87" t="s">
        <v>197</v>
      </c>
      <c r="D33" s="84">
        <v>0.211</v>
      </c>
      <c r="E33" s="77">
        <f>D33*E32</f>
        <v>10.549999999999999</v>
      </c>
      <c r="F33" s="95"/>
      <c r="G33" s="110"/>
      <c r="H33" s="135"/>
      <c r="I33" s="132"/>
      <c r="J33" s="132"/>
      <c r="K33" s="132"/>
      <c r="L33" s="132"/>
    </row>
    <row r="34" spans="1:12" ht="24" customHeight="1">
      <c r="A34" s="134"/>
      <c r="B34" s="79" t="s">
        <v>212</v>
      </c>
      <c r="C34" s="87" t="s">
        <v>220</v>
      </c>
      <c r="D34" s="109">
        <v>1</v>
      </c>
      <c r="E34" s="77">
        <v>4</v>
      </c>
      <c r="F34" s="95"/>
      <c r="G34" s="110"/>
      <c r="H34" s="133"/>
      <c r="I34" s="132"/>
      <c r="J34" s="135"/>
      <c r="K34" s="132"/>
      <c r="L34" s="132"/>
    </row>
    <row r="35" spans="1:12" ht="26.25" customHeight="1">
      <c r="A35" s="134"/>
      <c r="B35" s="79" t="s">
        <v>15</v>
      </c>
      <c r="C35" s="79" t="s">
        <v>3</v>
      </c>
      <c r="D35" s="87"/>
      <c r="E35" s="77">
        <v>8</v>
      </c>
      <c r="F35" s="110"/>
      <c r="G35" s="110"/>
      <c r="H35" s="133"/>
      <c r="I35" s="132"/>
      <c r="J35" s="132"/>
      <c r="K35" s="132"/>
      <c r="L35" s="132"/>
    </row>
    <row r="36" spans="1:12" s="14" customFormat="1" ht="15.75">
      <c r="A36" s="78" t="s">
        <v>39</v>
      </c>
      <c r="B36" s="78" t="s">
        <v>288</v>
      </c>
      <c r="C36" s="78" t="s">
        <v>198</v>
      </c>
      <c r="D36" s="90"/>
      <c r="E36" s="85">
        <f>E13</f>
        <v>25.56</v>
      </c>
      <c r="F36" s="125"/>
      <c r="G36" s="126"/>
      <c r="H36" s="130"/>
      <c r="I36" s="131"/>
      <c r="J36" s="131"/>
      <c r="K36" s="131"/>
      <c r="L36" s="132"/>
    </row>
    <row r="37" spans="1:12" ht="21" customHeight="1">
      <c r="A37" s="77"/>
      <c r="B37" s="79" t="s">
        <v>1</v>
      </c>
      <c r="C37" s="87" t="s">
        <v>197</v>
      </c>
      <c r="D37" s="80">
        <v>1.21</v>
      </c>
      <c r="E37" s="77">
        <f>D37*E36</f>
        <v>30.927599999999998</v>
      </c>
      <c r="F37" s="112"/>
      <c r="G37" s="127"/>
      <c r="H37" s="133"/>
      <c r="I37" s="132"/>
      <c r="J37" s="132"/>
      <c r="K37" s="132"/>
      <c r="L37" s="132"/>
    </row>
    <row r="38" spans="1:12" ht="17.25" customHeight="1">
      <c r="A38" s="81"/>
      <c r="B38" s="81" t="s">
        <v>347</v>
      </c>
      <c r="C38" s="81"/>
      <c r="D38" s="81"/>
      <c r="E38" s="81"/>
      <c r="F38" s="81"/>
      <c r="G38" s="75"/>
      <c r="H38" s="138"/>
      <c r="I38" s="138"/>
      <c r="J38" s="138"/>
      <c r="K38" s="138"/>
      <c r="L38" s="138"/>
    </row>
    <row r="39" spans="1:12" s="14" customFormat="1" ht="30">
      <c r="A39" s="78" t="s">
        <v>27</v>
      </c>
      <c r="B39" s="86" t="s">
        <v>383</v>
      </c>
      <c r="C39" s="81" t="s">
        <v>198</v>
      </c>
      <c r="D39" s="86"/>
      <c r="E39" s="85">
        <v>5.78</v>
      </c>
      <c r="F39" s="125"/>
      <c r="G39" s="126"/>
      <c r="H39" s="130"/>
      <c r="I39" s="131"/>
      <c r="J39" s="131"/>
      <c r="K39" s="131"/>
      <c r="L39" s="132"/>
    </row>
    <row r="40" spans="1:12" ht="21" customHeight="1">
      <c r="A40" s="77"/>
      <c r="B40" s="83" t="s">
        <v>199</v>
      </c>
      <c r="C40" s="83" t="s">
        <v>197</v>
      </c>
      <c r="D40" s="91">
        <v>2.06</v>
      </c>
      <c r="E40" s="84">
        <f>D40*E39</f>
        <v>11.9068</v>
      </c>
      <c r="F40" s="112"/>
      <c r="G40" s="127"/>
      <c r="H40" s="133"/>
      <c r="I40" s="132"/>
      <c r="J40" s="132"/>
      <c r="K40" s="132"/>
      <c r="L40" s="132"/>
    </row>
    <row r="41" spans="1:12" s="14" customFormat="1" ht="30">
      <c r="A41" s="78" t="s">
        <v>28</v>
      </c>
      <c r="B41" s="78" t="s">
        <v>348</v>
      </c>
      <c r="C41" s="78" t="s">
        <v>21</v>
      </c>
      <c r="D41" s="90"/>
      <c r="E41" s="82">
        <v>10.5</v>
      </c>
      <c r="F41" s="93"/>
      <c r="G41" s="126"/>
      <c r="H41" s="133"/>
      <c r="I41" s="132"/>
      <c r="J41" s="132"/>
      <c r="K41" s="132"/>
      <c r="L41" s="132"/>
    </row>
    <row r="42" spans="1:12" ht="20.25" customHeight="1">
      <c r="A42" s="134"/>
      <c r="B42" s="79" t="s">
        <v>1</v>
      </c>
      <c r="C42" s="87" t="s">
        <v>197</v>
      </c>
      <c r="D42" s="80">
        <v>0.583</v>
      </c>
      <c r="E42" s="77">
        <f>D42*E41</f>
        <v>6.121499999999999</v>
      </c>
      <c r="F42" s="95"/>
      <c r="G42" s="110"/>
      <c r="H42" s="135"/>
      <c r="I42" s="132"/>
      <c r="J42" s="132"/>
      <c r="K42" s="132"/>
      <c r="L42" s="132"/>
    </row>
    <row r="43" spans="1:12" ht="18" customHeight="1">
      <c r="A43" s="134"/>
      <c r="B43" s="79" t="s">
        <v>2</v>
      </c>
      <c r="C43" s="87" t="s">
        <v>200</v>
      </c>
      <c r="D43" s="80">
        <v>0.0046</v>
      </c>
      <c r="E43" s="84">
        <f>D43*E41</f>
        <v>0.048299999999999996</v>
      </c>
      <c r="F43" s="95"/>
      <c r="G43" s="110"/>
      <c r="H43" s="133"/>
      <c r="I43" s="132"/>
      <c r="J43" s="135"/>
      <c r="K43" s="132"/>
      <c r="L43" s="132"/>
    </row>
    <row r="44" spans="1:12" ht="18" customHeight="1">
      <c r="A44" s="134"/>
      <c r="B44" s="79" t="s">
        <v>349</v>
      </c>
      <c r="C44" s="79" t="s">
        <v>6</v>
      </c>
      <c r="D44" s="92">
        <v>0.998</v>
      </c>
      <c r="E44" s="77">
        <f>D44*E41</f>
        <v>10.479</v>
      </c>
      <c r="F44" s="110"/>
      <c r="G44" s="110"/>
      <c r="H44" s="133"/>
      <c r="I44" s="132"/>
      <c r="J44" s="132"/>
      <c r="K44" s="132"/>
      <c r="L44" s="132"/>
    </row>
    <row r="45" spans="1:12" ht="18" customHeight="1">
      <c r="A45" s="134"/>
      <c r="B45" s="79" t="s">
        <v>161</v>
      </c>
      <c r="C45" s="79" t="s">
        <v>20</v>
      </c>
      <c r="D45" s="80">
        <v>0.208</v>
      </c>
      <c r="E45" s="77">
        <f>D45*E41</f>
        <v>2.1839999999999997</v>
      </c>
      <c r="F45" s="110"/>
      <c r="G45" s="110"/>
      <c r="H45" s="133"/>
      <c r="I45" s="132"/>
      <c r="J45" s="132"/>
      <c r="K45" s="132"/>
      <c r="L45" s="132"/>
    </row>
    <row r="46" spans="1:12" s="14" customFormat="1" ht="39.75" customHeight="1">
      <c r="A46" s="78" t="s">
        <v>29</v>
      </c>
      <c r="B46" s="78" t="s">
        <v>388</v>
      </c>
      <c r="C46" s="78" t="s">
        <v>198</v>
      </c>
      <c r="D46" s="90"/>
      <c r="E46" s="85">
        <v>1.55</v>
      </c>
      <c r="F46" s="85"/>
      <c r="G46" s="126"/>
      <c r="H46" s="133"/>
      <c r="I46" s="132"/>
      <c r="J46" s="132"/>
      <c r="K46" s="132"/>
      <c r="L46" s="132"/>
    </row>
    <row r="47" spans="1:12" ht="20.25" customHeight="1">
      <c r="A47" s="134"/>
      <c r="B47" s="79" t="s">
        <v>1</v>
      </c>
      <c r="C47" s="87" t="s">
        <v>197</v>
      </c>
      <c r="D47" s="80">
        <v>25.2</v>
      </c>
      <c r="E47" s="77">
        <f>D47*E46</f>
        <v>39.06</v>
      </c>
      <c r="F47" s="87"/>
      <c r="G47" s="110"/>
      <c r="H47" s="135"/>
      <c r="I47" s="132"/>
      <c r="J47" s="132"/>
      <c r="K47" s="132"/>
      <c r="L47" s="132"/>
    </row>
    <row r="48" spans="1:12" ht="18" customHeight="1">
      <c r="A48" s="134"/>
      <c r="B48" s="79" t="s">
        <v>2</v>
      </c>
      <c r="C48" s="87" t="s">
        <v>200</v>
      </c>
      <c r="D48" s="80">
        <v>0.23</v>
      </c>
      <c r="E48" s="77">
        <f>D48*E46</f>
        <v>0.35650000000000004</v>
      </c>
      <c r="F48" s="87"/>
      <c r="G48" s="110"/>
      <c r="H48" s="133"/>
      <c r="I48" s="132"/>
      <c r="J48" s="135"/>
      <c r="K48" s="132"/>
      <c r="L48" s="132"/>
    </row>
    <row r="49" spans="1:12" ht="18" customHeight="1">
      <c r="A49" s="134"/>
      <c r="B49" s="79" t="s">
        <v>207</v>
      </c>
      <c r="C49" s="79" t="s">
        <v>201</v>
      </c>
      <c r="D49" s="80">
        <v>0.962</v>
      </c>
      <c r="E49" s="84">
        <f>D49*E46</f>
        <v>1.4911</v>
      </c>
      <c r="F49" s="112"/>
      <c r="G49" s="110"/>
      <c r="H49" s="133"/>
      <c r="I49" s="132"/>
      <c r="J49" s="132"/>
      <c r="K49" s="132"/>
      <c r="L49" s="132"/>
    </row>
    <row r="50" spans="1:12" ht="18" customHeight="1">
      <c r="A50" s="134"/>
      <c r="B50" s="79" t="s">
        <v>401</v>
      </c>
      <c r="C50" s="79" t="s">
        <v>201</v>
      </c>
      <c r="D50" s="80">
        <v>0.138</v>
      </c>
      <c r="E50" s="84">
        <f>D50*E46</f>
        <v>0.21390000000000003</v>
      </c>
      <c r="F50" s="114"/>
      <c r="G50" s="110"/>
      <c r="H50" s="133"/>
      <c r="I50" s="132"/>
      <c r="J50" s="132"/>
      <c r="K50" s="132"/>
      <c r="L50" s="132"/>
    </row>
    <row r="51" spans="1:12" ht="18" customHeight="1">
      <c r="A51" s="134"/>
      <c r="B51" s="79" t="s">
        <v>161</v>
      </c>
      <c r="C51" s="79" t="s">
        <v>20</v>
      </c>
      <c r="D51" s="80">
        <v>2.54</v>
      </c>
      <c r="E51" s="77">
        <f>D51*E46</f>
        <v>3.9370000000000003</v>
      </c>
      <c r="F51" s="110"/>
      <c r="G51" s="110"/>
      <c r="H51" s="133"/>
      <c r="I51" s="132"/>
      <c r="J51" s="132"/>
      <c r="K51" s="132"/>
      <c r="L51" s="132"/>
    </row>
    <row r="52" spans="1:12" s="14" customFormat="1" ht="30">
      <c r="A52" s="78" t="s">
        <v>30</v>
      </c>
      <c r="B52" s="170" t="s">
        <v>398</v>
      </c>
      <c r="C52" s="86" t="s">
        <v>11</v>
      </c>
      <c r="D52" s="91"/>
      <c r="E52" s="85">
        <v>2</v>
      </c>
      <c r="F52" s="85"/>
      <c r="G52" s="126"/>
      <c r="H52" s="133"/>
      <c r="I52" s="132"/>
      <c r="J52" s="132"/>
      <c r="K52" s="132"/>
      <c r="L52" s="132"/>
    </row>
    <row r="53" spans="1:12" ht="20.25" customHeight="1">
      <c r="A53" s="134"/>
      <c r="B53" s="83" t="s">
        <v>199</v>
      </c>
      <c r="C53" s="83" t="s">
        <v>197</v>
      </c>
      <c r="D53" s="162">
        <v>1.54</v>
      </c>
      <c r="E53" s="91">
        <f>D53*E52</f>
        <v>3.08</v>
      </c>
      <c r="F53" s="87"/>
      <c r="G53" s="110"/>
      <c r="H53" s="135"/>
      <c r="I53" s="132"/>
      <c r="J53" s="132"/>
      <c r="K53" s="132"/>
      <c r="L53" s="132"/>
    </row>
    <row r="54" spans="1:12" ht="18" customHeight="1">
      <c r="A54" s="134"/>
      <c r="B54" s="83" t="s">
        <v>202</v>
      </c>
      <c r="C54" s="57" t="s">
        <v>20</v>
      </c>
      <c r="D54" s="162">
        <v>0.09</v>
      </c>
      <c r="E54" s="91">
        <f>D54*E52</f>
        <v>0.18</v>
      </c>
      <c r="F54" s="87"/>
      <c r="G54" s="110"/>
      <c r="H54" s="133"/>
      <c r="I54" s="132"/>
      <c r="J54" s="135"/>
      <c r="K54" s="132"/>
      <c r="L54" s="132"/>
    </row>
    <row r="55" spans="1:12" ht="18" customHeight="1">
      <c r="A55" s="134"/>
      <c r="B55" s="163" t="s">
        <v>386</v>
      </c>
      <c r="C55" s="91" t="s">
        <v>3</v>
      </c>
      <c r="D55" s="161">
        <v>1</v>
      </c>
      <c r="E55" s="91">
        <f>D55*E52</f>
        <v>2</v>
      </c>
      <c r="F55" s="112"/>
      <c r="G55" s="110"/>
      <c r="H55" s="133"/>
      <c r="I55" s="132"/>
      <c r="J55" s="132"/>
      <c r="K55" s="132"/>
      <c r="L55" s="132"/>
    </row>
    <row r="56" spans="1:12" ht="18" customHeight="1">
      <c r="A56" s="134"/>
      <c r="B56" s="91" t="s">
        <v>206</v>
      </c>
      <c r="C56" s="91" t="s">
        <v>20</v>
      </c>
      <c r="D56" s="164">
        <v>0.014</v>
      </c>
      <c r="E56" s="91">
        <f>D56*E52</f>
        <v>0.028</v>
      </c>
      <c r="F56" s="114"/>
      <c r="G56" s="110"/>
      <c r="H56" s="133"/>
      <c r="I56" s="132"/>
      <c r="J56" s="132"/>
      <c r="K56" s="132"/>
      <c r="L56" s="132"/>
    </row>
    <row r="57" spans="1:12" s="14" customFormat="1" ht="30">
      <c r="A57" s="78" t="s">
        <v>69</v>
      </c>
      <c r="B57" s="118" t="s">
        <v>387</v>
      </c>
      <c r="C57" s="118" t="s">
        <v>5</v>
      </c>
      <c r="D57" s="121"/>
      <c r="E57" s="124">
        <v>5.78</v>
      </c>
      <c r="F57" s="85"/>
      <c r="G57" s="126"/>
      <c r="H57" s="133"/>
      <c r="I57" s="132"/>
      <c r="J57" s="132"/>
      <c r="K57" s="132"/>
      <c r="L57" s="132"/>
    </row>
    <row r="58" spans="1:12" ht="20.25" customHeight="1">
      <c r="A58" s="134"/>
      <c r="B58" s="116" t="s">
        <v>1</v>
      </c>
      <c r="C58" s="116" t="s">
        <v>197</v>
      </c>
      <c r="D58" s="113">
        <v>0.275</v>
      </c>
      <c r="E58" s="112">
        <f>D58*E57</f>
        <v>1.5895000000000001</v>
      </c>
      <c r="F58" s="87"/>
      <c r="G58" s="110"/>
      <c r="H58" s="135"/>
      <c r="I58" s="132"/>
      <c r="J58" s="132"/>
      <c r="K58" s="132"/>
      <c r="L58" s="132"/>
    </row>
    <row r="59" spans="1:12" ht="18" customHeight="1">
      <c r="A59" s="134"/>
      <c r="B59" s="116" t="s">
        <v>2</v>
      </c>
      <c r="C59" s="114" t="s">
        <v>200</v>
      </c>
      <c r="D59" s="113">
        <v>0.0106</v>
      </c>
      <c r="E59" s="112">
        <f>D59*E57</f>
        <v>0.061268</v>
      </c>
      <c r="F59" s="87"/>
      <c r="G59" s="110"/>
      <c r="H59" s="133"/>
      <c r="I59" s="132"/>
      <c r="J59" s="135"/>
      <c r="K59" s="132"/>
      <c r="L59" s="132"/>
    </row>
    <row r="60" spans="1:12" ht="18" customHeight="1">
      <c r="A60" s="134"/>
      <c r="B60" s="116" t="s">
        <v>384</v>
      </c>
      <c r="C60" s="116" t="s">
        <v>204</v>
      </c>
      <c r="D60" s="113">
        <v>0.54</v>
      </c>
      <c r="E60" s="112">
        <f>D60*E57</f>
        <v>3.1212000000000004</v>
      </c>
      <c r="F60" s="112"/>
      <c r="G60" s="110"/>
      <c r="H60" s="133"/>
      <c r="I60" s="132"/>
      <c r="J60" s="132"/>
      <c r="K60" s="132"/>
      <c r="L60" s="132"/>
    </row>
    <row r="61" spans="1:12" ht="18" customHeight="1">
      <c r="A61" s="134"/>
      <c r="B61" s="116" t="s">
        <v>385</v>
      </c>
      <c r="C61" s="114" t="s">
        <v>232</v>
      </c>
      <c r="D61" s="114">
        <v>2.5</v>
      </c>
      <c r="E61" s="112">
        <f>D61*E57</f>
        <v>14.450000000000001</v>
      </c>
      <c r="F61" s="119"/>
      <c r="G61" s="110"/>
      <c r="H61" s="133"/>
      <c r="I61" s="132"/>
      <c r="J61" s="132"/>
      <c r="K61" s="132"/>
      <c r="L61" s="132"/>
    </row>
    <row r="62" spans="1:12" ht="18" customHeight="1">
      <c r="A62" s="134"/>
      <c r="B62" s="91" t="s">
        <v>206</v>
      </c>
      <c r="C62" s="87" t="s">
        <v>19</v>
      </c>
      <c r="D62" s="80">
        <v>0.0019</v>
      </c>
      <c r="E62" s="119">
        <f>D62*E57</f>
        <v>0.010982</v>
      </c>
      <c r="F62" s="114"/>
      <c r="G62" s="110"/>
      <c r="H62" s="133"/>
      <c r="I62" s="132"/>
      <c r="J62" s="132"/>
      <c r="K62" s="132"/>
      <c r="L62" s="132"/>
    </row>
    <row r="63" spans="1:12" s="14" customFormat="1" ht="87" customHeight="1">
      <c r="A63" s="78" t="s">
        <v>46</v>
      </c>
      <c r="B63" s="86" t="s">
        <v>393</v>
      </c>
      <c r="C63" s="88" t="s">
        <v>389</v>
      </c>
      <c r="D63" s="104"/>
      <c r="E63" s="89">
        <v>36.6</v>
      </c>
      <c r="F63" s="85"/>
      <c r="G63" s="126"/>
      <c r="H63" s="133"/>
      <c r="I63" s="132"/>
      <c r="J63" s="132"/>
      <c r="K63" s="132"/>
      <c r="L63" s="132"/>
    </row>
    <row r="64" spans="1:12" ht="27" customHeight="1">
      <c r="A64" s="134"/>
      <c r="B64" s="83" t="s">
        <v>199</v>
      </c>
      <c r="C64" s="83" t="s">
        <v>197</v>
      </c>
      <c r="D64" s="53">
        <v>0.0355</v>
      </c>
      <c r="E64" s="58">
        <f>D64*E63</f>
        <v>1.2993</v>
      </c>
      <c r="F64" s="87"/>
      <c r="G64" s="110"/>
      <c r="H64" s="135"/>
      <c r="I64" s="132"/>
      <c r="J64" s="132"/>
      <c r="K64" s="132"/>
      <c r="L64" s="132"/>
    </row>
    <row r="65" spans="1:12" ht="21.75" customHeight="1">
      <c r="A65" s="134"/>
      <c r="B65" s="83" t="s">
        <v>390</v>
      </c>
      <c r="C65" s="83" t="s">
        <v>391</v>
      </c>
      <c r="D65" s="117">
        <v>0.0795</v>
      </c>
      <c r="E65" s="58">
        <f>D65*E63</f>
        <v>2.9097</v>
      </c>
      <c r="F65" s="87"/>
      <c r="G65" s="110"/>
      <c r="H65" s="133"/>
      <c r="I65" s="132"/>
      <c r="J65" s="135"/>
      <c r="K65" s="132"/>
      <c r="L65" s="132"/>
    </row>
    <row r="66" spans="1:12" ht="21.75" customHeight="1">
      <c r="A66" s="134"/>
      <c r="B66" s="83" t="s">
        <v>392</v>
      </c>
      <c r="C66" s="83" t="s">
        <v>20</v>
      </c>
      <c r="D66" s="171">
        <v>0.00426</v>
      </c>
      <c r="E66" s="115">
        <f>D66*E63</f>
        <v>0.155916</v>
      </c>
      <c r="F66" s="112"/>
      <c r="G66" s="110"/>
      <c r="H66" s="133"/>
      <c r="I66" s="132"/>
      <c r="J66" s="132"/>
      <c r="K66" s="132"/>
      <c r="L66" s="132"/>
    </row>
    <row r="67" spans="1:12" s="14" customFormat="1" ht="30">
      <c r="A67" s="78" t="s">
        <v>47</v>
      </c>
      <c r="B67" s="86" t="s">
        <v>394</v>
      </c>
      <c r="C67" s="86" t="s">
        <v>205</v>
      </c>
      <c r="D67" s="86"/>
      <c r="E67" s="125">
        <v>56.73</v>
      </c>
      <c r="F67" s="125"/>
      <c r="G67" s="126"/>
      <c r="H67" s="130"/>
      <c r="I67" s="131"/>
      <c r="J67" s="131"/>
      <c r="K67" s="131"/>
      <c r="L67" s="132"/>
    </row>
    <row r="68" spans="1:12" ht="21" customHeight="1">
      <c r="A68" s="81"/>
      <c r="B68" s="79" t="s">
        <v>214</v>
      </c>
      <c r="C68" s="91" t="s">
        <v>205</v>
      </c>
      <c r="D68" s="87">
        <v>1</v>
      </c>
      <c r="E68" s="127">
        <f>D68*E67</f>
        <v>56.73</v>
      </c>
      <c r="F68" s="112"/>
      <c r="G68" s="127"/>
      <c r="H68" s="153"/>
      <c r="I68" s="132"/>
      <c r="J68" s="132"/>
      <c r="K68" s="132"/>
      <c r="L68" s="132"/>
    </row>
    <row r="69" spans="1:12" s="14" customFormat="1" ht="30">
      <c r="A69" s="78" t="s">
        <v>48</v>
      </c>
      <c r="B69" s="81" t="s">
        <v>395</v>
      </c>
      <c r="C69" s="123" t="s">
        <v>198</v>
      </c>
      <c r="D69" s="121"/>
      <c r="E69" s="124">
        <v>1.35</v>
      </c>
      <c r="F69" s="85"/>
      <c r="G69" s="126"/>
      <c r="H69" s="133"/>
      <c r="I69" s="132"/>
      <c r="J69" s="132"/>
      <c r="K69" s="132"/>
      <c r="L69" s="132"/>
    </row>
    <row r="70" spans="1:12" ht="20.25" customHeight="1">
      <c r="A70" s="134"/>
      <c r="B70" s="116" t="s">
        <v>199</v>
      </c>
      <c r="C70" s="116" t="s">
        <v>197</v>
      </c>
      <c r="D70" s="113">
        <v>3.16</v>
      </c>
      <c r="E70" s="112">
        <f>D70*E69</f>
        <v>4.266000000000001</v>
      </c>
      <c r="F70" s="87"/>
      <c r="G70" s="110"/>
      <c r="H70" s="135"/>
      <c r="I70" s="132"/>
      <c r="J70" s="132"/>
      <c r="K70" s="132"/>
      <c r="L70" s="132"/>
    </row>
    <row r="71" spans="1:12" ht="18" customHeight="1">
      <c r="A71" s="134"/>
      <c r="B71" s="116" t="s">
        <v>304</v>
      </c>
      <c r="C71" s="111" t="s">
        <v>201</v>
      </c>
      <c r="D71" s="113">
        <v>1.25</v>
      </c>
      <c r="E71" s="114">
        <f>D71*E69</f>
        <v>1.6875</v>
      </c>
      <c r="F71" s="114"/>
      <c r="G71" s="110"/>
      <c r="H71" s="133"/>
      <c r="I71" s="132"/>
      <c r="J71" s="135"/>
      <c r="K71" s="132"/>
      <c r="L71" s="132"/>
    </row>
    <row r="72" spans="1:12" ht="18" customHeight="1">
      <c r="A72" s="134"/>
      <c r="B72" s="111" t="s">
        <v>206</v>
      </c>
      <c r="C72" s="111" t="s">
        <v>20</v>
      </c>
      <c r="D72" s="111">
        <v>0.01</v>
      </c>
      <c r="E72" s="114">
        <f>D72*E69</f>
        <v>0.013500000000000002</v>
      </c>
      <c r="F72" s="112"/>
      <c r="G72" s="110"/>
      <c r="H72" s="133"/>
      <c r="I72" s="132"/>
      <c r="J72" s="132"/>
      <c r="K72" s="132"/>
      <c r="L72" s="132"/>
    </row>
    <row r="73" spans="1:12" s="14" customFormat="1" ht="39.75" customHeight="1">
      <c r="A73" s="78" t="s">
        <v>70</v>
      </c>
      <c r="B73" s="78" t="s">
        <v>396</v>
      </c>
      <c r="C73" s="86" t="s">
        <v>198</v>
      </c>
      <c r="D73" s="86"/>
      <c r="E73" s="85">
        <v>16.86</v>
      </c>
      <c r="F73" s="85"/>
      <c r="G73" s="126"/>
      <c r="H73" s="133"/>
      <c r="I73" s="132"/>
      <c r="J73" s="132"/>
      <c r="K73" s="132"/>
      <c r="L73" s="132"/>
    </row>
    <row r="74" spans="1:12" ht="20.25" customHeight="1">
      <c r="A74" s="134"/>
      <c r="B74" s="79" t="s">
        <v>199</v>
      </c>
      <c r="C74" s="79" t="s">
        <v>197</v>
      </c>
      <c r="D74" s="91">
        <v>1.87</v>
      </c>
      <c r="E74" s="91">
        <f>D74*E73</f>
        <v>31.528200000000002</v>
      </c>
      <c r="F74" s="87"/>
      <c r="G74" s="110"/>
      <c r="H74" s="135"/>
      <c r="I74" s="132"/>
      <c r="J74" s="132"/>
      <c r="K74" s="132"/>
      <c r="L74" s="132"/>
    </row>
    <row r="75" spans="1:12" ht="18" customHeight="1">
      <c r="A75" s="134"/>
      <c r="B75" s="79" t="s">
        <v>202</v>
      </c>
      <c r="C75" s="87" t="s">
        <v>200</v>
      </c>
      <c r="D75" s="91">
        <v>0.77</v>
      </c>
      <c r="E75" s="87">
        <f>D75*E73</f>
        <v>12.9822</v>
      </c>
      <c r="F75" s="87"/>
      <c r="G75" s="110"/>
      <c r="H75" s="133"/>
      <c r="I75" s="132"/>
      <c r="J75" s="135"/>
      <c r="K75" s="132"/>
      <c r="L75" s="132"/>
    </row>
    <row r="76" spans="1:12" ht="18" customHeight="1">
      <c r="A76" s="134"/>
      <c r="B76" s="91" t="s">
        <v>257</v>
      </c>
      <c r="C76" s="87" t="s">
        <v>201</v>
      </c>
      <c r="D76" s="91">
        <v>1.015</v>
      </c>
      <c r="E76" s="87">
        <f>D76*E73</f>
        <v>17.112899999999996</v>
      </c>
      <c r="F76" s="112"/>
      <c r="G76" s="110"/>
      <c r="H76" s="133"/>
      <c r="I76" s="132"/>
      <c r="J76" s="132"/>
      <c r="K76" s="132"/>
      <c r="L76" s="132"/>
    </row>
    <row r="77" spans="1:12" ht="18" customHeight="1">
      <c r="A77" s="134"/>
      <c r="B77" s="91" t="s">
        <v>16</v>
      </c>
      <c r="C77" s="91" t="s">
        <v>203</v>
      </c>
      <c r="D77" s="91">
        <v>0.0754</v>
      </c>
      <c r="E77" s="87">
        <f>D77*E73</f>
        <v>1.2712439999999998</v>
      </c>
      <c r="F77" s="114"/>
      <c r="G77" s="110"/>
      <c r="H77" s="133"/>
      <c r="I77" s="132"/>
      <c r="J77" s="132"/>
      <c r="K77" s="132"/>
      <c r="L77" s="132"/>
    </row>
    <row r="78" spans="1:12" ht="18" customHeight="1">
      <c r="A78" s="134"/>
      <c r="B78" s="91" t="s">
        <v>209</v>
      </c>
      <c r="C78" s="87" t="s">
        <v>201</v>
      </c>
      <c r="D78" s="92">
        <v>0.0008</v>
      </c>
      <c r="E78" s="92">
        <f>D78*E73</f>
        <v>0.013488</v>
      </c>
      <c r="F78" s="114"/>
      <c r="G78" s="110"/>
      <c r="H78" s="133"/>
      <c r="I78" s="132"/>
      <c r="J78" s="132"/>
      <c r="K78" s="132"/>
      <c r="L78" s="132"/>
    </row>
    <row r="79" spans="1:12" ht="18" customHeight="1">
      <c r="A79" s="134"/>
      <c r="B79" s="91" t="s">
        <v>206</v>
      </c>
      <c r="C79" s="91" t="s">
        <v>20</v>
      </c>
      <c r="D79" s="91">
        <v>0.07</v>
      </c>
      <c r="E79" s="87">
        <f>D79*E73</f>
        <v>1.1802000000000001</v>
      </c>
      <c r="F79" s="87"/>
      <c r="G79" s="110"/>
      <c r="H79" s="133"/>
      <c r="I79" s="132"/>
      <c r="J79" s="132"/>
      <c r="K79" s="132"/>
      <c r="L79" s="132"/>
    </row>
    <row r="80" spans="1:12" s="14" customFormat="1" ht="20.25" customHeight="1">
      <c r="A80" s="78" t="s">
        <v>51</v>
      </c>
      <c r="B80" s="86" t="s">
        <v>242</v>
      </c>
      <c r="C80" s="86" t="s">
        <v>205</v>
      </c>
      <c r="D80" s="154"/>
      <c r="E80" s="166">
        <f>E81</f>
        <v>1.1474</v>
      </c>
      <c r="F80" s="85"/>
      <c r="G80" s="126"/>
      <c r="H80" s="133"/>
      <c r="I80" s="132"/>
      <c r="J80" s="132"/>
      <c r="K80" s="132"/>
      <c r="L80" s="132"/>
    </row>
    <row r="81" spans="1:12" ht="20.25" customHeight="1">
      <c r="A81" s="134"/>
      <c r="B81" s="91" t="s">
        <v>470</v>
      </c>
      <c r="C81" s="91" t="s">
        <v>205</v>
      </c>
      <c r="D81" s="99"/>
      <c r="E81" s="120">
        <v>1.1474</v>
      </c>
      <c r="F81" s="91"/>
      <c r="G81" s="110"/>
      <c r="H81" s="135"/>
      <c r="I81" s="132"/>
      <c r="J81" s="132"/>
      <c r="K81" s="132"/>
      <c r="L81" s="132"/>
    </row>
    <row r="82" spans="1:12" s="14" customFormat="1" ht="30">
      <c r="A82" s="78" t="s">
        <v>52</v>
      </c>
      <c r="B82" s="170" t="s">
        <v>397</v>
      </c>
      <c r="C82" s="86" t="s">
        <v>11</v>
      </c>
      <c r="D82" s="91"/>
      <c r="E82" s="85">
        <v>2</v>
      </c>
      <c r="F82" s="85"/>
      <c r="G82" s="126"/>
      <c r="H82" s="133"/>
      <c r="I82" s="132"/>
      <c r="J82" s="132"/>
      <c r="K82" s="132"/>
      <c r="L82" s="132"/>
    </row>
    <row r="83" spans="1:12" ht="20.25" customHeight="1">
      <c r="A83" s="134"/>
      <c r="B83" s="83" t="s">
        <v>199</v>
      </c>
      <c r="C83" s="83" t="s">
        <v>197</v>
      </c>
      <c r="D83" s="162">
        <v>1.54</v>
      </c>
      <c r="E83" s="91">
        <f>D83*E82</f>
        <v>3.08</v>
      </c>
      <c r="F83" s="87"/>
      <c r="G83" s="110"/>
      <c r="H83" s="135"/>
      <c r="I83" s="132"/>
      <c r="J83" s="132"/>
      <c r="K83" s="132"/>
      <c r="L83" s="132"/>
    </row>
    <row r="84" spans="1:12" ht="18" customHeight="1">
      <c r="A84" s="134"/>
      <c r="B84" s="83" t="s">
        <v>202</v>
      </c>
      <c r="C84" s="57" t="s">
        <v>20</v>
      </c>
      <c r="D84" s="162">
        <v>0.09</v>
      </c>
      <c r="E84" s="91">
        <f>D84*E82</f>
        <v>0.18</v>
      </c>
      <c r="F84" s="87"/>
      <c r="G84" s="110"/>
      <c r="H84" s="133"/>
      <c r="I84" s="132"/>
      <c r="J84" s="135"/>
      <c r="K84" s="132"/>
      <c r="L84" s="132"/>
    </row>
    <row r="85" spans="1:12" ht="18" customHeight="1">
      <c r="A85" s="134"/>
      <c r="B85" s="163" t="s">
        <v>386</v>
      </c>
      <c r="C85" s="91" t="s">
        <v>3</v>
      </c>
      <c r="D85" s="161">
        <v>1</v>
      </c>
      <c r="E85" s="91">
        <f>D85*E82</f>
        <v>2</v>
      </c>
      <c r="F85" s="112"/>
      <c r="G85" s="110"/>
      <c r="H85" s="133"/>
      <c r="I85" s="132"/>
      <c r="J85" s="132"/>
      <c r="K85" s="132"/>
      <c r="L85" s="132"/>
    </row>
    <row r="86" spans="1:12" ht="18" customHeight="1">
      <c r="A86" s="134"/>
      <c r="B86" s="91" t="s">
        <v>206</v>
      </c>
      <c r="C86" s="91" t="s">
        <v>20</v>
      </c>
      <c r="D86" s="164">
        <v>0.014</v>
      </c>
      <c r="E86" s="91">
        <f>D86*E82</f>
        <v>0.028</v>
      </c>
      <c r="F86" s="114"/>
      <c r="G86" s="110"/>
      <c r="H86" s="133"/>
      <c r="I86" s="132"/>
      <c r="J86" s="132"/>
      <c r="K86" s="132"/>
      <c r="L86" s="132"/>
    </row>
    <row r="87" spans="1:12" s="14" customFormat="1" ht="30">
      <c r="A87" s="78" t="s">
        <v>53</v>
      </c>
      <c r="B87" s="118" t="s">
        <v>399</v>
      </c>
      <c r="C87" s="118" t="s">
        <v>5</v>
      </c>
      <c r="D87" s="121"/>
      <c r="E87" s="124">
        <v>48.4</v>
      </c>
      <c r="F87" s="85"/>
      <c r="G87" s="126"/>
      <c r="H87" s="133"/>
      <c r="I87" s="132"/>
      <c r="J87" s="132"/>
      <c r="K87" s="132"/>
      <c r="L87" s="132"/>
    </row>
    <row r="88" spans="1:12" ht="20.25" customHeight="1">
      <c r="A88" s="134"/>
      <c r="B88" s="116" t="s">
        <v>1</v>
      </c>
      <c r="C88" s="116" t="s">
        <v>197</v>
      </c>
      <c r="D88" s="113">
        <v>0.275</v>
      </c>
      <c r="E88" s="112">
        <f>D88*E87</f>
        <v>13.31</v>
      </c>
      <c r="F88" s="87"/>
      <c r="G88" s="110"/>
      <c r="H88" s="135"/>
      <c r="I88" s="132"/>
      <c r="J88" s="132"/>
      <c r="K88" s="132"/>
      <c r="L88" s="132"/>
    </row>
    <row r="89" spans="1:12" ht="18" customHeight="1">
      <c r="A89" s="134"/>
      <c r="B89" s="116" t="s">
        <v>2</v>
      </c>
      <c r="C89" s="114" t="s">
        <v>200</v>
      </c>
      <c r="D89" s="113">
        <v>0.0106</v>
      </c>
      <c r="E89" s="112">
        <f>D89*E87</f>
        <v>0.5130399999999999</v>
      </c>
      <c r="F89" s="87"/>
      <c r="G89" s="110"/>
      <c r="H89" s="133"/>
      <c r="I89" s="132"/>
      <c r="J89" s="135"/>
      <c r="K89" s="132"/>
      <c r="L89" s="132"/>
    </row>
    <row r="90" spans="1:12" ht="18" customHeight="1">
      <c r="A90" s="134"/>
      <c r="B90" s="116" t="s">
        <v>384</v>
      </c>
      <c r="C90" s="116" t="s">
        <v>204</v>
      </c>
      <c r="D90" s="113">
        <v>0.54</v>
      </c>
      <c r="E90" s="112">
        <f>D90*E87</f>
        <v>26.136</v>
      </c>
      <c r="F90" s="112"/>
      <c r="G90" s="110"/>
      <c r="H90" s="133"/>
      <c r="I90" s="132"/>
      <c r="J90" s="132"/>
      <c r="K90" s="132"/>
      <c r="L90" s="132"/>
    </row>
    <row r="91" spans="1:12" ht="18" customHeight="1">
      <c r="A91" s="134"/>
      <c r="B91" s="116" t="s">
        <v>385</v>
      </c>
      <c r="C91" s="114" t="s">
        <v>232</v>
      </c>
      <c r="D91" s="114">
        <v>2.5</v>
      </c>
      <c r="E91" s="112">
        <f>D91*E87</f>
        <v>121</v>
      </c>
      <c r="F91" s="119"/>
      <c r="G91" s="110"/>
      <c r="H91" s="133"/>
      <c r="I91" s="132"/>
      <c r="J91" s="132"/>
      <c r="K91" s="132"/>
      <c r="L91" s="132"/>
    </row>
    <row r="92" spans="1:12" ht="18" customHeight="1">
      <c r="A92" s="134"/>
      <c r="B92" s="91" t="s">
        <v>206</v>
      </c>
      <c r="C92" s="87" t="s">
        <v>19</v>
      </c>
      <c r="D92" s="80">
        <v>0.0019</v>
      </c>
      <c r="E92" s="119">
        <f>D92*E87</f>
        <v>0.09196</v>
      </c>
      <c r="F92" s="114"/>
      <c r="G92" s="110"/>
      <c r="H92" s="133"/>
      <c r="I92" s="132"/>
      <c r="J92" s="132"/>
      <c r="K92" s="132"/>
      <c r="L92" s="132"/>
    </row>
    <row r="93" spans="1:12" ht="18" customHeight="1">
      <c r="A93" s="134"/>
      <c r="B93" s="86" t="s">
        <v>418</v>
      </c>
      <c r="C93" s="87"/>
      <c r="D93" s="80"/>
      <c r="E93" s="119"/>
      <c r="F93" s="114"/>
      <c r="G93" s="110"/>
      <c r="H93" s="133"/>
      <c r="I93" s="132"/>
      <c r="J93" s="132"/>
      <c r="K93" s="132"/>
      <c r="L93" s="132"/>
    </row>
    <row r="94" spans="1:12" s="14" customFormat="1" ht="30">
      <c r="A94" s="78" t="s">
        <v>54</v>
      </c>
      <c r="B94" s="86" t="s">
        <v>262</v>
      </c>
      <c r="C94" s="81" t="s">
        <v>198</v>
      </c>
      <c r="D94" s="86"/>
      <c r="E94" s="82">
        <v>0.5</v>
      </c>
      <c r="F94" s="125"/>
      <c r="G94" s="126"/>
      <c r="H94" s="130"/>
      <c r="I94" s="131"/>
      <c r="J94" s="131"/>
      <c r="K94" s="131"/>
      <c r="L94" s="132"/>
    </row>
    <row r="95" spans="1:12" ht="21" customHeight="1">
      <c r="A95" s="77"/>
      <c r="B95" s="83" t="s">
        <v>199</v>
      </c>
      <c r="C95" s="83" t="s">
        <v>197</v>
      </c>
      <c r="D95" s="91">
        <v>2.06</v>
      </c>
      <c r="E95" s="84">
        <f>D95*E94</f>
        <v>1.03</v>
      </c>
      <c r="F95" s="112"/>
      <c r="G95" s="127"/>
      <c r="H95" s="133"/>
      <c r="I95" s="132"/>
      <c r="J95" s="132"/>
      <c r="K95" s="132"/>
      <c r="L95" s="132"/>
    </row>
    <row r="96" spans="1:12" s="14" customFormat="1" ht="30">
      <c r="A96" s="78" t="s">
        <v>55</v>
      </c>
      <c r="B96" s="118" t="s">
        <v>471</v>
      </c>
      <c r="C96" s="123" t="s">
        <v>198</v>
      </c>
      <c r="D96" s="123"/>
      <c r="E96" s="124">
        <v>0.5</v>
      </c>
      <c r="F96" s="124"/>
      <c r="G96" s="126"/>
      <c r="H96" s="133"/>
      <c r="I96" s="132"/>
      <c r="J96" s="132"/>
      <c r="K96" s="132"/>
      <c r="L96" s="132"/>
    </row>
    <row r="97" spans="1:12" ht="20.25" customHeight="1">
      <c r="A97" s="134"/>
      <c r="B97" s="116" t="s">
        <v>199</v>
      </c>
      <c r="C97" s="116" t="s">
        <v>197</v>
      </c>
      <c r="D97" s="111">
        <v>4.5</v>
      </c>
      <c r="E97" s="114">
        <f>D97*E96</f>
        <v>2.25</v>
      </c>
      <c r="F97" s="114"/>
      <c r="G97" s="110"/>
      <c r="H97" s="135"/>
      <c r="I97" s="132"/>
      <c r="J97" s="132"/>
      <c r="K97" s="132"/>
      <c r="L97" s="132"/>
    </row>
    <row r="98" spans="1:12" ht="18" customHeight="1">
      <c r="A98" s="134"/>
      <c r="B98" s="116" t="s">
        <v>202</v>
      </c>
      <c r="C98" s="114" t="s">
        <v>200</v>
      </c>
      <c r="D98" s="111">
        <v>0.37</v>
      </c>
      <c r="E98" s="114">
        <f>D98*E96</f>
        <v>0.185</v>
      </c>
      <c r="F98" s="114"/>
      <c r="G98" s="110"/>
      <c r="H98" s="133"/>
      <c r="I98" s="132"/>
      <c r="J98" s="135"/>
      <c r="K98" s="132"/>
      <c r="L98" s="132"/>
    </row>
    <row r="99" spans="1:12" ht="18" customHeight="1">
      <c r="A99" s="134"/>
      <c r="B99" s="111" t="s">
        <v>472</v>
      </c>
      <c r="C99" s="114" t="s">
        <v>201</v>
      </c>
      <c r="D99" s="111">
        <v>1.02</v>
      </c>
      <c r="E99" s="114">
        <f>D99*E96</f>
        <v>0.51</v>
      </c>
      <c r="F99" s="112"/>
      <c r="G99" s="110"/>
      <c r="H99" s="133"/>
      <c r="I99" s="132"/>
      <c r="J99" s="132"/>
      <c r="K99" s="132"/>
      <c r="L99" s="132"/>
    </row>
    <row r="100" spans="1:12" ht="20.25" customHeight="1">
      <c r="A100" s="134"/>
      <c r="B100" s="111" t="s">
        <v>16</v>
      </c>
      <c r="C100" s="111" t="s">
        <v>203</v>
      </c>
      <c r="D100" s="111">
        <v>1.61</v>
      </c>
      <c r="E100" s="114">
        <f>D100*E96</f>
        <v>0.805</v>
      </c>
      <c r="F100" s="114"/>
      <c r="G100" s="110"/>
      <c r="H100" s="135"/>
      <c r="I100" s="132"/>
      <c r="J100" s="132"/>
      <c r="K100" s="132"/>
      <c r="L100" s="132"/>
    </row>
    <row r="101" spans="1:12" ht="18" customHeight="1">
      <c r="A101" s="134"/>
      <c r="B101" s="111" t="s">
        <v>209</v>
      </c>
      <c r="C101" s="114" t="s">
        <v>201</v>
      </c>
      <c r="D101" s="120">
        <v>0.0172</v>
      </c>
      <c r="E101" s="120">
        <f>D101*E96</f>
        <v>0.0086</v>
      </c>
      <c r="F101" s="114"/>
      <c r="G101" s="110"/>
      <c r="H101" s="133"/>
      <c r="I101" s="132"/>
      <c r="J101" s="135"/>
      <c r="K101" s="132"/>
      <c r="L101" s="132"/>
    </row>
    <row r="102" spans="1:12" ht="18" customHeight="1">
      <c r="A102" s="134"/>
      <c r="B102" s="111" t="s">
        <v>206</v>
      </c>
      <c r="C102" s="111" t="s">
        <v>20</v>
      </c>
      <c r="D102" s="111">
        <v>0.28</v>
      </c>
      <c r="E102" s="114">
        <f>D102*E96</f>
        <v>0.14</v>
      </c>
      <c r="F102" s="114"/>
      <c r="G102" s="110"/>
      <c r="H102" s="133"/>
      <c r="I102" s="132"/>
      <c r="J102" s="132"/>
      <c r="K102" s="132"/>
      <c r="L102" s="132"/>
    </row>
    <row r="103" spans="1:12" s="14" customFormat="1" ht="30">
      <c r="A103" s="78" t="s">
        <v>272</v>
      </c>
      <c r="B103" s="86" t="s">
        <v>429</v>
      </c>
      <c r="C103" s="86" t="s">
        <v>13</v>
      </c>
      <c r="D103" s="91"/>
      <c r="E103" s="172">
        <v>0.284</v>
      </c>
      <c r="F103" s="124"/>
      <c r="G103" s="126"/>
      <c r="H103" s="133"/>
      <c r="I103" s="132"/>
      <c r="J103" s="132"/>
      <c r="K103" s="132"/>
      <c r="L103" s="132"/>
    </row>
    <row r="104" spans="1:12" ht="20.25" customHeight="1">
      <c r="A104" s="134"/>
      <c r="B104" s="79" t="s">
        <v>199</v>
      </c>
      <c r="C104" s="79" t="s">
        <v>197</v>
      </c>
      <c r="D104" s="161">
        <v>47.4</v>
      </c>
      <c r="E104" s="87">
        <f>D104*E103</f>
        <v>13.461599999999999</v>
      </c>
      <c r="F104" s="114"/>
      <c r="G104" s="110"/>
      <c r="H104" s="135"/>
      <c r="I104" s="132"/>
      <c r="J104" s="132"/>
      <c r="K104" s="132"/>
      <c r="L104" s="132"/>
    </row>
    <row r="105" spans="1:12" ht="18" customHeight="1">
      <c r="A105" s="134"/>
      <c r="B105" s="79" t="s">
        <v>202</v>
      </c>
      <c r="C105" s="87" t="s">
        <v>200</v>
      </c>
      <c r="D105" s="161">
        <v>19.5</v>
      </c>
      <c r="E105" s="87">
        <f>D105*E103</f>
        <v>5.537999999999999</v>
      </c>
      <c r="F105" s="114"/>
      <c r="G105" s="110"/>
      <c r="H105" s="133"/>
      <c r="I105" s="132"/>
      <c r="J105" s="135"/>
      <c r="K105" s="132"/>
      <c r="L105" s="132"/>
    </row>
    <row r="106" spans="1:12" ht="18" customHeight="1">
      <c r="A106" s="134"/>
      <c r="B106" s="163" t="s">
        <v>428</v>
      </c>
      <c r="C106" s="91" t="s">
        <v>6</v>
      </c>
      <c r="D106" s="161"/>
      <c r="E106" s="91">
        <v>42.3</v>
      </c>
      <c r="F106" s="91"/>
      <c r="G106" s="110"/>
      <c r="H106" s="133"/>
      <c r="I106" s="132"/>
      <c r="J106" s="132"/>
      <c r="K106" s="132"/>
      <c r="L106" s="132"/>
    </row>
    <row r="107" spans="1:12" ht="20.25" customHeight="1">
      <c r="A107" s="134"/>
      <c r="B107" s="163" t="s">
        <v>416</v>
      </c>
      <c r="C107" s="91" t="s">
        <v>204</v>
      </c>
      <c r="D107" s="173">
        <v>2.95</v>
      </c>
      <c r="E107" s="91">
        <v>0.8</v>
      </c>
      <c r="F107" s="91"/>
      <c r="G107" s="110"/>
      <c r="H107" s="135"/>
      <c r="I107" s="132"/>
      <c r="J107" s="132"/>
      <c r="K107" s="132"/>
      <c r="L107" s="132"/>
    </row>
    <row r="108" spans="1:12" ht="18" customHeight="1">
      <c r="A108" s="134"/>
      <c r="B108" s="163" t="s">
        <v>417</v>
      </c>
      <c r="C108" s="91" t="s">
        <v>204</v>
      </c>
      <c r="D108" s="173">
        <v>5</v>
      </c>
      <c r="E108" s="87">
        <f>D108*E103</f>
        <v>1.42</v>
      </c>
      <c r="F108" s="91"/>
      <c r="G108" s="110"/>
      <c r="H108" s="133"/>
      <c r="I108" s="132"/>
      <c r="J108" s="135"/>
      <c r="K108" s="132"/>
      <c r="L108" s="132"/>
    </row>
    <row r="109" spans="1:12" ht="18" customHeight="1">
      <c r="A109" s="134"/>
      <c r="B109" s="91" t="s">
        <v>206</v>
      </c>
      <c r="C109" s="91" t="s">
        <v>20</v>
      </c>
      <c r="D109" s="174">
        <v>2.78</v>
      </c>
      <c r="E109" s="87">
        <f>D109*E103</f>
        <v>0.7895199999999999</v>
      </c>
      <c r="F109" s="91"/>
      <c r="G109" s="110"/>
      <c r="H109" s="133"/>
      <c r="I109" s="132"/>
      <c r="J109" s="132"/>
      <c r="K109" s="132"/>
      <c r="L109" s="132"/>
    </row>
    <row r="110" spans="1:12" s="14" customFormat="1" ht="45">
      <c r="A110" s="78" t="s">
        <v>273</v>
      </c>
      <c r="B110" s="123" t="s">
        <v>427</v>
      </c>
      <c r="C110" s="123" t="s">
        <v>13</v>
      </c>
      <c r="D110" s="111"/>
      <c r="E110" s="179">
        <v>0.075</v>
      </c>
      <c r="F110" s="125"/>
      <c r="G110" s="126"/>
      <c r="H110" s="167"/>
      <c r="I110" s="168"/>
      <c r="J110" s="131"/>
      <c r="K110" s="131"/>
      <c r="L110" s="131"/>
    </row>
    <row r="111" spans="1:12" ht="15">
      <c r="A111" s="134"/>
      <c r="B111" s="116" t="s">
        <v>199</v>
      </c>
      <c r="C111" s="116" t="s">
        <v>197</v>
      </c>
      <c r="D111" s="175">
        <v>34.9</v>
      </c>
      <c r="E111" s="114">
        <f>D111*E110</f>
        <v>2.6174999999999997</v>
      </c>
      <c r="F111" s="112"/>
      <c r="G111" s="127"/>
      <c r="H111" s="153"/>
      <c r="I111" s="153"/>
      <c r="J111" s="132"/>
      <c r="K111" s="132"/>
      <c r="L111" s="132"/>
    </row>
    <row r="112" spans="1:12" ht="15">
      <c r="A112" s="134"/>
      <c r="B112" s="116" t="s">
        <v>202</v>
      </c>
      <c r="C112" s="114" t="s">
        <v>20</v>
      </c>
      <c r="D112" s="176">
        <v>4.07</v>
      </c>
      <c r="E112" s="114">
        <f>D112*E110</f>
        <v>0.30525</v>
      </c>
      <c r="F112" s="110"/>
      <c r="G112" s="127"/>
      <c r="H112" s="153"/>
      <c r="I112" s="153"/>
      <c r="J112" s="132"/>
      <c r="K112" s="132"/>
      <c r="L112" s="132"/>
    </row>
    <row r="113" spans="1:14" ht="23.25" customHeight="1">
      <c r="A113" s="134"/>
      <c r="B113" s="116" t="s">
        <v>422</v>
      </c>
      <c r="C113" s="114" t="s">
        <v>203</v>
      </c>
      <c r="D113" s="176"/>
      <c r="E113" s="119">
        <v>0.041</v>
      </c>
      <c r="F113" s="110"/>
      <c r="G113" s="127"/>
      <c r="H113" s="153"/>
      <c r="I113" s="153"/>
      <c r="J113" s="132"/>
      <c r="K113" s="132"/>
      <c r="L113" s="132"/>
      <c r="M113" s="178"/>
      <c r="N113" s="178"/>
    </row>
    <row r="114" spans="1:12" ht="15">
      <c r="A114" s="134"/>
      <c r="B114" s="111" t="s">
        <v>423</v>
      </c>
      <c r="C114" s="111" t="s">
        <v>6</v>
      </c>
      <c r="D114" s="175"/>
      <c r="E114" s="111">
        <v>5.72</v>
      </c>
      <c r="F114" s="111"/>
      <c r="G114" s="127"/>
      <c r="H114" s="153"/>
      <c r="I114" s="153"/>
      <c r="J114" s="132"/>
      <c r="K114" s="132"/>
      <c r="L114" s="132"/>
    </row>
    <row r="115" spans="1:12" ht="15">
      <c r="A115" s="134"/>
      <c r="B115" s="163" t="s">
        <v>416</v>
      </c>
      <c r="C115" s="91" t="s">
        <v>204</v>
      </c>
      <c r="D115" s="175">
        <v>15.2</v>
      </c>
      <c r="E115" s="91">
        <f>D115*E110</f>
        <v>1.14</v>
      </c>
      <c r="F115" s="111"/>
      <c r="G115" s="127"/>
      <c r="H115" s="133"/>
      <c r="I115" s="132"/>
      <c r="J115" s="132"/>
      <c r="K115" s="132"/>
      <c r="L115" s="132"/>
    </row>
    <row r="116" spans="1:12" ht="15">
      <c r="A116" s="134"/>
      <c r="B116" s="163" t="s">
        <v>417</v>
      </c>
      <c r="C116" s="91" t="s">
        <v>204</v>
      </c>
      <c r="D116" s="176">
        <v>3.3</v>
      </c>
      <c r="E116" s="87">
        <f>D116*E110</f>
        <v>0.24749999999999997</v>
      </c>
      <c r="F116" s="111"/>
      <c r="G116" s="127"/>
      <c r="H116" s="133"/>
      <c r="I116" s="132"/>
      <c r="J116" s="132"/>
      <c r="K116" s="132"/>
      <c r="L116" s="132"/>
    </row>
    <row r="117" spans="1:12" ht="15">
      <c r="A117" s="134"/>
      <c r="B117" s="91" t="s">
        <v>206</v>
      </c>
      <c r="C117" s="91" t="s">
        <v>20</v>
      </c>
      <c r="D117" s="177">
        <v>2.78</v>
      </c>
      <c r="E117" s="87">
        <f>D117*E110</f>
        <v>0.2085</v>
      </c>
      <c r="F117" s="111"/>
      <c r="G117" s="127"/>
      <c r="H117" s="133"/>
      <c r="I117" s="132"/>
      <c r="J117" s="132"/>
      <c r="K117" s="132"/>
      <c r="L117" s="132"/>
    </row>
    <row r="118" spans="1:12" s="14" customFormat="1" ht="30">
      <c r="A118" s="78" t="s">
        <v>221</v>
      </c>
      <c r="B118" s="78" t="s">
        <v>424</v>
      </c>
      <c r="C118" s="78" t="s">
        <v>11</v>
      </c>
      <c r="D118" s="90"/>
      <c r="E118" s="82">
        <v>1</v>
      </c>
      <c r="F118" s="125"/>
      <c r="G118" s="126"/>
      <c r="H118" s="130"/>
      <c r="I118" s="131"/>
      <c r="J118" s="131"/>
      <c r="K118" s="131"/>
      <c r="L118" s="131"/>
    </row>
    <row r="119" spans="1:12" ht="27" customHeight="1">
      <c r="A119" s="134"/>
      <c r="B119" s="79" t="s">
        <v>199</v>
      </c>
      <c r="C119" s="79" t="s">
        <v>421</v>
      </c>
      <c r="D119" s="87">
        <v>1</v>
      </c>
      <c r="E119" s="77">
        <f>D119*E118</f>
        <v>1</v>
      </c>
      <c r="F119" s="112"/>
      <c r="G119" s="127"/>
      <c r="H119" s="133"/>
      <c r="I119" s="132"/>
      <c r="J119" s="132"/>
      <c r="K119" s="132"/>
      <c r="L119" s="132"/>
    </row>
    <row r="120" spans="1:12" ht="24" customHeight="1">
      <c r="A120" s="134"/>
      <c r="B120" s="79" t="s">
        <v>425</v>
      </c>
      <c r="C120" s="87" t="s">
        <v>11</v>
      </c>
      <c r="D120" s="87">
        <v>1</v>
      </c>
      <c r="E120" s="77">
        <f>D120*E118</f>
        <v>1</v>
      </c>
      <c r="F120" s="110"/>
      <c r="G120" s="127"/>
      <c r="H120" s="133"/>
      <c r="I120" s="132"/>
      <c r="J120" s="132"/>
      <c r="K120" s="132"/>
      <c r="L120" s="132"/>
    </row>
    <row r="121" spans="1:12" s="14" customFormat="1" ht="67.5" customHeight="1">
      <c r="A121" s="78" t="s">
        <v>222</v>
      </c>
      <c r="B121" s="78" t="s">
        <v>473</v>
      </c>
      <c r="C121" s="86" t="s">
        <v>5</v>
      </c>
      <c r="D121" s="90"/>
      <c r="E121" s="85">
        <v>11</v>
      </c>
      <c r="F121" s="90"/>
      <c r="G121" s="126"/>
      <c r="H121" s="167"/>
      <c r="I121" s="168"/>
      <c r="J121" s="131"/>
      <c r="K121" s="131"/>
      <c r="L121" s="131"/>
    </row>
    <row r="122" spans="1:12" ht="27" customHeight="1">
      <c r="A122" s="134"/>
      <c r="B122" s="79" t="s">
        <v>430</v>
      </c>
      <c r="C122" s="91" t="s">
        <v>197</v>
      </c>
      <c r="D122" s="84">
        <v>0.211</v>
      </c>
      <c r="E122" s="77">
        <f>D122*E121</f>
        <v>2.3209999999999997</v>
      </c>
      <c r="F122" s="80"/>
      <c r="G122" s="127"/>
      <c r="H122" s="153"/>
      <c r="I122" s="153"/>
      <c r="J122" s="132"/>
      <c r="K122" s="132"/>
      <c r="L122" s="132"/>
    </row>
    <row r="123" spans="1:12" ht="23.25" customHeight="1">
      <c r="A123" s="134"/>
      <c r="B123" s="79" t="s">
        <v>2</v>
      </c>
      <c r="C123" s="87" t="s">
        <v>200</v>
      </c>
      <c r="D123" s="92">
        <v>0.0005</v>
      </c>
      <c r="E123" s="92">
        <f>D123*E121</f>
        <v>0.0055</v>
      </c>
      <c r="F123" s="80"/>
      <c r="G123" s="127"/>
      <c r="H123" s="153"/>
      <c r="I123" s="153"/>
      <c r="J123" s="132"/>
      <c r="K123" s="132"/>
      <c r="L123" s="132"/>
    </row>
    <row r="124" spans="1:14" ht="23.25" customHeight="1">
      <c r="A124" s="134"/>
      <c r="B124" s="79" t="s">
        <v>474</v>
      </c>
      <c r="C124" s="91" t="s">
        <v>203</v>
      </c>
      <c r="D124" s="77">
        <v>2.1</v>
      </c>
      <c r="E124" s="77">
        <f>D124*E121</f>
        <v>23.1</v>
      </c>
      <c r="F124" s="80"/>
      <c r="G124" s="127"/>
      <c r="H124" s="153"/>
      <c r="I124" s="153"/>
      <c r="J124" s="132"/>
      <c r="K124" s="132"/>
      <c r="L124" s="132"/>
      <c r="M124" s="178"/>
      <c r="N124" s="178"/>
    </row>
    <row r="125" spans="1:14" ht="23.25" customHeight="1">
      <c r="A125" s="134"/>
      <c r="B125" s="79" t="s">
        <v>437</v>
      </c>
      <c r="C125" s="91" t="s">
        <v>203</v>
      </c>
      <c r="D125" s="186" t="s">
        <v>461</v>
      </c>
      <c r="E125" s="77">
        <v>14.7</v>
      </c>
      <c r="F125" s="80"/>
      <c r="G125" s="127"/>
      <c r="H125" s="153"/>
      <c r="I125" s="153"/>
      <c r="J125" s="132"/>
      <c r="K125" s="132"/>
      <c r="L125" s="132"/>
      <c r="M125" s="178"/>
      <c r="N125" s="178"/>
    </row>
    <row r="126" spans="1:12" ht="27" customHeight="1">
      <c r="A126" s="134"/>
      <c r="B126" s="79" t="s">
        <v>431</v>
      </c>
      <c r="C126" s="91" t="s">
        <v>203</v>
      </c>
      <c r="D126" s="186" t="s">
        <v>461</v>
      </c>
      <c r="E126" s="77">
        <v>8</v>
      </c>
      <c r="F126" s="113"/>
      <c r="G126" s="127"/>
      <c r="H126" s="153"/>
      <c r="I126" s="153"/>
      <c r="J126" s="132"/>
      <c r="K126" s="132"/>
      <c r="L126" s="132"/>
    </row>
    <row r="127" spans="1:12" s="14" customFormat="1" ht="30">
      <c r="A127" s="78" t="s">
        <v>218</v>
      </c>
      <c r="B127" s="78" t="s">
        <v>434</v>
      </c>
      <c r="C127" s="78" t="s">
        <v>21</v>
      </c>
      <c r="D127" s="90"/>
      <c r="E127" s="82">
        <v>5.5</v>
      </c>
      <c r="F127" s="93"/>
      <c r="G127" s="126"/>
      <c r="H127" s="133"/>
      <c r="I127" s="132"/>
      <c r="J127" s="132"/>
      <c r="K127" s="132"/>
      <c r="L127" s="132"/>
    </row>
    <row r="128" spans="1:12" ht="20.25" customHeight="1">
      <c r="A128" s="134"/>
      <c r="B128" s="79" t="s">
        <v>1</v>
      </c>
      <c r="C128" s="87" t="s">
        <v>197</v>
      </c>
      <c r="D128" s="109">
        <v>0.609</v>
      </c>
      <c r="E128" s="77">
        <f>D128*E127</f>
        <v>3.3495</v>
      </c>
      <c r="F128" s="95"/>
      <c r="G128" s="110"/>
      <c r="H128" s="135"/>
      <c r="I128" s="132"/>
      <c r="J128" s="132"/>
      <c r="K128" s="132"/>
      <c r="L128" s="132"/>
    </row>
    <row r="129" spans="1:12" ht="18" customHeight="1">
      <c r="A129" s="134"/>
      <c r="B129" s="79" t="s">
        <v>2</v>
      </c>
      <c r="C129" s="87" t="s">
        <v>200</v>
      </c>
      <c r="D129" s="109">
        <v>0.0021</v>
      </c>
      <c r="E129" s="77">
        <f>D129*E127</f>
        <v>0.01155</v>
      </c>
      <c r="F129" s="95"/>
      <c r="G129" s="110"/>
      <c r="H129" s="133"/>
      <c r="I129" s="132"/>
      <c r="J129" s="135"/>
      <c r="K129" s="132"/>
      <c r="L129" s="132"/>
    </row>
    <row r="130" spans="1:12" ht="18" customHeight="1">
      <c r="A130" s="134"/>
      <c r="B130" s="79" t="s">
        <v>281</v>
      </c>
      <c r="C130" s="79" t="s">
        <v>22</v>
      </c>
      <c r="D130" s="92">
        <v>0.998</v>
      </c>
      <c r="E130" s="77">
        <f>D130*E127</f>
        <v>5.489</v>
      </c>
      <c r="F130" s="110"/>
      <c r="G130" s="110"/>
      <c r="H130" s="133"/>
      <c r="I130" s="132"/>
      <c r="J130" s="132"/>
      <c r="K130" s="132"/>
      <c r="L130" s="132"/>
    </row>
    <row r="131" spans="1:12" ht="18" customHeight="1">
      <c r="A131" s="134"/>
      <c r="B131" s="79" t="s">
        <v>282</v>
      </c>
      <c r="C131" s="79" t="s">
        <v>23</v>
      </c>
      <c r="D131" s="77"/>
      <c r="E131" s="77">
        <v>4</v>
      </c>
      <c r="F131" s="110"/>
      <c r="G131" s="110"/>
      <c r="H131" s="133"/>
      <c r="I131" s="132"/>
      <c r="J131" s="132"/>
      <c r="K131" s="132"/>
      <c r="L131" s="132"/>
    </row>
    <row r="132" spans="1:12" ht="18" customHeight="1">
      <c r="A132" s="134"/>
      <c r="B132" s="79" t="s">
        <v>161</v>
      </c>
      <c r="C132" s="79" t="s">
        <v>20</v>
      </c>
      <c r="D132" s="187">
        <v>0.1555</v>
      </c>
      <c r="E132" s="77">
        <f>D132*E127</f>
        <v>0.85525</v>
      </c>
      <c r="F132" s="110"/>
      <c r="G132" s="110"/>
      <c r="H132" s="133"/>
      <c r="I132" s="132"/>
      <c r="J132" s="132"/>
      <c r="K132" s="132"/>
      <c r="L132" s="132"/>
    </row>
    <row r="133" spans="1:12" s="14" customFormat="1" ht="15">
      <c r="A133" s="78" t="s">
        <v>223</v>
      </c>
      <c r="B133" s="78" t="s">
        <v>283</v>
      </c>
      <c r="C133" s="78" t="s">
        <v>17</v>
      </c>
      <c r="D133" s="90"/>
      <c r="E133" s="82">
        <v>1</v>
      </c>
      <c r="F133" s="90"/>
      <c r="G133" s="126"/>
      <c r="H133" s="133"/>
      <c r="I133" s="132"/>
      <c r="J133" s="132"/>
      <c r="K133" s="132"/>
      <c r="L133" s="132"/>
    </row>
    <row r="134" spans="1:12" ht="20.25" customHeight="1">
      <c r="A134" s="134"/>
      <c r="B134" s="79" t="s">
        <v>1</v>
      </c>
      <c r="C134" s="87" t="s">
        <v>197</v>
      </c>
      <c r="D134" s="87">
        <v>1.51</v>
      </c>
      <c r="E134" s="77">
        <f>D134*E133</f>
        <v>1.51</v>
      </c>
      <c r="F134" s="87"/>
      <c r="G134" s="110"/>
      <c r="H134" s="135"/>
      <c r="I134" s="132"/>
      <c r="J134" s="132"/>
      <c r="K134" s="132"/>
      <c r="L134" s="132"/>
    </row>
    <row r="135" spans="1:12" ht="18" customHeight="1">
      <c r="A135" s="134"/>
      <c r="B135" s="79" t="s">
        <v>2</v>
      </c>
      <c r="C135" s="87" t="s">
        <v>200</v>
      </c>
      <c r="D135" s="80">
        <v>0.13</v>
      </c>
      <c r="E135" s="77">
        <f>D135*E133</f>
        <v>0.13</v>
      </c>
      <c r="F135" s="87"/>
      <c r="G135" s="110"/>
      <c r="H135" s="133"/>
      <c r="I135" s="132"/>
      <c r="J135" s="135"/>
      <c r="K135" s="132"/>
      <c r="L135" s="132"/>
    </row>
    <row r="136" spans="1:12" ht="18" customHeight="1">
      <c r="A136" s="134"/>
      <c r="B136" s="79" t="s">
        <v>287</v>
      </c>
      <c r="C136" s="79" t="s">
        <v>23</v>
      </c>
      <c r="D136" s="77">
        <v>1</v>
      </c>
      <c r="E136" s="77">
        <f>D136*E133</f>
        <v>1</v>
      </c>
      <c r="F136" s="80"/>
      <c r="G136" s="110"/>
      <c r="H136" s="133"/>
      <c r="I136" s="132"/>
      <c r="J136" s="132"/>
      <c r="K136" s="132"/>
      <c r="L136" s="132"/>
    </row>
    <row r="137" spans="1:12" ht="18" customHeight="1">
      <c r="A137" s="134"/>
      <c r="B137" s="79" t="s">
        <v>161</v>
      </c>
      <c r="C137" s="79" t="s">
        <v>20</v>
      </c>
      <c r="D137" s="80">
        <v>0.07</v>
      </c>
      <c r="E137" s="77">
        <f>D137*E133</f>
        <v>0.07</v>
      </c>
      <c r="F137" s="80"/>
      <c r="G137" s="110"/>
      <c r="H137" s="133"/>
      <c r="I137" s="132"/>
      <c r="J137" s="132"/>
      <c r="K137" s="132"/>
      <c r="L137" s="132"/>
    </row>
    <row r="138" spans="1:12" s="14" customFormat="1" ht="30">
      <c r="A138" s="78" t="s">
        <v>219</v>
      </c>
      <c r="B138" s="78" t="s">
        <v>435</v>
      </c>
      <c r="C138" s="78" t="s">
        <v>21</v>
      </c>
      <c r="D138" s="90"/>
      <c r="E138" s="82">
        <v>10.5</v>
      </c>
      <c r="F138" s="93"/>
      <c r="G138" s="126"/>
      <c r="H138" s="133"/>
      <c r="I138" s="132"/>
      <c r="J138" s="132"/>
      <c r="K138" s="132"/>
      <c r="L138" s="132"/>
    </row>
    <row r="139" spans="1:12" ht="20.25" customHeight="1">
      <c r="A139" s="134"/>
      <c r="B139" s="79" t="s">
        <v>1</v>
      </c>
      <c r="C139" s="87" t="s">
        <v>197</v>
      </c>
      <c r="D139" s="109">
        <v>0.609</v>
      </c>
      <c r="E139" s="77">
        <f>D139*E138</f>
        <v>6.3945</v>
      </c>
      <c r="F139" s="95"/>
      <c r="G139" s="110"/>
      <c r="H139" s="135"/>
      <c r="I139" s="132"/>
      <c r="J139" s="132"/>
      <c r="K139" s="132"/>
      <c r="L139" s="132"/>
    </row>
    <row r="140" spans="1:12" ht="18" customHeight="1">
      <c r="A140" s="134"/>
      <c r="B140" s="79" t="s">
        <v>2</v>
      </c>
      <c r="C140" s="87" t="s">
        <v>200</v>
      </c>
      <c r="D140" s="109">
        <v>0.00216</v>
      </c>
      <c r="E140" s="77">
        <f>D140*E138</f>
        <v>0.02268</v>
      </c>
      <c r="F140" s="95"/>
      <c r="G140" s="110"/>
      <c r="H140" s="133"/>
      <c r="I140" s="132"/>
      <c r="J140" s="135"/>
      <c r="K140" s="132"/>
      <c r="L140" s="132"/>
    </row>
    <row r="141" spans="1:12" ht="18" customHeight="1">
      <c r="A141" s="134"/>
      <c r="B141" s="79" t="s">
        <v>379</v>
      </c>
      <c r="C141" s="79" t="s">
        <v>22</v>
      </c>
      <c r="D141" s="92">
        <v>0.998</v>
      </c>
      <c r="E141" s="77">
        <f>D141*E138</f>
        <v>10.479</v>
      </c>
      <c r="F141" s="110"/>
      <c r="G141" s="110"/>
      <c r="H141" s="133"/>
      <c r="I141" s="132"/>
      <c r="J141" s="132"/>
      <c r="K141" s="132"/>
      <c r="L141" s="132"/>
    </row>
    <row r="142" spans="1:12" ht="18" customHeight="1">
      <c r="A142" s="134"/>
      <c r="B142" s="79" t="s">
        <v>380</v>
      </c>
      <c r="C142" s="79" t="s">
        <v>23</v>
      </c>
      <c r="D142" s="77"/>
      <c r="E142" s="77">
        <v>6</v>
      </c>
      <c r="F142" s="110"/>
      <c r="G142" s="110"/>
      <c r="H142" s="133"/>
      <c r="I142" s="132"/>
      <c r="J142" s="132"/>
      <c r="K142" s="132"/>
      <c r="L142" s="132"/>
    </row>
    <row r="143" spans="1:12" ht="18" customHeight="1">
      <c r="A143" s="134"/>
      <c r="B143" s="79" t="s">
        <v>161</v>
      </c>
      <c r="C143" s="79" t="s">
        <v>20</v>
      </c>
      <c r="D143" s="187">
        <v>0.1555</v>
      </c>
      <c r="E143" s="77">
        <f>D143*E138</f>
        <v>1.63275</v>
      </c>
      <c r="F143" s="110"/>
      <c r="G143" s="110"/>
      <c r="H143" s="133"/>
      <c r="I143" s="132"/>
      <c r="J143" s="132"/>
      <c r="K143" s="132"/>
      <c r="L143" s="132"/>
    </row>
    <row r="144" spans="1:12" s="14" customFormat="1" ht="15">
      <c r="A144" s="78" t="s">
        <v>274</v>
      </c>
      <c r="B144" s="78" t="s">
        <v>436</v>
      </c>
      <c r="C144" s="78" t="s">
        <v>17</v>
      </c>
      <c r="D144" s="90"/>
      <c r="E144" s="82">
        <v>1</v>
      </c>
      <c r="F144" s="90"/>
      <c r="G144" s="126"/>
      <c r="H144" s="133"/>
      <c r="I144" s="132"/>
      <c r="J144" s="132"/>
      <c r="K144" s="132"/>
      <c r="L144" s="132"/>
    </row>
    <row r="145" spans="1:12" ht="20.25" customHeight="1">
      <c r="A145" s="134"/>
      <c r="B145" s="79" t="s">
        <v>1</v>
      </c>
      <c r="C145" s="87" t="s">
        <v>197</v>
      </c>
      <c r="D145" s="87">
        <v>1.51</v>
      </c>
      <c r="E145" s="77">
        <f>D145*E144</f>
        <v>1.51</v>
      </c>
      <c r="F145" s="87"/>
      <c r="G145" s="110"/>
      <c r="H145" s="135"/>
      <c r="I145" s="132"/>
      <c r="J145" s="132"/>
      <c r="K145" s="132"/>
      <c r="L145" s="132"/>
    </row>
    <row r="146" spans="1:12" ht="18" customHeight="1">
      <c r="A146" s="134"/>
      <c r="B146" s="79" t="s">
        <v>2</v>
      </c>
      <c r="C146" s="87" t="s">
        <v>200</v>
      </c>
      <c r="D146" s="80">
        <v>0.13</v>
      </c>
      <c r="E146" s="77">
        <f>D146*E144</f>
        <v>0.13</v>
      </c>
      <c r="F146" s="87"/>
      <c r="G146" s="110"/>
      <c r="H146" s="133"/>
      <c r="I146" s="132"/>
      <c r="J146" s="135"/>
      <c r="K146" s="132"/>
      <c r="L146" s="132"/>
    </row>
    <row r="147" spans="1:12" ht="18" customHeight="1">
      <c r="A147" s="134"/>
      <c r="B147" s="79" t="s">
        <v>382</v>
      </c>
      <c r="C147" s="79" t="s">
        <v>23</v>
      </c>
      <c r="D147" s="77">
        <v>1</v>
      </c>
      <c r="E147" s="77">
        <f>D147*E144</f>
        <v>1</v>
      </c>
      <c r="F147" s="80"/>
      <c r="G147" s="110"/>
      <c r="H147" s="133"/>
      <c r="I147" s="132"/>
      <c r="J147" s="132"/>
      <c r="K147" s="132"/>
      <c r="L147" s="132"/>
    </row>
    <row r="148" spans="1:12" ht="18" customHeight="1">
      <c r="A148" s="134"/>
      <c r="B148" s="79" t="s">
        <v>161</v>
      </c>
      <c r="C148" s="79" t="s">
        <v>20</v>
      </c>
      <c r="D148" s="87">
        <v>0.065</v>
      </c>
      <c r="E148" s="77">
        <f>D148*E144</f>
        <v>0.065</v>
      </c>
      <c r="F148" s="80"/>
      <c r="G148" s="110"/>
      <c r="H148" s="133"/>
      <c r="I148" s="132"/>
      <c r="J148" s="132"/>
      <c r="K148" s="132"/>
      <c r="L148" s="132"/>
    </row>
    <row r="149" spans="1:12" s="14" customFormat="1" ht="30">
      <c r="A149" s="78" t="s">
        <v>275</v>
      </c>
      <c r="B149" s="78" t="s">
        <v>432</v>
      </c>
      <c r="C149" s="78" t="s">
        <v>17</v>
      </c>
      <c r="D149" s="90"/>
      <c r="E149" s="82">
        <v>1</v>
      </c>
      <c r="F149" s="85"/>
      <c r="G149" s="126"/>
      <c r="H149" s="133"/>
      <c r="I149" s="132"/>
      <c r="J149" s="132"/>
      <c r="K149" s="132"/>
      <c r="L149" s="132"/>
    </row>
    <row r="150" spans="1:12" ht="20.25" customHeight="1">
      <c r="A150" s="134"/>
      <c r="B150" s="79" t="s">
        <v>1</v>
      </c>
      <c r="C150" s="87" t="s">
        <v>197</v>
      </c>
      <c r="D150" s="92">
        <v>1.51</v>
      </c>
      <c r="E150" s="77">
        <f>D150*E149</f>
        <v>1.51</v>
      </c>
      <c r="F150" s="87"/>
      <c r="G150" s="110"/>
      <c r="H150" s="135"/>
      <c r="I150" s="132"/>
      <c r="J150" s="132"/>
      <c r="K150" s="132"/>
      <c r="L150" s="132"/>
    </row>
    <row r="151" spans="1:12" ht="18" customHeight="1">
      <c r="A151" s="134"/>
      <c r="B151" s="79" t="s">
        <v>2</v>
      </c>
      <c r="C151" s="87" t="s">
        <v>200</v>
      </c>
      <c r="D151" s="80">
        <v>0.13</v>
      </c>
      <c r="E151" s="77">
        <f>D151*E149</f>
        <v>0.13</v>
      </c>
      <c r="F151" s="87"/>
      <c r="G151" s="110"/>
      <c r="H151" s="133"/>
      <c r="I151" s="132"/>
      <c r="J151" s="135"/>
      <c r="K151" s="132"/>
      <c r="L151" s="132"/>
    </row>
    <row r="152" spans="1:12" ht="18" customHeight="1">
      <c r="A152" s="134"/>
      <c r="B152" s="79" t="s">
        <v>433</v>
      </c>
      <c r="C152" s="79" t="s">
        <v>23</v>
      </c>
      <c r="D152" s="77">
        <v>1</v>
      </c>
      <c r="E152" s="77">
        <f>D152*E149</f>
        <v>1</v>
      </c>
      <c r="F152" s="113"/>
      <c r="G152" s="110"/>
      <c r="H152" s="133"/>
      <c r="I152" s="132"/>
      <c r="J152" s="132"/>
      <c r="K152" s="132"/>
      <c r="L152" s="132"/>
    </row>
    <row r="153" spans="1:12" ht="18" customHeight="1">
      <c r="A153" s="134"/>
      <c r="B153" s="79" t="s">
        <v>161</v>
      </c>
      <c r="C153" s="79" t="s">
        <v>20</v>
      </c>
      <c r="D153" s="87">
        <v>0.065</v>
      </c>
      <c r="E153" s="77">
        <f>D153*E149</f>
        <v>0.065</v>
      </c>
      <c r="F153" s="80"/>
      <c r="G153" s="110"/>
      <c r="H153" s="133"/>
      <c r="I153" s="132"/>
      <c r="J153" s="132"/>
      <c r="K153" s="132"/>
      <c r="L153" s="132"/>
    </row>
    <row r="154" spans="1:12" s="14" customFormat="1" ht="45">
      <c r="A154" s="78" t="s">
        <v>296</v>
      </c>
      <c r="B154" s="81" t="s">
        <v>426</v>
      </c>
      <c r="C154" s="81" t="s">
        <v>5</v>
      </c>
      <c r="D154" s="52"/>
      <c r="E154" s="85">
        <v>12.4</v>
      </c>
      <c r="F154" s="93"/>
      <c r="G154" s="98"/>
      <c r="H154" s="133"/>
      <c r="I154" s="132"/>
      <c r="J154" s="132"/>
      <c r="K154" s="132"/>
      <c r="L154" s="132"/>
    </row>
    <row r="155" spans="1:12" ht="20.25" customHeight="1">
      <c r="A155" s="214"/>
      <c r="B155" s="83" t="s">
        <v>1</v>
      </c>
      <c r="C155" s="83" t="s">
        <v>197</v>
      </c>
      <c r="D155" s="57">
        <v>0.68</v>
      </c>
      <c r="E155" s="77">
        <f>D155*E154</f>
        <v>8.432</v>
      </c>
      <c r="F155" s="95"/>
      <c r="G155" s="95"/>
      <c r="H155" s="135"/>
      <c r="I155" s="132"/>
      <c r="J155" s="132"/>
      <c r="K155" s="132"/>
      <c r="L155" s="132"/>
    </row>
    <row r="156" spans="1:12" ht="18" customHeight="1">
      <c r="A156" s="215"/>
      <c r="B156" s="83" t="s">
        <v>2</v>
      </c>
      <c r="C156" s="57" t="s">
        <v>200</v>
      </c>
      <c r="D156" s="117">
        <v>0.0003</v>
      </c>
      <c r="E156" s="92">
        <f>D156*E154</f>
        <v>0.0037199999999999998</v>
      </c>
      <c r="F156" s="95"/>
      <c r="G156" s="95"/>
      <c r="H156" s="133"/>
      <c r="I156" s="132"/>
      <c r="J156" s="135"/>
      <c r="K156" s="132"/>
      <c r="L156" s="132"/>
    </row>
    <row r="157" spans="1:12" ht="18" customHeight="1">
      <c r="A157" s="215"/>
      <c r="B157" s="73" t="s">
        <v>419</v>
      </c>
      <c r="C157" s="57" t="s">
        <v>204</v>
      </c>
      <c r="D157" s="115">
        <v>0.251</v>
      </c>
      <c r="E157" s="77">
        <f>D157*E154</f>
        <v>3.1124</v>
      </c>
      <c r="F157" s="95"/>
      <c r="G157" s="95"/>
      <c r="H157" s="133"/>
      <c r="I157" s="132"/>
      <c r="J157" s="132"/>
      <c r="K157" s="132"/>
      <c r="L157" s="132"/>
    </row>
    <row r="158" spans="1:12" ht="18" customHeight="1">
      <c r="A158" s="215"/>
      <c r="B158" s="73" t="s">
        <v>420</v>
      </c>
      <c r="C158" s="57" t="s">
        <v>204</v>
      </c>
      <c r="D158" s="115">
        <v>0.027</v>
      </c>
      <c r="E158" s="77">
        <f>D158*E154</f>
        <v>0.3348</v>
      </c>
      <c r="F158" s="95"/>
      <c r="G158" s="95"/>
      <c r="H158" s="133"/>
      <c r="I158" s="132"/>
      <c r="J158" s="132"/>
      <c r="K158" s="132"/>
      <c r="L158" s="132"/>
    </row>
    <row r="159" spans="1:12" ht="18" customHeight="1">
      <c r="A159" s="215"/>
      <c r="B159" s="91" t="s">
        <v>206</v>
      </c>
      <c r="C159" s="57" t="s">
        <v>19</v>
      </c>
      <c r="D159" s="115">
        <v>0.002</v>
      </c>
      <c r="E159" s="84">
        <f>D159*E154</f>
        <v>0.024800000000000003</v>
      </c>
      <c r="F159" s="95"/>
      <c r="G159" s="95"/>
      <c r="H159" s="133"/>
      <c r="I159" s="132"/>
      <c r="J159" s="132"/>
      <c r="K159" s="132"/>
      <c r="L159" s="132"/>
    </row>
    <row r="160" spans="1:12" ht="18" customHeight="1">
      <c r="A160" s="78"/>
      <c r="B160" s="136" t="s">
        <v>228</v>
      </c>
      <c r="C160" s="78"/>
      <c r="D160" s="97"/>
      <c r="E160" s="93"/>
      <c r="F160" s="93"/>
      <c r="G160" s="93">
        <f>SUM(G13:G159)</f>
        <v>0</v>
      </c>
      <c r="H160" s="131"/>
      <c r="I160" s="137">
        <f>SUM(I13:I159)</f>
        <v>0</v>
      </c>
      <c r="J160" s="138"/>
      <c r="K160" s="137">
        <f>SUM(K13:K159)</f>
        <v>0</v>
      </c>
      <c r="L160" s="137">
        <f>K160+I160+G160</f>
        <v>0</v>
      </c>
    </row>
    <row r="161" spans="1:12" ht="15">
      <c r="A161" s="78"/>
      <c r="B161" s="136" t="s">
        <v>229</v>
      </c>
      <c r="C161" s="139" t="s">
        <v>475</v>
      </c>
      <c r="D161" s="97"/>
      <c r="E161" s="138"/>
      <c r="F161" s="93"/>
      <c r="G161" s="98"/>
      <c r="H161" s="142"/>
      <c r="I161" s="131"/>
      <c r="J161" s="138"/>
      <c r="K161" s="131"/>
      <c r="L161" s="137" t="e">
        <f>G160*C161</f>
        <v>#VALUE!</v>
      </c>
    </row>
    <row r="162" spans="1:12" ht="15">
      <c r="A162" s="78"/>
      <c r="B162" s="136" t="s">
        <v>186</v>
      </c>
      <c r="C162" s="102"/>
      <c r="D162" s="97"/>
      <c r="E162" s="138"/>
      <c r="F162" s="93"/>
      <c r="G162" s="98"/>
      <c r="H162" s="140"/>
      <c r="I162" s="131"/>
      <c r="J162" s="138"/>
      <c r="K162" s="138"/>
      <c r="L162" s="132" t="e">
        <f>L160+L161</f>
        <v>#VALUE!</v>
      </c>
    </row>
    <row r="163" spans="1:12" ht="15">
      <c r="A163" s="78"/>
      <c r="B163" s="136" t="s">
        <v>169</v>
      </c>
      <c r="C163" s="139" t="s">
        <v>475</v>
      </c>
      <c r="D163" s="97"/>
      <c r="E163" s="138"/>
      <c r="F163" s="93"/>
      <c r="G163" s="94"/>
      <c r="H163" s="131"/>
      <c r="I163" s="131"/>
      <c r="J163" s="138"/>
      <c r="K163" s="138"/>
      <c r="L163" s="132" t="e">
        <f>L162*C163</f>
        <v>#VALUE!</v>
      </c>
    </row>
    <row r="164" spans="1:12" ht="15">
      <c r="A164" s="78"/>
      <c r="B164" s="136" t="s">
        <v>186</v>
      </c>
      <c r="C164" s="102"/>
      <c r="D164" s="97"/>
      <c r="E164" s="138"/>
      <c r="F164" s="93"/>
      <c r="G164" s="98"/>
      <c r="H164" s="140"/>
      <c r="I164" s="131"/>
      <c r="J164" s="138"/>
      <c r="K164" s="138"/>
      <c r="L164" s="132" t="e">
        <f>L162+L163</f>
        <v>#VALUE!</v>
      </c>
    </row>
    <row r="165" spans="1:12" ht="15">
      <c r="A165" s="78"/>
      <c r="B165" s="136" t="s">
        <v>170</v>
      </c>
      <c r="C165" s="139" t="s">
        <v>475</v>
      </c>
      <c r="D165" s="97"/>
      <c r="E165" s="138"/>
      <c r="F165" s="93"/>
      <c r="G165" s="94"/>
      <c r="H165" s="131"/>
      <c r="I165" s="140"/>
      <c r="J165" s="138"/>
      <c r="K165" s="138"/>
      <c r="L165" s="132" t="e">
        <f>L164*C165</f>
        <v>#VALUE!</v>
      </c>
    </row>
    <row r="166" spans="1:12" ht="15">
      <c r="A166" s="79"/>
      <c r="B166" s="136" t="s">
        <v>186</v>
      </c>
      <c r="C166" s="95"/>
      <c r="D166" s="99"/>
      <c r="E166" s="138"/>
      <c r="F166" s="95"/>
      <c r="G166" s="98"/>
      <c r="H166" s="141"/>
      <c r="I166" s="138"/>
      <c r="J166" s="138"/>
      <c r="K166" s="138"/>
      <c r="L166" s="132" t="e">
        <f>L164+L165</f>
        <v>#VALUE!</v>
      </c>
    </row>
    <row r="167" spans="1:12" ht="15">
      <c r="A167" s="78"/>
      <c r="B167" s="136" t="s">
        <v>230</v>
      </c>
      <c r="C167" s="139">
        <v>0.03</v>
      </c>
      <c r="D167" s="97"/>
      <c r="E167" s="138"/>
      <c r="F167" s="93"/>
      <c r="G167" s="98"/>
      <c r="H167" s="143"/>
      <c r="I167" s="131"/>
      <c r="J167" s="138"/>
      <c r="K167" s="138"/>
      <c r="L167" s="132" t="e">
        <f>L166*C167</f>
        <v>#VALUE!</v>
      </c>
    </row>
    <row r="168" spans="1:12" ht="15">
      <c r="A168" s="78"/>
      <c r="B168" s="136" t="s">
        <v>168</v>
      </c>
      <c r="C168" s="93"/>
      <c r="D168" s="97"/>
      <c r="E168" s="138"/>
      <c r="F168" s="93"/>
      <c r="G168" s="98"/>
      <c r="H168" s="143"/>
      <c r="I168" s="131"/>
      <c r="J168" s="138"/>
      <c r="K168" s="138"/>
      <c r="L168" s="132" t="e">
        <f>L166+L167</f>
        <v>#VALUE!</v>
      </c>
    </row>
    <row r="169" spans="1:12" ht="15">
      <c r="A169" s="78"/>
      <c r="B169" s="136" t="s">
        <v>231</v>
      </c>
      <c r="C169" s="139">
        <v>0.18</v>
      </c>
      <c r="D169" s="97"/>
      <c r="E169" s="138"/>
      <c r="F169" s="93"/>
      <c r="G169" s="98"/>
      <c r="H169" s="143"/>
      <c r="I169" s="131"/>
      <c r="J169" s="138"/>
      <c r="K169" s="138"/>
      <c r="L169" s="132" t="e">
        <f>L168*C169</f>
        <v>#VALUE!</v>
      </c>
    </row>
    <row r="170" spans="1:12" ht="15">
      <c r="A170" s="78"/>
      <c r="B170" s="136" t="s">
        <v>168</v>
      </c>
      <c r="C170" s="78"/>
      <c r="D170" s="97"/>
      <c r="E170" s="93"/>
      <c r="F170" s="93"/>
      <c r="G170" s="98"/>
      <c r="H170" s="143"/>
      <c r="I170" s="131"/>
      <c r="J170" s="138"/>
      <c r="K170" s="138"/>
      <c r="L170" s="132" t="e">
        <f>L168+L169</f>
        <v>#VALUE!</v>
      </c>
    </row>
    <row r="171" spans="1:6" ht="15">
      <c r="A171" s="43"/>
      <c r="B171" s="28"/>
      <c r="C171" s="28"/>
      <c r="D171" s="28"/>
      <c r="E171" s="28"/>
      <c r="F171" s="28"/>
    </row>
    <row r="172" spans="1:8" ht="30" customHeight="1">
      <c r="A172" s="23"/>
      <c r="B172" s="195"/>
      <c r="C172" s="195"/>
      <c r="D172" s="195"/>
      <c r="E172" s="195"/>
      <c r="F172" s="195"/>
      <c r="G172" s="195"/>
      <c r="H172" s="24"/>
    </row>
    <row r="176" spans="2:9" ht="15" customHeight="1">
      <c r="B176" s="196"/>
      <c r="C176" s="196"/>
      <c r="D176" s="196"/>
      <c r="E176" s="196"/>
      <c r="F176" s="196"/>
      <c r="G176" s="196"/>
      <c r="H176" s="196"/>
      <c r="I176" s="196"/>
    </row>
  </sheetData>
  <sheetProtection/>
  <mergeCells count="17">
    <mergeCell ref="A155:A159"/>
    <mergeCell ref="B176:I176"/>
    <mergeCell ref="A7:C7"/>
    <mergeCell ref="A9:A10"/>
    <mergeCell ref="A5:C5"/>
    <mergeCell ref="A6:C6"/>
    <mergeCell ref="B172:G172"/>
    <mergeCell ref="B9:B10"/>
    <mergeCell ref="C9:C10"/>
    <mergeCell ref="A1:L1"/>
    <mergeCell ref="F9:G9"/>
    <mergeCell ref="H9:I9"/>
    <mergeCell ref="J9:K9"/>
    <mergeCell ref="L9:L10"/>
    <mergeCell ref="A2:L2"/>
    <mergeCell ref="A3:L3"/>
    <mergeCell ref="D9:E9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71">
      <selection activeCell="A8" sqref="A8:IV8"/>
    </sheetView>
  </sheetViews>
  <sheetFormatPr defaultColWidth="9.00390625" defaultRowHeight="12.75"/>
  <cols>
    <col min="1" max="1" width="3.75390625" style="0" customWidth="1"/>
    <col min="2" max="2" width="37.75390625" style="0" customWidth="1"/>
    <col min="3" max="3" width="8.125" style="0" customWidth="1"/>
    <col min="4" max="4" width="9.375" style="0" customWidth="1"/>
    <col min="5" max="5" width="9.00390625" style="0" customWidth="1"/>
    <col min="7" max="7" width="8.25390625" style="0" customWidth="1"/>
    <col min="8" max="8" width="9.75390625" style="0" customWidth="1"/>
  </cols>
  <sheetData>
    <row r="1" spans="1:12" ht="24.75" customHeight="1">
      <c r="A1" s="206" t="s">
        <v>410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40.5" customHeight="1">
      <c r="A2" s="212" t="s">
        <v>413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8.75" customHeight="1">
      <c r="A3" s="213" t="s">
        <v>328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7" ht="15" hidden="1">
      <c r="A4" s="48"/>
      <c r="B4" s="48"/>
      <c r="C4" s="48"/>
      <c r="D4" s="48"/>
      <c r="E4" s="48"/>
      <c r="F4" s="48"/>
      <c r="G4" s="48"/>
    </row>
    <row r="5" spans="1:7" ht="20.25" customHeight="1">
      <c r="A5" s="216" t="s">
        <v>194</v>
      </c>
      <c r="B5" s="216"/>
      <c r="C5" s="216"/>
      <c r="D5" s="105" t="e">
        <f>L97</f>
        <v>#VALUE!</v>
      </c>
      <c r="E5" s="65" t="s">
        <v>19</v>
      </c>
      <c r="F5" s="65"/>
      <c r="G5" s="65"/>
    </row>
    <row r="6" spans="1:7" ht="19.5" customHeight="1">
      <c r="A6" s="219" t="s">
        <v>195</v>
      </c>
      <c r="B6" s="219"/>
      <c r="C6" s="219"/>
      <c r="D6" s="105">
        <f>I87</f>
        <v>0</v>
      </c>
      <c r="E6" s="65" t="s">
        <v>20</v>
      </c>
      <c r="F6" s="65"/>
      <c r="G6" s="65"/>
    </row>
    <row r="7" spans="1:7" ht="20.25" customHeight="1">
      <c r="A7" s="216" t="s">
        <v>196</v>
      </c>
      <c r="B7" s="216"/>
      <c r="C7" s="216"/>
      <c r="D7" s="105">
        <f>D6/2.8</f>
        <v>0</v>
      </c>
      <c r="E7" s="106" t="s">
        <v>197</v>
      </c>
      <c r="F7" s="65"/>
      <c r="G7" s="65"/>
    </row>
    <row r="8" spans="1:7" ht="6" customHeight="1">
      <c r="A8" s="46"/>
      <c r="B8" s="46"/>
      <c r="C8" s="46"/>
      <c r="D8" s="46"/>
      <c r="E8" s="103"/>
      <c r="F8" s="103"/>
      <c r="G8" s="47"/>
    </row>
    <row r="9" spans="1:12" ht="32.25" customHeight="1">
      <c r="A9" s="217" t="s">
        <v>25</v>
      </c>
      <c r="B9" s="220" t="s">
        <v>156</v>
      </c>
      <c r="C9" s="205" t="s">
        <v>157</v>
      </c>
      <c r="D9" s="207" t="s">
        <v>158</v>
      </c>
      <c r="E9" s="207"/>
      <c r="F9" s="207" t="s">
        <v>224</v>
      </c>
      <c r="G9" s="207"/>
      <c r="H9" s="208" t="s">
        <v>225</v>
      </c>
      <c r="I9" s="208"/>
      <c r="J9" s="209" t="s">
        <v>226</v>
      </c>
      <c r="K9" s="210"/>
      <c r="L9" s="211" t="s">
        <v>193</v>
      </c>
    </row>
    <row r="10" spans="1:12" ht="69" customHeight="1">
      <c r="A10" s="218"/>
      <c r="B10" s="220"/>
      <c r="C10" s="205"/>
      <c r="D10" s="101" t="s">
        <v>159</v>
      </c>
      <c r="E10" s="101" t="s">
        <v>160</v>
      </c>
      <c r="F10" s="101" t="s">
        <v>227</v>
      </c>
      <c r="G10" s="101" t="s">
        <v>193</v>
      </c>
      <c r="H10" s="101" t="s">
        <v>227</v>
      </c>
      <c r="I10" s="101" t="s">
        <v>193</v>
      </c>
      <c r="J10" s="101" t="s">
        <v>227</v>
      </c>
      <c r="K10" s="101" t="s">
        <v>193</v>
      </c>
      <c r="L10" s="211"/>
    </row>
    <row r="11" spans="1:12" ht="18" customHeight="1">
      <c r="A11" s="81" t="s">
        <v>34</v>
      </c>
      <c r="B11" s="81" t="s">
        <v>36</v>
      </c>
      <c r="C11" s="81" t="s">
        <v>37</v>
      </c>
      <c r="D11" s="81" t="s">
        <v>38</v>
      </c>
      <c r="E11" s="81" t="s">
        <v>39</v>
      </c>
      <c r="F11" s="81" t="s">
        <v>27</v>
      </c>
      <c r="G11" s="75">
        <v>8</v>
      </c>
      <c r="H11" s="81" t="s">
        <v>29</v>
      </c>
      <c r="I11" s="75">
        <v>10</v>
      </c>
      <c r="J11" s="81" t="s">
        <v>69</v>
      </c>
      <c r="K11" s="75">
        <v>12</v>
      </c>
      <c r="L11" s="81" t="s">
        <v>47</v>
      </c>
    </row>
    <row r="12" spans="1:12" ht="17.25" customHeight="1">
      <c r="A12" s="81"/>
      <c r="B12" s="81" t="s">
        <v>18</v>
      </c>
      <c r="C12" s="81"/>
      <c r="D12" s="81"/>
      <c r="E12" s="81"/>
      <c r="F12" s="81"/>
      <c r="G12" s="75"/>
      <c r="H12" s="138"/>
      <c r="I12" s="138"/>
      <c r="J12" s="138"/>
      <c r="K12" s="138"/>
      <c r="L12" s="138"/>
    </row>
    <row r="13" spans="1:12" s="14" customFormat="1" ht="30">
      <c r="A13" s="78" t="s">
        <v>34</v>
      </c>
      <c r="B13" s="78" t="s">
        <v>280</v>
      </c>
      <c r="C13" s="78" t="s">
        <v>21</v>
      </c>
      <c r="D13" s="90"/>
      <c r="E13" s="82">
        <v>8.5</v>
      </c>
      <c r="F13" s="93"/>
      <c r="G13" s="126"/>
      <c r="H13" s="133"/>
      <c r="I13" s="132"/>
      <c r="J13" s="132"/>
      <c r="K13" s="132"/>
      <c r="L13" s="132"/>
    </row>
    <row r="14" spans="1:12" ht="20.25" customHeight="1">
      <c r="A14" s="134"/>
      <c r="B14" s="79" t="s">
        <v>1</v>
      </c>
      <c r="C14" s="87" t="s">
        <v>197</v>
      </c>
      <c r="D14" s="109">
        <v>0.609</v>
      </c>
      <c r="E14" s="77">
        <f>D14*E13</f>
        <v>5.1765</v>
      </c>
      <c r="F14" s="95"/>
      <c r="G14" s="110"/>
      <c r="H14" s="135"/>
      <c r="I14" s="132"/>
      <c r="J14" s="132"/>
      <c r="K14" s="132"/>
      <c r="L14" s="132"/>
    </row>
    <row r="15" spans="1:12" ht="18" customHeight="1">
      <c r="A15" s="134"/>
      <c r="B15" s="79" t="s">
        <v>2</v>
      </c>
      <c r="C15" s="87" t="s">
        <v>200</v>
      </c>
      <c r="D15" s="109">
        <v>0.0021</v>
      </c>
      <c r="E15" s="77">
        <f>D15*E13</f>
        <v>0.017849999999999998</v>
      </c>
      <c r="F15" s="95"/>
      <c r="G15" s="110"/>
      <c r="H15" s="133"/>
      <c r="I15" s="132"/>
      <c r="J15" s="135"/>
      <c r="K15" s="132"/>
      <c r="L15" s="132"/>
    </row>
    <row r="16" spans="1:12" ht="18" customHeight="1">
      <c r="A16" s="134"/>
      <c r="B16" s="79" t="s">
        <v>281</v>
      </c>
      <c r="C16" s="79" t="s">
        <v>22</v>
      </c>
      <c r="D16" s="92">
        <v>0.998</v>
      </c>
      <c r="E16" s="77">
        <f>D16*E13</f>
        <v>8.483</v>
      </c>
      <c r="F16" s="110"/>
      <c r="G16" s="110"/>
      <c r="H16" s="133"/>
      <c r="I16" s="132"/>
      <c r="J16" s="132"/>
      <c r="K16" s="132"/>
      <c r="L16" s="132"/>
    </row>
    <row r="17" spans="1:12" ht="18" customHeight="1">
      <c r="A17" s="134"/>
      <c r="B17" s="79" t="s">
        <v>282</v>
      </c>
      <c r="C17" s="79" t="s">
        <v>23</v>
      </c>
      <c r="D17" s="77"/>
      <c r="E17" s="77">
        <v>12</v>
      </c>
      <c r="F17" s="110"/>
      <c r="G17" s="110"/>
      <c r="H17" s="133"/>
      <c r="I17" s="132"/>
      <c r="J17" s="132"/>
      <c r="K17" s="132"/>
      <c r="L17" s="132"/>
    </row>
    <row r="18" spans="1:12" ht="18" customHeight="1">
      <c r="A18" s="134"/>
      <c r="B18" s="79" t="s">
        <v>161</v>
      </c>
      <c r="C18" s="79" t="s">
        <v>20</v>
      </c>
      <c r="D18" s="109">
        <v>0.156</v>
      </c>
      <c r="E18" s="77">
        <f>D18*E13</f>
        <v>1.326</v>
      </c>
      <c r="F18" s="110"/>
      <c r="G18" s="110"/>
      <c r="H18" s="133"/>
      <c r="I18" s="132"/>
      <c r="J18" s="132"/>
      <c r="K18" s="132"/>
      <c r="L18" s="132"/>
    </row>
    <row r="19" spans="1:12" s="14" customFormat="1" ht="15">
      <c r="A19" s="78" t="s">
        <v>35</v>
      </c>
      <c r="B19" s="78" t="s">
        <v>283</v>
      </c>
      <c r="C19" s="78" t="s">
        <v>17</v>
      </c>
      <c r="D19" s="90"/>
      <c r="E19" s="82">
        <v>1</v>
      </c>
      <c r="F19" s="90"/>
      <c r="G19" s="126"/>
      <c r="H19" s="133"/>
      <c r="I19" s="132"/>
      <c r="J19" s="132"/>
      <c r="K19" s="132"/>
      <c r="L19" s="132"/>
    </row>
    <row r="20" spans="1:12" ht="20.25" customHeight="1">
      <c r="A20" s="134"/>
      <c r="B20" s="79" t="s">
        <v>1</v>
      </c>
      <c r="C20" s="87" t="s">
        <v>197</v>
      </c>
      <c r="D20" s="87">
        <v>1.51</v>
      </c>
      <c r="E20" s="77">
        <f>D20*E19</f>
        <v>1.51</v>
      </c>
      <c r="F20" s="87"/>
      <c r="G20" s="110"/>
      <c r="H20" s="135"/>
      <c r="I20" s="132"/>
      <c r="J20" s="132"/>
      <c r="K20" s="132"/>
      <c r="L20" s="132"/>
    </row>
    <row r="21" spans="1:12" ht="18" customHeight="1">
      <c r="A21" s="134"/>
      <c r="B21" s="79" t="s">
        <v>2</v>
      </c>
      <c r="C21" s="87" t="s">
        <v>200</v>
      </c>
      <c r="D21" s="80">
        <v>0.13</v>
      </c>
      <c r="E21" s="77">
        <f>D21*E19</f>
        <v>0.13</v>
      </c>
      <c r="F21" s="87"/>
      <c r="G21" s="110"/>
      <c r="H21" s="133"/>
      <c r="I21" s="132"/>
      <c r="J21" s="135"/>
      <c r="K21" s="132"/>
      <c r="L21" s="132"/>
    </row>
    <row r="22" spans="1:12" ht="18" customHeight="1">
      <c r="A22" s="134"/>
      <c r="B22" s="79" t="s">
        <v>287</v>
      </c>
      <c r="C22" s="79" t="s">
        <v>23</v>
      </c>
      <c r="D22" s="92">
        <v>0.998</v>
      </c>
      <c r="E22" s="77">
        <f>D22*E19</f>
        <v>0.998</v>
      </c>
      <c r="F22" s="80"/>
      <c r="G22" s="110"/>
      <c r="H22" s="133"/>
      <c r="I22" s="132"/>
      <c r="J22" s="132"/>
      <c r="K22" s="132"/>
      <c r="L22" s="132"/>
    </row>
    <row r="23" spans="1:12" ht="18" customHeight="1">
      <c r="A23" s="134"/>
      <c r="B23" s="79" t="s">
        <v>161</v>
      </c>
      <c r="C23" s="79" t="s">
        <v>20</v>
      </c>
      <c r="D23" s="80">
        <v>0.07</v>
      </c>
      <c r="E23" s="77">
        <f>D23*E19</f>
        <v>0.07</v>
      </c>
      <c r="F23" s="80"/>
      <c r="G23" s="110"/>
      <c r="H23" s="133"/>
      <c r="I23" s="132"/>
      <c r="J23" s="132"/>
      <c r="K23" s="132"/>
      <c r="L23" s="132"/>
    </row>
    <row r="24" spans="1:12" s="14" customFormat="1" ht="30">
      <c r="A24" s="78" t="s">
        <v>36</v>
      </c>
      <c r="B24" s="78" t="s">
        <v>367</v>
      </c>
      <c r="C24" s="78" t="s">
        <v>21</v>
      </c>
      <c r="D24" s="90"/>
      <c r="E24" s="82">
        <v>33.3</v>
      </c>
      <c r="F24" s="93"/>
      <c r="G24" s="126"/>
      <c r="H24" s="133"/>
      <c r="I24" s="132"/>
      <c r="J24" s="132"/>
      <c r="K24" s="132"/>
      <c r="L24" s="132"/>
    </row>
    <row r="25" spans="1:12" ht="20.25" customHeight="1">
      <c r="A25" s="134"/>
      <c r="B25" s="79" t="s">
        <v>1</v>
      </c>
      <c r="C25" s="87" t="s">
        <v>197</v>
      </c>
      <c r="D25" s="109">
        <v>0.609</v>
      </c>
      <c r="E25" s="77">
        <f>D25*E24</f>
        <v>20.2797</v>
      </c>
      <c r="F25" s="95"/>
      <c r="G25" s="110"/>
      <c r="H25" s="135"/>
      <c r="I25" s="132"/>
      <c r="J25" s="132"/>
      <c r="K25" s="132"/>
      <c r="L25" s="132"/>
    </row>
    <row r="26" spans="1:12" ht="18" customHeight="1">
      <c r="A26" s="134"/>
      <c r="B26" s="79" t="s">
        <v>2</v>
      </c>
      <c r="C26" s="87" t="s">
        <v>200</v>
      </c>
      <c r="D26" s="109">
        <v>0.0021</v>
      </c>
      <c r="E26" s="77">
        <f>D26*E24</f>
        <v>0.06992999999999999</v>
      </c>
      <c r="F26" s="95"/>
      <c r="G26" s="110"/>
      <c r="H26" s="133"/>
      <c r="I26" s="132"/>
      <c r="J26" s="135"/>
      <c r="K26" s="132"/>
      <c r="L26" s="132"/>
    </row>
    <row r="27" spans="1:12" ht="18" customHeight="1">
      <c r="A27" s="134"/>
      <c r="B27" s="79" t="s">
        <v>368</v>
      </c>
      <c r="C27" s="79" t="s">
        <v>22</v>
      </c>
      <c r="D27" s="92">
        <v>0.998</v>
      </c>
      <c r="E27" s="77">
        <f>D27*E24</f>
        <v>33.233399999999996</v>
      </c>
      <c r="F27" s="110"/>
      <c r="G27" s="110"/>
      <c r="H27" s="133"/>
      <c r="I27" s="132"/>
      <c r="J27" s="132"/>
      <c r="K27" s="132"/>
      <c r="L27" s="132"/>
    </row>
    <row r="28" spans="1:12" ht="18" customHeight="1">
      <c r="A28" s="134"/>
      <c r="B28" s="79" t="s">
        <v>369</v>
      </c>
      <c r="C28" s="79" t="s">
        <v>23</v>
      </c>
      <c r="D28" s="77"/>
      <c r="E28" s="77">
        <v>76</v>
      </c>
      <c r="F28" s="110"/>
      <c r="G28" s="110"/>
      <c r="H28" s="133"/>
      <c r="I28" s="132"/>
      <c r="J28" s="132"/>
      <c r="K28" s="132"/>
      <c r="L28" s="132"/>
    </row>
    <row r="29" spans="1:12" ht="18" customHeight="1">
      <c r="A29" s="134"/>
      <c r="B29" s="79" t="s">
        <v>161</v>
      </c>
      <c r="C29" s="79" t="s">
        <v>20</v>
      </c>
      <c r="D29" s="109">
        <v>0.156</v>
      </c>
      <c r="E29" s="77">
        <f>D29*E24</f>
        <v>5.1948</v>
      </c>
      <c r="F29" s="110"/>
      <c r="G29" s="110"/>
      <c r="H29" s="133"/>
      <c r="I29" s="132"/>
      <c r="J29" s="132"/>
      <c r="K29" s="132"/>
      <c r="L29" s="132"/>
    </row>
    <row r="30" spans="1:12" s="14" customFormat="1" ht="15">
      <c r="A30" s="78" t="s">
        <v>37</v>
      </c>
      <c r="B30" s="78" t="s">
        <v>370</v>
      </c>
      <c r="C30" s="78" t="s">
        <v>17</v>
      </c>
      <c r="D30" s="90"/>
      <c r="E30" s="82">
        <v>10</v>
      </c>
      <c r="F30" s="90"/>
      <c r="G30" s="126"/>
      <c r="H30" s="133"/>
      <c r="I30" s="132"/>
      <c r="J30" s="132"/>
      <c r="K30" s="132"/>
      <c r="L30" s="132"/>
    </row>
    <row r="31" spans="1:12" ht="20.25" customHeight="1">
      <c r="A31" s="134"/>
      <c r="B31" s="79" t="s">
        <v>1</v>
      </c>
      <c r="C31" s="87" t="s">
        <v>197</v>
      </c>
      <c r="D31" s="87">
        <v>1.51</v>
      </c>
      <c r="E31" s="77">
        <f>D31*E30</f>
        <v>15.1</v>
      </c>
      <c r="F31" s="87"/>
      <c r="G31" s="110"/>
      <c r="H31" s="135"/>
      <c r="I31" s="132"/>
      <c r="J31" s="132"/>
      <c r="K31" s="132"/>
      <c r="L31" s="132"/>
    </row>
    <row r="32" spans="1:12" ht="18" customHeight="1">
      <c r="A32" s="134"/>
      <c r="B32" s="79" t="s">
        <v>2</v>
      </c>
      <c r="C32" s="87" t="s">
        <v>200</v>
      </c>
      <c r="D32" s="80">
        <v>0.13</v>
      </c>
      <c r="E32" s="77">
        <f>D32*E30</f>
        <v>1.3</v>
      </c>
      <c r="F32" s="87"/>
      <c r="G32" s="110"/>
      <c r="H32" s="133"/>
      <c r="I32" s="132"/>
      <c r="J32" s="135"/>
      <c r="K32" s="132"/>
      <c r="L32" s="132"/>
    </row>
    <row r="33" spans="1:12" ht="18" customHeight="1">
      <c r="A33" s="134"/>
      <c r="B33" s="79" t="s">
        <v>371</v>
      </c>
      <c r="C33" s="79" t="s">
        <v>23</v>
      </c>
      <c r="D33" s="77">
        <v>1</v>
      </c>
      <c r="E33" s="77">
        <f>D33*E30</f>
        <v>10</v>
      </c>
      <c r="F33" s="113"/>
      <c r="G33" s="110"/>
      <c r="H33" s="133"/>
      <c r="I33" s="132"/>
      <c r="J33" s="132"/>
      <c r="K33" s="132"/>
      <c r="L33" s="132"/>
    </row>
    <row r="34" spans="1:12" ht="18" customHeight="1">
      <c r="A34" s="134"/>
      <c r="B34" s="79" t="s">
        <v>161</v>
      </c>
      <c r="C34" s="79" t="s">
        <v>20</v>
      </c>
      <c r="D34" s="80">
        <v>0.07</v>
      </c>
      <c r="E34" s="77">
        <f>D34*E30</f>
        <v>0.7000000000000001</v>
      </c>
      <c r="F34" s="80"/>
      <c r="G34" s="110"/>
      <c r="H34" s="133"/>
      <c r="I34" s="132"/>
      <c r="J34" s="132"/>
      <c r="K34" s="132"/>
      <c r="L34" s="132"/>
    </row>
    <row r="35" spans="1:12" s="14" customFormat="1" ht="15">
      <c r="A35" s="78" t="s">
        <v>38</v>
      </c>
      <c r="B35" s="78" t="s">
        <v>372</v>
      </c>
      <c r="C35" s="78" t="s">
        <v>17</v>
      </c>
      <c r="D35" s="90"/>
      <c r="E35" s="82">
        <v>10</v>
      </c>
      <c r="F35" s="90"/>
      <c r="G35" s="126"/>
      <c r="H35" s="133"/>
      <c r="I35" s="132"/>
      <c r="J35" s="132"/>
      <c r="K35" s="132"/>
      <c r="L35" s="132"/>
    </row>
    <row r="36" spans="1:12" ht="20.25" customHeight="1">
      <c r="A36" s="134"/>
      <c r="B36" s="79" t="s">
        <v>1</v>
      </c>
      <c r="C36" s="87" t="s">
        <v>197</v>
      </c>
      <c r="D36" s="87">
        <v>1.51</v>
      </c>
      <c r="E36" s="77">
        <f>D36*E35</f>
        <v>15.1</v>
      </c>
      <c r="F36" s="87"/>
      <c r="G36" s="110"/>
      <c r="H36" s="135"/>
      <c r="I36" s="132"/>
      <c r="J36" s="132"/>
      <c r="K36" s="132"/>
      <c r="L36" s="132"/>
    </row>
    <row r="37" spans="1:12" ht="18" customHeight="1">
      <c r="A37" s="134"/>
      <c r="B37" s="79" t="s">
        <v>2</v>
      </c>
      <c r="C37" s="87" t="s">
        <v>200</v>
      </c>
      <c r="D37" s="80">
        <v>0.13</v>
      </c>
      <c r="E37" s="77">
        <f>D37*E35</f>
        <v>1.3</v>
      </c>
      <c r="F37" s="87"/>
      <c r="G37" s="110"/>
      <c r="H37" s="133"/>
      <c r="I37" s="132"/>
      <c r="J37" s="135"/>
      <c r="K37" s="132"/>
      <c r="L37" s="132"/>
    </row>
    <row r="38" spans="1:12" ht="18" customHeight="1">
      <c r="A38" s="134"/>
      <c r="B38" s="79" t="s">
        <v>373</v>
      </c>
      <c r="C38" s="79" t="s">
        <v>23</v>
      </c>
      <c r="D38" s="77">
        <v>1</v>
      </c>
      <c r="E38" s="77">
        <f>D38*E35</f>
        <v>10</v>
      </c>
      <c r="F38" s="113"/>
      <c r="G38" s="110"/>
      <c r="H38" s="133"/>
      <c r="I38" s="132"/>
      <c r="J38" s="132"/>
      <c r="K38" s="132"/>
      <c r="L38" s="132"/>
    </row>
    <row r="39" spans="1:12" ht="18" customHeight="1">
      <c r="A39" s="134"/>
      <c r="B39" s="79" t="s">
        <v>161</v>
      </c>
      <c r="C39" s="79" t="s">
        <v>20</v>
      </c>
      <c r="D39" s="80">
        <v>0.07</v>
      </c>
      <c r="E39" s="77">
        <f>D39*E35</f>
        <v>0.7000000000000001</v>
      </c>
      <c r="F39" s="80"/>
      <c r="G39" s="110"/>
      <c r="H39" s="133"/>
      <c r="I39" s="132"/>
      <c r="J39" s="132"/>
      <c r="K39" s="132"/>
      <c r="L39" s="132"/>
    </row>
    <row r="40" spans="1:12" s="14" customFormat="1" ht="15">
      <c r="A40" s="78" t="s">
        <v>39</v>
      </c>
      <c r="B40" s="78" t="s">
        <v>354</v>
      </c>
      <c r="C40" s="78" t="s">
        <v>11</v>
      </c>
      <c r="D40" s="90"/>
      <c r="E40" s="82">
        <v>8</v>
      </c>
      <c r="F40" s="93"/>
      <c r="G40" s="126"/>
      <c r="H40" s="133"/>
      <c r="I40" s="132"/>
      <c r="J40" s="132"/>
      <c r="K40" s="132"/>
      <c r="L40" s="132"/>
    </row>
    <row r="41" spans="1:12" ht="20.25" customHeight="1">
      <c r="A41" s="134"/>
      <c r="B41" s="79" t="s">
        <v>1</v>
      </c>
      <c r="C41" s="87" t="s">
        <v>197</v>
      </c>
      <c r="D41" s="80">
        <v>2.19</v>
      </c>
      <c r="E41" s="77">
        <f>D41*E40</f>
        <v>17.52</v>
      </c>
      <c r="F41" s="95"/>
      <c r="G41" s="110"/>
      <c r="H41" s="135"/>
      <c r="I41" s="132"/>
      <c r="J41" s="132"/>
      <c r="K41" s="132"/>
      <c r="L41" s="132"/>
    </row>
    <row r="42" spans="1:12" ht="18" customHeight="1">
      <c r="A42" s="134"/>
      <c r="B42" s="79" t="s">
        <v>2</v>
      </c>
      <c r="C42" s="87" t="s">
        <v>200</v>
      </c>
      <c r="D42" s="80">
        <v>0.07</v>
      </c>
      <c r="E42" s="77">
        <f>D42*E40</f>
        <v>0.56</v>
      </c>
      <c r="F42" s="95"/>
      <c r="G42" s="110"/>
      <c r="H42" s="133"/>
      <c r="I42" s="132"/>
      <c r="J42" s="135"/>
      <c r="K42" s="132"/>
      <c r="L42" s="132"/>
    </row>
    <row r="43" spans="1:12" ht="18" customHeight="1">
      <c r="A43" s="134"/>
      <c r="B43" s="79" t="s">
        <v>355</v>
      </c>
      <c r="C43" s="79" t="s">
        <v>11</v>
      </c>
      <c r="D43" s="80">
        <v>1</v>
      </c>
      <c r="E43" s="77">
        <f>D43*E40</f>
        <v>8</v>
      </c>
      <c r="F43" s="110"/>
      <c r="G43" s="110"/>
      <c r="H43" s="133"/>
      <c r="I43" s="132"/>
      <c r="J43" s="132"/>
      <c r="K43" s="132"/>
      <c r="L43" s="132"/>
    </row>
    <row r="44" spans="1:12" ht="18" customHeight="1">
      <c r="A44" s="134"/>
      <c r="B44" s="79" t="s">
        <v>161</v>
      </c>
      <c r="C44" s="79" t="s">
        <v>20</v>
      </c>
      <c r="D44" s="80">
        <v>0.37</v>
      </c>
      <c r="E44" s="77">
        <f>D44*E40</f>
        <v>2.96</v>
      </c>
      <c r="F44" s="110"/>
      <c r="G44" s="110"/>
      <c r="H44" s="133"/>
      <c r="I44" s="132"/>
      <c r="J44" s="132"/>
      <c r="K44" s="132"/>
      <c r="L44" s="132"/>
    </row>
    <row r="45" spans="1:12" s="14" customFormat="1" ht="30">
      <c r="A45" s="78" t="s">
        <v>27</v>
      </c>
      <c r="B45" s="78" t="s">
        <v>374</v>
      </c>
      <c r="C45" s="78" t="s">
        <v>11</v>
      </c>
      <c r="D45" s="90"/>
      <c r="E45" s="82">
        <v>2</v>
      </c>
      <c r="F45" s="93"/>
      <c r="G45" s="126"/>
      <c r="H45" s="133"/>
      <c r="I45" s="132"/>
      <c r="J45" s="132"/>
      <c r="K45" s="132"/>
      <c r="L45" s="132"/>
    </row>
    <row r="46" spans="1:12" ht="20.25" customHeight="1">
      <c r="A46" s="134"/>
      <c r="B46" s="79" t="s">
        <v>1</v>
      </c>
      <c r="C46" s="87" t="s">
        <v>197</v>
      </c>
      <c r="D46" s="80">
        <v>2.19</v>
      </c>
      <c r="E46" s="77">
        <f>D46*E45</f>
        <v>4.38</v>
      </c>
      <c r="F46" s="95"/>
      <c r="G46" s="110"/>
      <c r="H46" s="135"/>
      <c r="I46" s="132"/>
      <c r="J46" s="132"/>
      <c r="K46" s="132"/>
      <c r="L46" s="132"/>
    </row>
    <row r="47" spans="1:12" ht="18" customHeight="1">
      <c r="A47" s="134"/>
      <c r="B47" s="79" t="s">
        <v>2</v>
      </c>
      <c r="C47" s="87" t="s">
        <v>200</v>
      </c>
      <c r="D47" s="80">
        <v>0.07</v>
      </c>
      <c r="E47" s="77">
        <f>D47*E45</f>
        <v>0.14</v>
      </c>
      <c r="F47" s="95"/>
      <c r="G47" s="110"/>
      <c r="H47" s="133"/>
      <c r="I47" s="132"/>
      <c r="J47" s="135"/>
      <c r="K47" s="132"/>
      <c r="L47" s="132"/>
    </row>
    <row r="48" spans="1:12" ht="18" customHeight="1">
      <c r="A48" s="134"/>
      <c r="B48" s="79" t="s">
        <v>375</v>
      </c>
      <c r="C48" s="79" t="s">
        <v>11</v>
      </c>
      <c r="D48" s="80">
        <v>1</v>
      </c>
      <c r="E48" s="77">
        <f>D48*E45</f>
        <v>2</v>
      </c>
      <c r="F48" s="110"/>
      <c r="G48" s="110"/>
      <c r="H48" s="133"/>
      <c r="I48" s="132"/>
      <c r="J48" s="132"/>
      <c r="K48" s="132"/>
      <c r="L48" s="132"/>
    </row>
    <row r="49" spans="1:12" ht="18" customHeight="1">
      <c r="A49" s="134"/>
      <c r="B49" s="79" t="s">
        <v>161</v>
      </c>
      <c r="C49" s="79" t="s">
        <v>20</v>
      </c>
      <c r="D49" s="80">
        <v>0.37</v>
      </c>
      <c r="E49" s="77">
        <f>D49*E45</f>
        <v>0.74</v>
      </c>
      <c r="F49" s="110"/>
      <c r="G49" s="110"/>
      <c r="H49" s="133"/>
      <c r="I49" s="132"/>
      <c r="J49" s="132"/>
      <c r="K49" s="132"/>
      <c r="L49" s="132"/>
    </row>
    <row r="50" spans="1:12" s="14" customFormat="1" ht="30">
      <c r="A50" s="78" t="s">
        <v>28</v>
      </c>
      <c r="B50" s="78" t="s">
        <v>345</v>
      </c>
      <c r="C50" s="78" t="s">
        <v>21</v>
      </c>
      <c r="D50" s="90"/>
      <c r="E50" s="82">
        <f>E24+E13</f>
        <v>41.8</v>
      </c>
      <c r="F50" s="90"/>
      <c r="G50" s="126"/>
      <c r="H50" s="133"/>
      <c r="I50" s="132"/>
      <c r="J50" s="132"/>
      <c r="K50" s="132"/>
      <c r="L50" s="132"/>
    </row>
    <row r="51" spans="1:12" ht="20.25" customHeight="1">
      <c r="A51" s="134"/>
      <c r="B51" s="79" t="s">
        <v>1</v>
      </c>
      <c r="C51" s="87" t="s">
        <v>197</v>
      </c>
      <c r="D51" s="92">
        <v>0.0516</v>
      </c>
      <c r="E51" s="77">
        <f>D51*E50</f>
        <v>2.1568799999999997</v>
      </c>
      <c r="F51" s="87"/>
      <c r="G51" s="110"/>
      <c r="H51" s="135"/>
      <c r="I51" s="132"/>
      <c r="J51" s="132"/>
      <c r="K51" s="132"/>
      <c r="L51" s="132"/>
    </row>
    <row r="52" spans="1:12" ht="18" customHeight="1">
      <c r="A52" s="134"/>
      <c r="B52" s="79" t="s">
        <v>2</v>
      </c>
      <c r="C52" s="87" t="s">
        <v>200</v>
      </c>
      <c r="D52" s="80">
        <v>0.011</v>
      </c>
      <c r="E52" s="77">
        <f>D52*E50</f>
        <v>0.45979999999999993</v>
      </c>
      <c r="F52" s="87"/>
      <c r="G52" s="110"/>
      <c r="H52" s="133"/>
      <c r="I52" s="132"/>
      <c r="J52" s="135"/>
      <c r="K52" s="132"/>
      <c r="L52" s="132"/>
    </row>
    <row r="53" spans="1:12" s="14" customFormat="1" ht="30">
      <c r="A53" s="78" t="s">
        <v>29</v>
      </c>
      <c r="B53" s="78" t="s">
        <v>360</v>
      </c>
      <c r="C53" s="78" t="s">
        <v>3</v>
      </c>
      <c r="D53" s="82"/>
      <c r="E53" s="82">
        <v>6</v>
      </c>
      <c r="F53" s="93"/>
      <c r="G53" s="126"/>
      <c r="H53" s="133"/>
      <c r="I53" s="132"/>
      <c r="J53" s="132"/>
      <c r="K53" s="132"/>
      <c r="L53" s="132"/>
    </row>
    <row r="54" spans="1:12" ht="20.25" customHeight="1">
      <c r="A54" s="134"/>
      <c r="B54" s="79" t="s">
        <v>1</v>
      </c>
      <c r="C54" s="87" t="s">
        <v>197</v>
      </c>
      <c r="D54" s="84">
        <v>0.197</v>
      </c>
      <c r="E54" s="77">
        <f>D54*E53</f>
        <v>1.182</v>
      </c>
      <c r="F54" s="95"/>
      <c r="G54" s="110"/>
      <c r="H54" s="135"/>
      <c r="I54" s="132"/>
      <c r="J54" s="132"/>
      <c r="K54" s="132"/>
      <c r="L54" s="132"/>
    </row>
    <row r="55" spans="1:12" ht="18" customHeight="1">
      <c r="A55" s="134"/>
      <c r="B55" s="79" t="s">
        <v>2</v>
      </c>
      <c r="C55" s="87" t="s">
        <v>200</v>
      </c>
      <c r="D55" s="92">
        <v>0.0163</v>
      </c>
      <c r="E55" s="77">
        <f>D55*E53</f>
        <v>0.0978</v>
      </c>
      <c r="F55" s="95"/>
      <c r="G55" s="110"/>
      <c r="H55" s="133"/>
      <c r="I55" s="132"/>
      <c r="J55" s="135"/>
      <c r="K55" s="132"/>
      <c r="L55" s="132"/>
    </row>
    <row r="56" spans="1:7" ht="19.5" customHeight="1">
      <c r="A56" s="58"/>
      <c r="B56" s="78" t="s">
        <v>347</v>
      </c>
      <c r="C56" s="79"/>
      <c r="D56" s="80"/>
      <c r="E56" s="77"/>
      <c r="F56" s="80"/>
      <c r="G56" s="77"/>
    </row>
    <row r="57" spans="1:12" s="14" customFormat="1" ht="30">
      <c r="A57" s="78" t="s">
        <v>30</v>
      </c>
      <c r="B57" s="78" t="s">
        <v>348</v>
      </c>
      <c r="C57" s="78" t="s">
        <v>21</v>
      </c>
      <c r="D57" s="90"/>
      <c r="E57" s="82">
        <v>26</v>
      </c>
      <c r="F57" s="93"/>
      <c r="G57" s="126"/>
      <c r="H57" s="133"/>
      <c r="I57" s="132"/>
      <c r="J57" s="132"/>
      <c r="K57" s="132"/>
      <c r="L57" s="132"/>
    </row>
    <row r="58" spans="1:12" ht="20.25" customHeight="1">
      <c r="A58" s="134"/>
      <c r="B58" s="79" t="s">
        <v>1</v>
      </c>
      <c r="C58" s="87" t="s">
        <v>197</v>
      </c>
      <c r="D58" s="80">
        <v>0.583</v>
      </c>
      <c r="E58" s="77">
        <f>D58*E57</f>
        <v>15.158</v>
      </c>
      <c r="F58" s="95"/>
      <c r="G58" s="110"/>
      <c r="H58" s="135"/>
      <c r="I58" s="132"/>
      <c r="J58" s="132"/>
      <c r="K58" s="132"/>
      <c r="L58" s="132"/>
    </row>
    <row r="59" spans="1:12" ht="18" customHeight="1">
      <c r="A59" s="134"/>
      <c r="B59" s="79" t="s">
        <v>2</v>
      </c>
      <c r="C59" s="87" t="s">
        <v>200</v>
      </c>
      <c r="D59" s="80">
        <v>0.0046</v>
      </c>
      <c r="E59" s="84">
        <f>D59*E57</f>
        <v>0.1196</v>
      </c>
      <c r="F59" s="95"/>
      <c r="G59" s="110"/>
      <c r="H59" s="133"/>
      <c r="I59" s="132"/>
      <c r="J59" s="135"/>
      <c r="K59" s="132"/>
      <c r="L59" s="132"/>
    </row>
    <row r="60" spans="1:12" ht="18" customHeight="1">
      <c r="A60" s="134"/>
      <c r="B60" s="79" t="s">
        <v>349</v>
      </c>
      <c r="C60" s="79" t="s">
        <v>6</v>
      </c>
      <c r="D60" s="92">
        <v>0.998</v>
      </c>
      <c r="E60" s="77">
        <f>D60*E57</f>
        <v>25.948</v>
      </c>
      <c r="F60" s="110"/>
      <c r="G60" s="110"/>
      <c r="H60" s="133"/>
      <c r="I60" s="132"/>
      <c r="J60" s="132"/>
      <c r="K60" s="132"/>
      <c r="L60" s="132"/>
    </row>
    <row r="61" spans="1:12" ht="18" customHeight="1">
      <c r="A61" s="134"/>
      <c r="B61" s="79" t="s">
        <v>350</v>
      </c>
      <c r="C61" s="79" t="s">
        <v>23</v>
      </c>
      <c r="D61" s="80"/>
      <c r="E61" s="77">
        <v>38</v>
      </c>
      <c r="F61" s="110"/>
      <c r="G61" s="110"/>
      <c r="H61" s="133"/>
      <c r="I61" s="132"/>
      <c r="J61" s="132"/>
      <c r="K61" s="132"/>
      <c r="L61" s="132"/>
    </row>
    <row r="62" spans="1:12" ht="18" customHeight="1">
      <c r="A62" s="134"/>
      <c r="B62" s="79" t="s">
        <v>161</v>
      </c>
      <c r="C62" s="79" t="s">
        <v>20</v>
      </c>
      <c r="D62" s="80">
        <v>0.208</v>
      </c>
      <c r="E62" s="77">
        <f>D62*E57</f>
        <v>5.4079999999999995</v>
      </c>
      <c r="F62" s="110"/>
      <c r="G62" s="110"/>
      <c r="H62" s="133"/>
      <c r="I62" s="132"/>
      <c r="J62" s="132"/>
      <c r="K62" s="132"/>
      <c r="L62" s="132"/>
    </row>
    <row r="63" spans="1:12" s="14" customFormat="1" ht="30">
      <c r="A63" s="78" t="s">
        <v>69</v>
      </c>
      <c r="B63" s="78" t="s">
        <v>351</v>
      </c>
      <c r="C63" s="78" t="s">
        <v>21</v>
      </c>
      <c r="D63" s="90"/>
      <c r="E63" s="82">
        <v>30.8</v>
      </c>
      <c r="F63" s="93"/>
      <c r="G63" s="126"/>
      <c r="H63" s="133"/>
      <c r="I63" s="132"/>
      <c r="J63" s="132"/>
      <c r="K63" s="132"/>
      <c r="L63" s="132"/>
    </row>
    <row r="64" spans="1:12" ht="20.25" customHeight="1">
      <c r="A64" s="134"/>
      <c r="B64" s="79" t="s">
        <v>1</v>
      </c>
      <c r="C64" s="87" t="s">
        <v>197</v>
      </c>
      <c r="D64" s="80">
        <v>0.609</v>
      </c>
      <c r="E64" s="77">
        <f>D64*E63</f>
        <v>18.7572</v>
      </c>
      <c r="F64" s="95"/>
      <c r="G64" s="110"/>
      <c r="H64" s="135"/>
      <c r="I64" s="132"/>
      <c r="J64" s="132"/>
      <c r="K64" s="132"/>
      <c r="L64" s="132"/>
    </row>
    <row r="65" spans="1:12" ht="18" customHeight="1">
      <c r="A65" s="134"/>
      <c r="B65" s="79" t="s">
        <v>2</v>
      </c>
      <c r="C65" s="87" t="s">
        <v>200</v>
      </c>
      <c r="D65" s="80">
        <v>0.0021</v>
      </c>
      <c r="E65" s="84">
        <f>D65*E63</f>
        <v>0.06468</v>
      </c>
      <c r="F65" s="95"/>
      <c r="G65" s="110"/>
      <c r="H65" s="133"/>
      <c r="I65" s="132"/>
      <c r="J65" s="135"/>
      <c r="K65" s="132"/>
      <c r="L65" s="132"/>
    </row>
    <row r="66" spans="1:12" ht="18" customHeight="1">
      <c r="A66" s="134"/>
      <c r="B66" s="79" t="s">
        <v>352</v>
      </c>
      <c r="C66" s="79" t="s">
        <v>6</v>
      </c>
      <c r="D66" s="92">
        <v>0.998</v>
      </c>
      <c r="E66" s="77">
        <f>D66*E63</f>
        <v>30.738400000000002</v>
      </c>
      <c r="F66" s="110"/>
      <c r="G66" s="110"/>
      <c r="H66" s="133"/>
      <c r="I66" s="132"/>
      <c r="J66" s="132"/>
      <c r="K66" s="132"/>
      <c r="L66" s="132"/>
    </row>
    <row r="67" spans="1:12" ht="18" customHeight="1">
      <c r="A67" s="134"/>
      <c r="B67" s="79" t="s">
        <v>353</v>
      </c>
      <c r="C67" s="79" t="s">
        <v>23</v>
      </c>
      <c r="D67" s="80"/>
      <c r="E67" s="77">
        <v>58</v>
      </c>
      <c r="F67" s="110"/>
      <c r="G67" s="110"/>
      <c r="H67" s="133"/>
      <c r="I67" s="132"/>
      <c r="J67" s="132"/>
      <c r="K67" s="132"/>
      <c r="L67" s="132"/>
    </row>
    <row r="68" spans="1:12" ht="18" customHeight="1">
      <c r="A68" s="134"/>
      <c r="B68" s="79" t="s">
        <v>161</v>
      </c>
      <c r="C68" s="79" t="s">
        <v>20</v>
      </c>
      <c r="D68" s="80">
        <v>0.156</v>
      </c>
      <c r="E68" s="77">
        <f>D68*E63</f>
        <v>4.8048</v>
      </c>
      <c r="F68" s="110"/>
      <c r="G68" s="110"/>
      <c r="H68" s="133"/>
      <c r="I68" s="132"/>
      <c r="J68" s="132"/>
      <c r="K68" s="132"/>
      <c r="L68" s="132"/>
    </row>
    <row r="69" spans="1:12" s="14" customFormat="1" ht="15">
      <c r="A69" s="78" t="s">
        <v>46</v>
      </c>
      <c r="B69" s="78" t="s">
        <v>356</v>
      </c>
      <c r="C69" s="78" t="s">
        <v>11</v>
      </c>
      <c r="D69" s="90"/>
      <c r="E69" s="82">
        <v>8</v>
      </c>
      <c r="F69" s="93"/>
      <c r="G69" s="126"/>
      <c r="H69" s="133"/>
      <c r="I69" s="132"/>
      <c r="J69" s="132"/>
      <c r="K69" s="132"/>
      <c r="L69" s="132"/>
    </row>
    <row r="70" spans="1:12" ht="20.25" customHeight="1">
      <c r="A70" s="134"/>
      <c r="B70" s="79" t="s">
        <v>1</v>
      </c>
      <c r="C70" s="87" t="s">
        <v>197</v>
      </c>
      <c r="D70" s="80">
        <v>2.44</v>
      </c>
      <c r="E70" s="77">
        <f>D70*E69</f>
        <v>19.52</v>
      </c>
      <c r="F70" s="95"/>
      <c r="G70" s="110"/>
      <c r="H70" s="135"/>
      <c r="I70" s="132"/>
      <c r="J70" s="132"/>
      <c r="K70" s="132"/>
      <c r="L70" s="132"/>
    </row>
    <row r="71" spans="1:12" ht="18" customHeight="1">
      <c r="A71" s="134"/>
      <c r="B71" s="79" t="s">
        <v>2</v>
      </c>
      <c r="C71" s="87" t="s">
        <v>200</v>
      </c>
      <c r="D71" s="80">
        <v>0.13</v>
      </c>
      <c r="E71" s="77">
        <f>D71*E69</f>
        <v>1.04</v>
      </c>
      <c r="F71" s="95"/>
      <c r="G71" s="110"/>
      <c r="H71" s="133"/>
      <c r="I71" s="132"/>
      <c r="J71" s="135"/>
      <c r="K71" s="132"/>
      <c r="L71" s="132"/>
    </row>
    <row r="72" spans="1:12" ht="18" customHeight="1">
      <c r="A72" s="134"/>
      <c r="B72" s="79" t="s">
        <v>357</v>
      </c>
      <c r="C72" s="79" t="s">
        <v>11</v>
      </c>
      <c r="D72" s="80">
        <v>1</v>
      </c>
      <c r="E72" s="77">
        <f>D72*E69</f>
        <v>8</v>
      </c>
      <c r="F72" s="110"/>
      <c r="G72" s="110"/>
      <c r="H72" s="133"/>
      <c r="I72" s="132"/>
      <c r="J72" s="132"/>
      <c r="K72" s="132"/>
      <c r="L72" s="132"/>
    </row>
    <row r="73" spans="1:12" ht="18" customHeight="1">
      <c r="A73" s="134"/>
      <c r="B73" s="79" t="s">
        <v>161</v>
      </c>
      <c r="C73" s="79" t="s">
        <v>20</v>
      </c>
      <c r="D73" s="80">
        <v>0.97</v>
      </c>
      <c r="E73" s="77">
        <f>D73*E69</f>
        <v>7.76</v>
      </c>
      <c r="F73" s="110"/>
      <c r="G73" s="110"/>
      <c r="H73" s="133"/>
      <c r="I73" s="132"/>
      <c r="J73" s="132"/>
      <c r="K73" s="132"/>
      <c r="L73" s="132"/>
    </row>
    <row r="74" spans="1:12" s="14" customFormat="1" ht="15">
      <c r="A74" s="78" t="s">
        <v>47</v>
      </c>
      <c r="B74" s="78" t="s">
        <v>365</v>
      </c>
      <c r="C74" s="78" t="s">
        <v>11</v>
      </c>
      <c r="D74" s="90"/>
      <c r="E74" s="82">
        <v>2</v>
      </c>
      <c r="F74" s="93"/>
      <c r="G74" s="126"/>
      <c r="H74" s="133"/>
      <c r="I74" s="132"/>
      <c r="J74" s="132"/>
      <c r="K74" s="132"/>
      <c r="L74" s="132"/>
    </row>
    <row r="75" spans="1:12" ht="20.25" customHeight="1">
      <c r="A75" s="134"/>
      <c r="B75" s="79" t="s">
        <v>1</v>
      </c>
      <c r="C75" s="87" t="s">
        <v>197</v>
      </c>
      <c r="D75" s="80">
        <v>2.44</v>
      </c>
      <c r="E75" s="77">
        <f>D75*E74</f>
        <v>4.88</v>
      </c>
      <c r="F75" s="95"/>
      <c r="G75" s="110"/>
      <c r="H75" s="135"/>
      <c r="I75" s="132"/>
      <c r="J75" s="132"/>
      <c r="K75" s="132"/>
      <c r="L75" s="132"/>
    </row>
    <row r="76" spans="1:12" ht="18" customHeight="1">
      <c r="A76" s="134"/>
      <c r="B76" s="79" t="s">
        <v>2</v>
      </c>
      <c r="C76" s="87" t="s">
        <v>200</v>
      </c>
      <c r="D76" s="80">
        <v>0.13</v>
      </c>
      <c r="E76" s="77">
        <f>D76*E74</f>
        <v>0.26</v>
      </c>
      <c r="F76" s="95"/>
      <c r="G76" s="110"/>
      <c r="H76" s="133"/>
      <c r="I76" s="132"/>
      <c r="J76" s="135"/>
      <c r="K76" s="132"/>
      <c r="L76" s="132"/>
    </row>
    <row r="77" spans="1:12" ht="18" customHeight="1">
      <c r="A77" s="134"/>
      <c r="B77" s="79" t="s">
        <v>366</v>
      </c>
      <c r="C77" s="79" t="s">
        <v>11</v>
      </c>
      <c r="D77" s="80">
        <v>1</v>
      </c>
      <c r="E77" s="77">
        <f>D77*E74</f>
        <v>2</v>
      </c>
      <c r="F77" s="110"/>
      <c r="G77" s="110"/>
      <c r="H77" s="133"/>
      <c r="I77" s="132"/>
      <c r="J77" s="132"/>
      <c r="K77" s="132"/>
      <c r="L77" s="132"/>
    </row>
    <row r="78" spans="1:12" ht="18" customHeight="1">
      <c r="A78" s="134"/>
      <c r="B78" s="79" t="s">
        <v>161</v>
      </c>
      <c r="C78" s="79" t="s">
        <v>20</v>
      </c>
      <c r="D78" s="80">
        <v>0.97</v>
      </c>
      <c r="E78" s="77">
        <f>D78*E74</f>
        <v>1.94</v>
      </c>
      <c r="F78" s="110"/>
      <c r="G78" s="110"/>
      <c r="H78" s="133"/>
      <c r="I78" s="132"/>
      <c r="J78" s="132"/>
      <c r="K78" s="132"/>
      <c r="L78" s="132"/>
    </row>
    <row r="79" spans="1:12" s="14" customFormat="1" ht="15">
      <c r="A79" s="78" t="s">
        <v>48</v>
      </c>
      <c r="B79" s="78" t="s">
        <v>358</v>
      </c>
      <c r="C79" s="78" t="s">
        <v>23</v>
      </c>
      <c r="D79" s="90"/>
      <c r="E79" s="82">
        <v>16</v>
      </c>
      <c r="F79" s="93"/>
      <c r="G79" s="126"/>
      <c r="H79" s="133"/>
      <c r="I79" s="132"/>
      <c r="J79" s="132"/>
      <c r="K79" s="132"/>
      <c r="L79" s="132"/>
    </row>
    <row r="80" spans="1:12" ht="20.25" customHeight="1">
      <c r="A80" s="134"/>
      <c r="B80" s="79" t="s">
        <v>1</v>
      </c>
      <c r="C80" s="87" t="s">
        <v>197</v>
      </c>
      <c r="D80" s="80">
        <v>0.46</v>
      </c>
      <c r="E80" s="77">
        <f>D80*E79</f>
        <v>7.36</v>
      </c>
      <c r="F80" s="95"/>
      <c r="G80" s="110"/>
      <c r="H80" s="135"/>
      <c r="I80" s="132"/>
      <c r="J80" s="132"/>
      <c r="K80" s="132"/>
      <c r="L80" s="132"/>
    </row>
    <row r="81" spans="1:12" ht="18" customHeight="1">
      <c r="A81" s="134"/>
      <c r="B81" s="79" t="s">
        <v>2</v>
      </c>
      <c r="C81" s="87" t="s">
        <v>200</v>
      </c>
      <c r="D81" s="80">
        <v>0.02</v>
      </c>
      <c r="E81" s="77">
        <f>D81*E79</f>
        <v>0.32</v>
      </c>
      <c r="F81" s="95"/>
      <c r="G81" s="110"/>
      <c r="H81" s="133"/>
      <c r="I81" s="132"/>
      <c r="J81" s="135"/>
      <c r="K81" s="132"/>
      <c r="L81" s="132"/>
    </row>
    <row r="82" spans="1:12" ht="18" customHeight="1">
      <c r="A82" s="134"/>
      <c r="B82" s="79" t="s">
        <v>359</v>
      </c>
      <c r="C82" s="79" t="s">
        <v>11</v>
      </c>
      <c r="D82" s="80">
        <v>1</v>
      </c>
      <c r="E82" s="77">
        <f>D82*E79</f>
        <v>16</v>
      </c>
      <c r="F82" s="110"/>
      <c r="G82" s="110"/>
      <c r="H82" s="133"/>
      <c r="I82" s="132"/>
      <c r="J82" s="132"/>
      <c r="K82" s="132"/>
      <c r="L82" s="132"/>
    </row>
    <row r="83" spans="1:12" ht="18" customHeight="1">
      <c r="A83" s="134"/>
      <c r="B83" s="79" t="s">
        <v>161</v>
      </c>
      <c r="C83" s="79" t="s">
        <v>20</v>
      </c>
      <c r="D83" s="80">
        <v>0.11</v>
      </c>
      <c r="E83" s="77">
        <f>D83*E79</f>
        <v>1.76</v>
      </c>
      <c r="F83" s="110"/>
      <c r="G83" s="110"/>
      <c r="H83" s="133"/>
      <c r="I83" s="132"/>
      <c r="J83" s="132"/>
      <c r="K83" s="132"/>
      <c r="L83" s="132"/>
    </row>
    <row r="84" spans="1:12" s="14" customFormat="1" ht="30">
      <c r="A84" s="78" t="s">
        <v>70</v>
      </c>
      <c r="B84" s="78" t="s">
        <v>360</v>
      </c>
      <c r="C84" s="78" t="s">
        <v>3</v>
      </c>
      <c r="D84" s="82"/>
      <c r="E84" s="82">
        <v>6</v>
      </c>
      <c r="F84" s="93"/>
      <c r="G84" s="126"/>
      <c r="H84" s="133"/>
      <c r="I84" s="132"/>
      <c r="J84" s="132"/>
      <c r="K84" s="132"/>
      <c r="L84" s="132"/>
    </row>
    <row r="85" spans="1:12" ht="20.25" customHeight="1">
      <c r="A85" s="134"/>
      <c r="B85" s="79" t="s">
        <v>1</v>
      </c>
      <c r="C85" s="87" t="s">
        <v>197</v>
      </c>
      <c r="D85" s="84">
        <v>0.197</v>
      </c>
      <c r="E85" s="77">
        <f>D85*E84</f>
        <v>1.182</v>
      </c>
      <c r="F85" s="95"/>
      <c r="G85" s="110"/>
      <c r="H85" s="135"/>
      <c r="I85" s="132"/>
      <c r="J85" s="132"/>
      <c r="K85" s="132"/>
      <c r="L85" s="132"/>
    </row>
    <row r="86" spans="1:12" ht="18" customHeight="1">
      <c r="A86" s="134"/>
      <c r="B86" s="79" t="s">
        <v>2</v>
      </c>
      <c r="C86" s="87" t="s">
        <v>200</v>
      </c>
      <c r="D86" s="92">
        <v>0.0163</v>
      </c>
      <c r="E86" s="77">
        <f>D86*E84</f>
        <v>0.0978</v>
      </c>
      <c r="F86" s="95"/>
      <c r="G86" s="110"/>
      <c r="H86" s="133"/>
      <c r="I86" s="132"/>
      <c r="J86" s="135"/>
      <c r="K86" s="132"/>
      <c r="L86" s="132"/>
    </row>
    <row r="87" spans="1:12" ht="18" customHeight="1">
      <c r="A87" s="78"/>
      <c r="B87" s="136" t="s">
        <v>228</v>
      </c>
      <c r="C87" s="78"/>
      <c r="D87" s="97"/>
      <c r="E87" s="93"/>
      <c r="F87" s="93"/>
      <c r="G87" s="93">
        <f>SUM(G14:G86)</f>
        <v>0</v>
      </c>
      <c r="H87" s="131"/>
      <c r="I87" s="137">
        <f>SUM(I13:I86)</f>
        <v>0</v>
      </c>
      <c r="J87" s="138"/>
      <c r="K87" s="137">
        <f>SUM(K13:K86)</f>
        <v>0</v>
      </c>
      <c r="L87" s="137">
        <f>SUM(L13:L86)</f>
        <v>0</v>
      </c>
    </row>
    <row r="88" spans="1:12" ht="15">
      <c r="A88" s="78"/>
      <c r="B88" s="136" t="s">
        <v>229</v>
      </c>
      <c r="C88" s="139" t="s">
        <v>475</v>
      </c>
      <c r="D88" s="97"/>
      <c r="E88" s="138"/>
      <c r="F88" s="93"/>
      <c r="G88" s="98"/>
      <c r="H88" s="142"/>
      <c r="I88" s="131"/>
      <c r="J88" s="138"/>
      <c r="K88" s="131"/>
      <c r="L88" s="137" t="e">
        <f>G87*C88</f>
        <v>#VALUE!</v>
      </c>
    </row>
    <row r="89" spans="1:12" ht="15">
      <c r="A89" s="78"/>
      <c r="B89" s="136" t="s">
        <v>186</v>
      </c>
      <c r="C89" s="102"/>
      <c r="D89" s="97"/>
      <c r="E89" s="138"/>
      <c r="F89" s="93"/>
      <c r="G89" s="98"/>
      <c r="H89" s="140"/>
      <c r="I89" s="131"/>
      <c r="J89" s="138"/>
      <c r="K89" s="138"/>
      <c r="L89" s="132" t="e">
        <f>L87+L88</f>
        <v>#VALUE!</v>
      </c>
    </row>
    <row r="90" spans="1:12" ht="15">
      <c r="A90" s="78"/>
      <c r="B90" s="136" t="s">
        <v>169</v>
      </c>
      <c r="C90" s="139" t="s">
        <v>475</v>
      </c>
      <c r="D90" s="97"/>
      <c r="E90" s="138"/>
      <c r="F90" s="93"/>
      <c r="G90" s="94"/>
      <c r="H90" s="131"/>
      <c r="I90" s="131"/>
      <c r="J90" s="138"/>
      <c r="K90" s="138"/>
      <c r="L90" s="132" t="e">
        <f>L89*C90</f>
        <v>#VALUE!</v>
      </c>
    </row>
    <row r="91" spans="1:12" ht="15">
      <c r="A91" s="78"/>
      <c r="B91" s="136" t="s">
        <v>186</v>
      </c>
      <c r="C91" s="102"/>
      <c r="D91" s="97"/>
      <c r="E91" s="138"/>
      <c r="F91" s="93"/>
      <c r="G91" s="98"/>
      <c r="H91" s="140"/>
      <c r="I91" s="131"/>
      <c r="J91" s="138"/>
      <c r="K91" s="138"/>
      <c r="L91" s="132" t="e">
        <f>L89+L90</f>
        <v>#VALUE!</v>
      </c>
    </row>
    <row r="92" spans="1:12" ht="15">
      <c r="A92" s="78"/>
      <c r="B92" s="136" t="s">
        <v>170</v>
      </c>
      <c r="C92" s="139" t="s">
        <v>475</v>
      </c>
      <c r="D92" s="97"/>
      <c r="E92" s="138"/>
      <c r="F92" s="93"/>
      <c r="G92" s="94"/>
      <c r="H92" s="131"/>
      <c r="I92" s="140"/>
      <c r="J92" s="138"/>
      <c r="K92" s="138"/>
      <c r="L92" s="132" t="e">
        <f>L91*C92</f>
        <v>#VALUE!</v>
      </c>
    </row>
    <row r="93" spans="1:12" ht="15">
      <c r="A93" s="79"/>
      <c r="B93" s="136" t="s">
        <v>186</v>
      </c>
      <c r="C93" s="95"/>
      <c r="D93" s="99"/>
      <c r="E93" s="138"/>
      <c r="F93" s="95"/>
      <c r="G93" s="98"/>
      <c r="H93" s="141"/>
      <c r="I93" s="138"/>
      <c r="J93" s="138"/>
      <c r="K93" s="138"/>
      <c r="L93" s="132" t="e">
        <f>L91+L92</f>
        <v>#VALUE!</v>
      </c>
    </row>
    <row r="94" spans="1:12" ht="15">
      <c r="A94" s="78"/>
      <c r="B94" s="136" t="s">
        <v>230</v>
      </c>
      <c r="C94" s="139">
        <v>0.03</v>
      </c>
      <c r="D94" s="97"/>
      <c r="E94" s="138"/>
      <c r="F94" s="93"/>
      <c r="G94" s="98"/>
      <c r="H94" s="143"/>
      <c r="I94" s="131"/>
      <c r="J94" s="138"/>
      <c r="K94" s="138"/>
      <c r="L94" s="132" t="e">
        <f>L93*C94</f>
        <v>#VALUE!</v>
      </c>
    </row>
    <row r="95" spans="1:12" ht="15">
      <c r="A95" s="78"/>
      <c r="B95" s="136" t="s">
        <v>168</v>
      </c>
      <c r="C95" s="93"/>
      <c r="D95" s="97"/>
      <c r="E95" s="138"/>
      <c r="F95" s="93"/>
      <c r="G95" s="98"/>
      <c r="H95" s="143"/>
      <c r="I95" s="131"/>
      <c r="J95" s="138"/>
      <c r="K95" s="138"/>
      <c r="L95" s="132" t="e">
        <f>L93+L94</f>
        <v>#VALUE!</v>
      </c>
    </row>
    <row r="96" spans="1:12" ht="15">
      <c r="A96" s="78"/>
      <c r="B96" s="136" t="s">
        <v>231</v>
      </c>
      <c r="C96" s="139">
        <v>0.18</v>
      </c>
      <c r="D96" s="97"/>
      <c r="E96" s="138"/>
      <c r="F96" s="93"/>
      <c r="G96" s="98"/>
      <c r="H96" s="143"/>
      <c r="I96" s="131"/>
      <c r="J96" s="138"/>
      <c r="K96" s="138"/>
      <c r="L96" s="132" t="e">
        <f>L95*C96</f>
        <v>#VALUE!</v>
      </c>
    </row>
    <row r="97" spans="1:12" ht="15">
      <c r="A97" s="78"/>
      <c r="B97" s="136" t="s">
        <v>168</v>
      </c>
      <c r="C97" s="78"/>
      <c r="D97" s="97"/>
      <c r="E97" s="93"/>
      <c r="F97" s="93"/>
      <c r="G97" s="98"/>
      <c r="H97" s="143"/>
      <c r="I97" s="131"/>
      <c r="J97" s="138"/>
      <c r="K97" s="138"/>
      <c r="L97" s="132" t="e">
        <f>SUM(L95:L96)</f>
        <v>#VALUE!</v>
      </c>
    </row>
    <row r="98" spans="1:6" ht="15">
      <c r="A98" s="43"/>
      <c r="B98" s="28"/>
      <c r="C98" s="28"/>
      <c r="D98" s="28"/>
      <c r="E98" s="28"/>
      <c r="F98" s="28"/>
    </row>
    <row r="99" spans="1:8" ht="30" customHeight="1">
      <c r="A99" s="23"/>
      <c r="B99" s="195"/>
      <c r="C99" s="195"/>
      <c r="D99" s="195"/>
      <c r="E99" s="195"/>
      <c r="F99" s="195"/>
      <c r="G99" s="195"/>
      <c r="H99" s="24"/>
    </row>
    <row r="103" spans="2:9" ht="15" customHeight="1">
      <c r="B103" s="196"/>
      <c r="C103" s="196"/>
      <c r="D103" s="196"/>
      <c r="E103" s="196"/>
      <c r="F103" s="196"/>
      <c r="G103" s="196"/>
      <c r="H103" s="196"/>
      <c r="I103" s="196"/>
    </row>
  </sheetData>
  <sheetProtection/>
  <mergeCells count="16">
    <mergeCell ref="B99:G99"/>
    <mergeCell ref="B103:I103"/>
    <mergeCell ref="A9:A10"/>
    <mergeCell ref="B9:B10"/>
    <mergeCell ref="C9:C10"/>
    <mergeCell ref="D9:E9"/>
    <mergeCell ref="F9:G9"/>
    <mergeCell ref="H9:I9"/>
    <mergeCell ref="J9:K9"/>
    <mergeCell ref="A1:L1"/>
    <mergeCell ref="A2:L2"/>
    <mergeCell ref="A3:L3"/>
    <mergeCell ref="A5:C5"/>
    <mergeCell ref="A6:C6"/>
    <mergeCell ref="A7:C7"/>
    <mergeCell ref="L9:L10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35">
      <selection activeCell="A8" sqref="A8:IV8"/>
    </sheetView>
  </sheetViews>
  <sheetFormatPr defaultColWidth="9.00390625" defaultRowHeight="12.75"/>
  <cols>
    <col min="1" max="1" width="3.75390625" style="0" customWidth="1"/>
    <col min="2" max="2" width="37.75390625" style="0" customWidth="1"/>
    <col min="3" max="3" width="8.125" style="0" customWidth="1"/>
    <col min="4" max="4" width="9.375" style="0" customWidth="1"/>
    <col min="5" max="5" width="9.00390625" style="0" customWidth="1"/>
    <col min="7" max="7" width="8.25390625" style="0" customWidth="1"/>
    <col min="8" max="8" width="9.75390625" style="0" customWidth="1"/>
  </cols>
  <sheetData>
    <row r="1" spans="1:12" ht="24.75" customHeight="1">
      <c r="A1" s="206" t="s">
        <v>409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40.5" customHeight="1">
      <c r="A2" s="212" t="s">
        <v>412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8.75" customHeight="1">
      <c r="A3" s="213" t="s">
        <v>344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7" ht="15" hidden="1">
      <c r="A4" s="48"/>
      <c r="B4" s="48"/>
      <c r="C4" s="48"/>
      <c r="D4" s="48"/>
      <c r="E4" s="48"/>
      <c r="F4" s="48"/>
      <c r="G4" s="48"/>
    </row>
    <row r="5" spans="1:7" ht="20.25" customHeight="1">
      <c r="A5" s="216" t="s">
        <v>194</v>
      </c>
      <c r="B5" s="216"/>
      <c r="C5" s="216"/>
      <c r="D5" s="105" t="e">
        <f>L51</f>
        <v>#VALUE!</v>
      </c>
      <c r="E5" s="65" t="s">
        <v>19</v>
      </c>
      <c r="F5" s="65"/>
      <c r="G5" s="65"/>
    </row>
    <row r="6" spans="1:7" ht="19.5" customHeight="1">
      <c r="A6" s="219" t="s">
        <v>195</v>
      </c>
      <c r="B6" s="219"/>
      <c r="C6" s="219"/>
      <c r="D6" s="105">
        <f>I27+I40</f>
        <v>0</v>
      </c>
      <c r="E6" s="65" t="s">
        <v>20</v>
      </c>
      <c r="F6" s="65"/>
      <c r="G6" s="65"/>
    </row>
    <row r="7" spans="1:7" ht="20.25" customHeight="1">
      <c r="A7" s="216" t="s">
        <v>196</v>
      </c>
      <c r="B7" s="216"/>
      <c r="C7" s="216"/>
      <c r="D7" s="105">
        <f>D6/2.8</f>
        <v>0</v>
      </c>
      <c r="E7" s="106" t="s">
        <v>197</v>
      </c>
      <c r="F7" s="65"/>
      <c r="G7" s="65"/>
    </row>
    <row r="8" spans="1:7" ht="6" customHeight="1">
      <c r="A8" s="46"/>
      <c r="B8" s="46"/>
      <c r="C8" s="46"/>
      <c r="D8" s="46"/>
      <c r="E8" s="103"/>
      <c r="F8" s="103"/>
      <c r="G8" s="47"/>
    </row>
    <row r="9" spans="1:12" ht="32.25" customHeight="1">
      <c r="A9" s="217" t="s">
        <v>25</v>
      </c>
      <c r="B9" s="220" t="s">
        <v>156</v>
      </c>
      <c r="C9" s="205" t="s">
        <v>157</v>
      </c>
      <c r="D9" s="207" t="s">
        <v>158</v>
      </c>
      <c r="E9" s="207"/>
      <c r="F9" s="207" t="s">
        <v>224</v>
      </c>
      <c r="G9" s="207"/>
      <c r="H9" s="208" t="s">
        <v>225</v>
      </c>
      <c r="I9" s="208"/>
      <c r="J9" s="209" t="s">
        <v>226</v>
      </c>
      <c r="K9" s="210"/>
      <c r="L9" s="211" t="s">
        <v>193</v>
      </c>
    </row>
    <row r="10" spans="1:12" ht="69" customHeight="1">
      <c r="A10" s="218"/>
      <c r="B10" s="220"/>
      <c r="C10" s="205"/>
      <c r="D10" s="101" t="s">
        <v>159</v>
      </c>
      <c r="E10" s="101" t="s">
        <v>160</v>
      </c>
      <c r="F10" s="101" t="s">
        <v>227</v>
      </c>
      <c r="G10" s="101" t="s">
        <v>193</v>
      </c>
      <c r="H10" s="101" t="s">
        <v>227</v>
      </c>
      <c r="I10" s="101" t="s">
        <v>193</v>
      </c>
      <c r="J10" s="101" t="s">
        <v>227</v>
      </c>
      <c r="K10" s="101" t="s">
        <v>193</v>
      </c>
      <c r="L10" s="211"/>
    </row>
    <row r="11" spans="1:12" ht="18" customHeight="1">
      <c r="A11" s="81" t="s">
        <v>34</v>
      </c>
      <c r="B11" s="81" t="s">
        <v>36</v>
      </c>
      <c r="C11" s="81" t="s">
        <v>37</v>
      </c>
      <c r="D11" s="81" t="s">
        <v>38</v>
      </c>
      <c r="E11" s="81" t="s">
        <v>39</v>
      </c>
      <c r="F11" s="81" t="s">
        <v>27</v>
      </c>
      <c r="G11" s="75">
        <v>8</v>
      </c>
      <c r="H11" s="81" t="s">
        <v>29</v>
      </c>
      <c r="I11" s="75">
        <v>10</v>
      </c>
      <c r="J11" s="81" t="s">
        <v>69</v>
      </c>
      <c r="K11" s="75">
        <v>12</v>
      </c>
      <c r="L11" s="81" t="s">
        <v>47</v>
      </c>
    </row>
    <row r="12" spans="1:12" ht="18" customHeight="1">
      <c r="A12" s="81"/>
      <c r="B12" s="81" t="s">
        <v>466</v>
      </c>
      <c r="C12" s="81"/>
      <c r="D12" s="81"/>
      <c r="E12" s="81"/>
      <c r="F12" s="81"/>
      <c r="G12" s="75"/>
      <c r="H12" s="81"/>
      <c r="I12" s="75"/>
      <c r="J12" s="81"/>
      <c r="K12" s="75"/>
      <c r="L12" s="81"/>
    </row>
    <row r="13" spans="1:12" s="14" customFormat="1" ht="30">
      <c r="A13" s="78" t="s">
        <v>34</v>
      </c>
      <c r="B13" s="78" t="s">
        <v>362</v>
      </c>
      <c r="C13" s="78" t="s">
        <v>6</v>
      </c>
      <c r="D13" s="90"/>
      <c r="E13" s="82">
        <v>34</v>
      </c>
      <c r="F13" s="93"/>
      <c r="G13" s="126"/>
      <c r="H13" s="133"/>
      <c r="I13" s="132"/>
      <c r="J13" s="132"/>
      <c r="K13" s="132"/>
      <c r="L13" s="132">
        <f>K13+I13+G13</f>
        <v>0</v>
      </c>
    </row>
    <row r="14" spans="1:12" ht="20.25" customHeight="1">
      <c r="A14" s="134"/>
      <c r="B14" s="79" t="s">
        <v>1</v>
      </c>
      <c r="C14" s="87" t="s">
        <v>197</v>
      </c>
      <c r="D14" s="80">
        <v>0.583</v>
      </c>
      <c r="E14" s="77">
        <f>D14*E13</f>
        <v>19.822</v>
      </c>
      <c r="F14" s="95"/>
      <c r="G14" s="110"/>
      <c r="H14" s="135"/>
      <c r="I14" s="132"/>
      <c r="J14" s="132"/>
      <c r="K14" s="132"/>
      <c r="L14" s="132"/>
    </row>
    <row r="15" spans="1:12" ht="18" customHeight="1">
      <c r="A15" s="134"/>
      <c r="B15" s="79" t="s">
        <v>2</v>
      </c>
      <c r="C15" s="87" t="s">
        <v>200</v>
      </c>
      <c r="D15" s="80">
        <v>0.0046</v>
      </c>
      <c r="E15" s="84">
        <f>D15*E13</f>
        <v>0.15639999999999998</v>
      </c>
      <c r="F15" s="95"/>
      <c r="G15" s="110"/>
      <c r="H15" s="133"/>
      <c r="I15" s="132"/>
      <c r="J15" s="135"/>
      <c r="K15" s="132"/>
      <c r="L15" s="132"/>
    </row>
    <row r="16" spans="1:12" ht="18" customHeight="1">
      <c r="A16" s="134"/>
      <c r="B16" s="79" t="s">
        <v>341</v>
      </c>
      <c r="C16" s="79" t="s">
        <v>11</v>
      </c>
      <c r="D16" s="77">
        <v>1</v>
      </c>
      <c r="E16" s="77">
        <f>D16*E13</f>
        <v>34</v>
      </c>
      <c r="F16" s="127"/>
      <c r="G16" s="110"/>
      <c r="H16" s="133"/>
      <c r="I16" s="132"/>
      <c r="J16" s="132"/>
      <c r="K16" s="132"/>
      <c r="L16" s="132"/>
    </row>
    <row r="17" spans="1:12" ht="18" customHeight="1">
      <c r="A17" s="134"/>
      <c r="B17" s="79" t="s">
        <v>361</v>
      </c>
      <c r="C17" s="79" t="s">
        <v>3</v>
      </c>
      <c r="D17" s="77"/>
      <c r="E17" s="77">
        <v>35</v>
      </c>
      <c r="F17" s="110"/>
      <c r="G17" s="110"/>
      <c r="H17" s="133"/>
      <c r="I17" s="132"/>
      <c r="J17" s="132"/>
      <c r="K17" s="132"/>
      <c r="L17" s="132"/>
    </row>
    <row r="18" spans="1:12" ht="18" customHeight="1">
      <c r="A18" s="134"/>
      <c r="B18" s="79" t="s">
        <v>161</v>
      </c>
      <c r="C18" s="79" t="s">
        <v>20</v>
      </c>
      <c r="D18" s="80">
        <v>0.208</v>
      </c>
      <c r="E18" s="77">
        <f>D18*E13</f>
        <v>7.072</v>
      </c>
      <c r="F18" s="110"/>
      <c r="G18" s="110"/>
      <c r="H18" s="133"/>
      <c r="I18" s="132"/>
      <c r="J18" s="132"/>
      <c r="K18" s="132"/>
      <c r="L18" s="132"/>
    </row>
    <row r="19" spans="1:12" s="14" customFormat="1" ht="30">
      <c r="A19" s="78" t="s">
        <v>35</v>
      </c>
      <c r="B19" s="78" t="s">
        <v>363</v>
      </c>
      <c r="C19" s="78" t="s">
        <v>3</v>
      </c>
      <c r="D19" s="90"/>
      <c r="E19" s="82">
        <v>10</v>
      </c>
      <c r="F19" s="93"/>
      <c r="G19" s="126"/>
      <c r="H19" s="133"/>
      <c r="I19" s="132"/>
      <c r="J19" s="132"/>
      <c r="K19" s="132"/>
      <c r="L19" s="132"/>
    </row>
    <row r="20" spans="1:12" ht="20.25" customHeight="1">
      <c r="A20" s="134"/>
      <c r="B20" s="79" t="s">
        <v>1</v>
      </c>
      <c r="C20" s="87" t="s">
        <v>3</v>
      </c>
      <c r="D20" s="80">
        <v>2.89</v>
      </c>
      <c r="E20" s="77">
        <f>D20*E19</f>
        <v>28.900000000000002</v>
      </c>
      <c r="F20" s="95"/>
      <c r="G20" s="110"/>
      <c r="H20" s="135"/>
      <c r="I20" s="132"/>
      <c r="J20" s="132"/>
      <c r="K20" s="132"/>
      <c r="L20" s="132"/>
    </row>
    <row r="21" spans="1:12" ht="18" customHeight="1">
      <c r="A21" s="134"/>
      <c r="B21" s="79" t="s">
        <v>2</v>
      </c>
      <c r="C21" s="87" t="s">
        <v>200</v>
      </c>
      <c r="D21" s="80">
        <v>0.01</v>
      </c>
      <c r="E21" s="84">
        <f>D21*E19</f>
        <v>0.1</v>
      </c>
      <c r="F21" s="95"/>
      <c r="G21" s="110"/>
      <c r="H21" s="133"/>
      <c r="I21" s="132"/>
      <c r="J21" s="135"/>
      <c r="K21" s="132"/>
      <c r="L21" s="132"/>
    </row>
    <row r="22" spans="1:12" ht="18" customHeight="1">
      <c r="A22" s="134"/>
      <c r="B22" s="79" t="s">
        <v>364</v>
      </c>
      <c r="C22" s="87" t="s">
        <v>3</v>
      </c>
      <c r="D22" s="80">
        <v>1</v>
      </c>
      <c r="E22" s="77">
        <f>D22*E19</f>
        <v>10</v>
      </c>
      <c r="F22" s="95"/>
      <c r="G22" s="110"/>
      <c r="H22" s="133"/>
      <c r="I22" s="132"/>
      <c r="J22" s="135"/>
      <c r="K22" s="132"/>
      <c r="L22" s="132"/>
    </row>
    <row r="23" spans="1:12" ht="18" customHeight="1">
      <c r="A23" s="134"/>
      <c r="B23" s="79" t="s">
        <v>161</v>
      </c>
      <c r="C23" s="79" t="s">
        <v>20</v>
      </c>
      <c r="D23" s="80">
        <v>0.02</v>
      </c>
      <c r="E23" s="77">
        <f>D23*E19</f>
        <v>0.2</v>
      </c>
      <c r="F23" s="110"/>
      <c r="G23" s="110"/>
      <c r="H23" s="133"/>
      <c r="I23" s="132"/>
      <c r="J23" s="132"/>
      <c r="K23" s="132"/>
      <c r="L23" s="132"/>
    </row>
    <row r="24" spans="1:12" s="14" customFormat="1" ht="30">
      <c r="A24" s="78" t="s">
        <v>36</v>
      </c>
      <c r="B24" s="78" t="s">
        <v>346</v>
      </c>
      <c r="C24" s="78" t="s">
        <v>3</v>
      </c>
      <c r="D24" s="82"/>
      <c r="E24" s="82">
        <v>10</v>
      </c>
      <c r="F24" s="93"/>
      <c r="G24" s="126"/>
      <c r="H24" s="133"/>
      <c r="I24" s="132"/>
      <c r="J24" s="132"/>
      <c r="K24" s="132"/>
      <c r="L24" s="132"/>
    </row>
    <row r="25" spans="1:12" ht="20.25" customHeight="1">
      <c r="A25" s="134"/>
      <c r="B25" s="79" t="s">
        <v>1</v>
      </c>
      <c r="C25" s="87" t="s">
        <v>197</v>
      </c>
      <c r="D25" s="84">
        <v>0.197</v>
      </c>
      <c r="E25" s="77">
        <f>D25*E24</f>
        <v>1.9700000000000002</v>
      </c>
      <c r="F25" s="95"/>
      <c r="G25" s="110"/>
      <c r="H25" s="135"/>
      <c r="I25" s="132"/>
      <c r="J25" s="132"/>
      <c r="K25" s="132"/>
      <c r="L25" s="132"/>
    </row>
    <row r="26" spans="1:12" ht="18" customHeight="1">
      <c r="A26" s="134"/>
      <c r="B26" s="79" t="s">
        <v>2</v>
      </c>
      <c r="C26" s="87" t="s">
        <v>200</v>
      </c>
      <c r="D26" s="92">
        <v>0.0163</v>
      </c>
      <c r="E26" s="77">
        <f>D26*E24</f>
        <v>0.16299999999999998</v>
      </c>
      <c r="F26" s="95"/>
      <c r="G26" s="110"/>
      <c r="H26" s="133"/>
      <c r="I26" s="132"/>
      <c r="J26" s="135"/>
      <c r="K26" s="132"/>
      <c r="L26" s="132"/>
    </row>
    <row r="27" spans="1:12" ht="18" customHeight="1">
      <c r="A27" s="78"/>
      <c r="B27" s="136" t="s">
        <v>228</v>
      </c>
      <c r="C27" s="78"/>
      <c r="D27" s="97"/>
      <c r="E27" s="93"/>
      <c r="F27" s="93"/>
      <c r="G27" s="93">
        <f>SUM(G13:G26)</f>
        <v>0</v>
      </c>
      <c r="H27" s="131"/>
      <c r="I27" s="137">
        <f>SUM(I13:I26)</f>
        <v>0</v>
      </c>
      <c r="J27" s="138"/>
      <c r="K27" s="137">
        <f>SUM(K13:K26)</f>
        <v>0</v>
      </c>
      <c r="L27" s="137">
        <f>SUM(L7:L26)</f>
        <v>0</v>
      </c>
    </row>
    <row r="28" spans="1:12" ht="15">
      <c r="A28" s="78"/>
      <c r="B28" s="136" t="s">
        <v>229</v>
      </c>
      <c r="C28" s="139" t="s">
        <v>475</v>
      </c>
      <c r="D28" s="97"/>
      <c r="E28" s="138"/>
      <c r="F28" s="93"/>
      <c r="G28" s="98"/>
      <c r="H28" s="142"/>
      <c r="I28" s="131"/>
      <c r="J28" s="138"/>
      <c r="K28" s="131"/>
      <c r="L28" s="137" t="e">
        <f>G27*C28</f>
        <v>#VALUE!</v>
      </c>
    </row>
    <row r="29" spans="1:12" ht="15">
      <c r="A29" s="78"/>
      <c r="B29" s="136" t="s">
        <v>186</v>
      </c>
      <c r="C29" s="102"/>
      <c r="D29" s="97"/>
      <c r="E29" s="138"/>
      <c r="F29" s="93"/>
      <c r="G29" s="98"/>
      <c r="H29" s="140"/>
      <c r="I29" s="131"/>
      <c r="J29" s="138"/>
      <c r="K29" s="138"/>
      <c r="L29" s="132" t="e">
        <f>L27+L28</f>
        <v>#VALUE!</v>
      </c>
    </row>
    <row r="30" spans="1:12" ht="15">
      <c r="A30" s="78"/>
      <c r="B30" s="136" t="s">
        <v>169</v>
      </c>
      <c r="C30" s="139" t="s">
        <v>475</v>
      </c>
      <c r="D30" s="97"/>
      <c r="E30" s="138"/>
      <c r="F30" s="93"/>
      <c r="G30" s="94"/>
      <c r="H30" s="131"/>
      <c r="I30" s="131"/>
      <c r="J30" s="138"/>
      <c r="K30" s="138"/>
      <c r="L30" s="132" t="e">
        <f>L29*C30</f>
        <v>#VALUE!</v>
      </c>
    </row>
    <row r="31" spans="1:12" ht="15">
      <c r="A31" s="78"/>
      <c r="B31" s="136" t="s">
        <v>186</v>
      </c>
      <c r="C31" s="102"/>
      <c r="D31" s="97"/>
      <c r="E31" s="138"/>
      <c r="F31" s="93"/>
      <c r="G31" s="98"/>
      <c r="H31" s="140"/>
      <c r="I31" s="131"/>
      <c r="J31" s="138"/>
      <c r="K31" s="138"/>
      <c r="L31" s="132" t="e">
        <f>L29+L30</f>
        <v>#VALUE!</v>
      </c>
    </row>
    <row r="32" spans="1:12" ht="15">
      <c r="A32" s="78"/>
      <c r="B32" s="136" t="s">
        <v>170</v>
      </c>
      <c r="C32" s="139" t="s">
        <v>475</v>
      </c>
      <c r="D32" s="97"/>
      <c r="E32" s="138"/>
      <c r="F32" s="93"/>
      <c r="G32" s="94"/>
      <c r="H32" s="131"/>
      <c r="I32" s="140"/>
      <c r="J32" s="138"/>
      <c r="K32" s="138"/>
      <c r="L32" s="132" t="e">
        <f>L31*C32</f>
        <v>#VALUE!</v>
      </c>
    </row>
    <row r="33" spans="1:12" ht="15">
      <c r="A33" s="79"/>
      <c r="B33" s="136" t="s">
        <v>186</v>
      </c>
      <c r="C33" s="95"/>
      <c r="D33" s="99"/>
      <c r="E33" s="138"/>
      <c r="F33" s="95"/>
      <c r="G33" s="98"/>
      <c r="H33" s="141"/>
      <c r="I33" s="138"/>
      <c r="J33" s="138"/>
      <c r="K33" s="138"/>
      <c r="L33" s="132" t="e">
        <f>L31+L32</f>
        <v>#VALUE!</v>
      </c>
    </row>
    <row r="34" spans="1:12" ht="18" customHeight="1">
      <c r="A34" s="81"/>
      <c r="B34" s="81" t="s">
        <v>467</v>
      </c>
      <c r="C34" s="81"/>
      <c r="D34" s="81"/>
      <c r="E34" s="81"/>
      <c r="F34" s="81"/>
      <c r="G34" s="75"/>
      <c r="H34" s="81"/>
      <c r="I34" s="75"/>
      <c r="J34" s="81"/>
      <c r="K34" s="75"/>
      <c r="L34" s="81"/>
    </row>
    <row r="35" spans="1:12" s="14" customFormat="1" ht="30">
      <c r="A35" s="78" t="s">
        <v>34</v>
      </c>
      <c r="B35" s="81" t="s">
        <v>342</v>
      </c>
      <c r="C35" s="81" t="s">
        <v>23</v>
      </c>
      <c r="D35" s="169"/>
      <c r="E35" s="82">
        <v>10</v>
      </c>
      <c r="F35" s="93"/>
      <c r="G35" s="126"/>
      <c r="H35" s="133"/>
      <c r="I35" s="132"/>
      <c r="J35" s="132"/>
      <c r="K35" s="132"/>
      <c r="L35" s="132">
        <f>K35+I35+G35</f>
        <v>0</v>
      </c>
    </row>
    <row r="36" spans="1:12" ht="20.25" customHeight="1">
      <c r="A36" s="134"/>
      <c r="B36" s="83" t="s">
        <v>1</v>
      </c>
      <c r="C36" s="57" t="s">
        <v>197</v>
      </c>
      <c r="D36" s="57">
        <v>7.54</v>
      </c>
      <c r="E36" s="58">
        <f>D36*E35</f>
        <v>75.4</v>
      </c>
      <c r="F36" s="95"/>
      <c r="G36" s="110"/>
      <c r="H36" s="135"/>
      <c r="I36" s="132"/>
      <c r="J36" s="132"/>
      <c r="K36" s="132"/>
      <c r="L36" s="132"/>
    </row>
    <row r="37" spans="1:12" ht="18" customHeight="1">
      <c r="A37" s="134"/>
      <c r="B37" s="79" t="s">
        <v>2</v>
      </c>
      <c r="C37" s="87" t="s">
        <v>200</v>
      </c>
      <c r="D37" s="80">
        <v>0.97</v>
      </c>
      <c r="E37" s="84">
        <f>D37*E35</f>
        <v>9.7</v>
      </c>
      <c r="F37" s="95"/>
      <c r="G37" s="110"/>
      <c r="H37" s="133"/>
      <c r="I37" s="132"/>
      <c r="J37" s="135"/>
      <c r="K37" s="132"/>
      <c r="L37" s="132"/>
    </row>
    <row r="38" spans="1:12" ht="30" customHeight="1">
      <c r="A38" s="134"/>
      <c r="B38" s="83" t="s">
        <v>343</v>
      </c>
      <c r="C38" s="83" t="s">
        <v>17</v>
      </c>
      <c r="D38" s="58">
        <v>1</v>
      </c>
      <c r="E38" s="58">
        <f>D38*E35</f>
        <v>10</v>
      </c>
      <c r="F38" s="95"/>
      <c r="G38" s="110"/>
      <c r="H38" s="133"/>
      <c r="I38" s="132"/>
      <c r="J38" s="135"/>
      <c r="K38" s="132"/>
      <c r="L38" s="132"/>
    </row>
    <row r="39" spans="1:12" ht="18" customHeight="1">
      <c r="A39" s="134"/>
      <c r="B39" s="83" t="s">
        <v>161</v>
      </c>
      <c r="C39" s="83" t="s">
        <v>20</v>
      </c>
      <c r="D39" s="57">
        <v>1.7</v>
      </c>
      <c r="E39" s="58">
        <f>D39*E35</f>
        <v>17</v>
      </c>
      <c r="F39" s="110"/>
      <c r="G39" s="110"/>
      <c r="H39" s="133"/>
      <c r="I39" s="132"/>
      <c r="J39" s="132"/>
      <c r="K39" s="132"/>
      <c r="L39" s="132"/>
    </row>
    <row r="40" spans="1:12" ht="18" customHeight="1">
      <c r="A40" s="78"/>
      <c r="B40" s="136" t="s">
        <v>228</v>
      </c>
      <c r="C40" s="78"/>
      <c r="D40" s="97"/>
      <c r="E40" s="93"/>
      <c r="F40" s="93"/>
      <c r="G40" s="93">
        <f>SUM(G36:G39)</f>
        <v>0</v>
      </c>
      <c r="H40" s="131"/>
      <c r="I40" s="137">
        <f>SUM(I36:I39)</f>
        <v>0</v>
      </c>
      <c r="J40" s="138"/>
      <c r="K40" s="137">
        <f>SUM(K36:K39)</f>
        <v>0</v>
      </c>
      <c r="L40" s="137">
        <f>SUM(L36:L39)</f>
        <v>0</v>
      </c>
    </row>
    <row r="41" spans="1:12" ht="15">
      <c r="A41" s="78"/>
      <c r="B41" s="136" t="s">
        <v>229</v>
      </c>
      <c r="C41" s="139" t="s">
        <v>475</v>
      </c>
      <c r="D41" s="97"/>
      <c r="E41" s="138"/>
      <c r="F41" s="93"/>
      <c r="G41" s="98"/>
      <c r="H41" s="142"/>
      <c r="I41" s="131"/>
      <c r="J41" s="138"/>
      <c r="K41" s="131"/>
      <c r="L41" s="137" t="e">
        <f>G40*C41</f>
        <v>#VALUE!</v>
      </c>
    </row>
    <row r="42" spans="1:12" ht="15">
      <c r="A42" s="78"/>
      <c r="B42" s="136" t="s">
        <v>186</v>
      </c>
      <c r="C42" s="102"/>
      <c r="D42" s="97"/>
      <c r="E42" s="138"/>
      <c r="F42" s="93"/>
      <c r="G42" s="98"/>
      <c r="H42" s="140"/>
      <c r="I42" s="131"/>
      <c r="J42" s="138"/>
      <c r="K42" s="138"/>
      <c r="L42" s="132" t="e">
        <f>L40+L41</f>
        <v>#VALUE!</v>
      </c>
    </row>
    <row r="43" spans="1:12" ht="37.5" customHeight="1">
      <c r="A43" s="78"/>
      <c r="B43" s="136" t="s">
        <v>468</v>
      </c>
      <c r="C43" s="139" t="s">
        <v>475</v>
      </c>
      <c r="D43" s="97"/>
      <c r="E43" s="138"/>
      <c r="F43" s="93"/>
      <c r="G43" s="94"/>
      <c r="H43" s="131"/>
      <c r="I43" s="131"/>
      <c r="J43" s="138"/>
      <c r="K43" s="138"/>
      <c r="L43" s="132">
        <v>325.31</v>
      </c>
    </row>
    <row r="44" spans="1:12" ht="15">
      <c r="A44" s="78"/>
      <c r="B44" s="136" t="s">
        <v>186</v>
      </c>
      <c r="C44" s="102"/>
      <c r="D44" s="97"/>
      <c r="E44" s="138"/>
      <c r="F44" s="93"/>
      <c r="G44" s="98"/>
      <c r="H44" s="140"/>
      <c r="I44" s="131"/>
      <c r="J44" s="138"/>
      <c r="K44" s="138"/>
      <c r="L44" s="132" t="e">
        <f>L42+L43</f>
        <v>#VALUE!</v>
      </c>
    </row>
    <row r="45" spans="1:12" ht="15">
      <c r="A45" s="78"/>
      <c r="B45" s="136" t="s">
        <v>170</v>
      </c>
      <c r="C45" s="139" t="s">
        <v>475</v>
      </c>
      <c r="D45" s="97"/>
      <c r="E45" s="138"/>
      <c r="F45" s="93"/>
      <c r="G45" s="94"/>
      <c r="H45" s="131"/>
      <c r="I45" s="140"/>
      <c r="J45" s="138"/>
      <c r="K45" s="138"/>
      <c r="L45" s="132" t="e">
        <f>L44*C45</f>
        <v>#VALUE!</v>
      </c>
    </row>
    <row r="46" spans="1:12" ht="15">
      <c r="A46" s="79"/>
      <c r="B46" s="136" t="s">
        <v>186</v>
      </c>
      <c r="C46" s="95"/>
      <c r="D46" s="99"/>
      <c r="E46" s="138"/>
      <c r="F46" s="95"/>
      <c r="G46" s="98"/>
      <c r="H46" s="141"/>
      <c r="I46" s="138"/>
      <c r="J46" s="138"/>
      <c r="K46" s="138"/>
      <c r="L46" s="137" t="e">
        <f>L44+L45</f>
        <v>#VALUE!</v>
      </c>
    </row>
    <row r="47" spans="1:12" ht="15">
      <c r="A47" s="79"/>
      <c r="B47" s="136" t="s">
        <v>469</v>
      </c>
      <c r="C47" s="95"/>
      <c r="D47" s="99"/>
      <c r="E47" s="138"/>
      <c r="F47" s="95"/>
      <c r="G47" s="98"/>
      <c r="H47" s="141"/>
      <c r="I47" s="138"/>
      <c r="J47" s="138"/>
      <c r="K47" s="138"/>
      <c r="L47" s="132" t="e">
        <f>L46+L33</f>
        <v>#VALUE!</v>
      </c>
    </row>
    <row r="48" spans="1:12" ht="15">
      <c r="A48" s="78"/>
      <c r="B48" s="136" t="s">
        <v>230</v>
      </c>
      <c r="C48" s="139">
        <v>0.03</v>
      </c>
      <c r="D48" s="97"/>
      <c r="E48" s="138"/>
      <c r="F48" s="93"/>
      <c r="G48" s="98"/>
      <c r="H48" s="143"/>
      <c r="I48" s="131"/>
      <c r="J48" s="138"/>
      <c r="K48" s="138"/>
      <c r="L48" s="132" t="e">
        <f>L47*C48</f>
        <v>#VALUE!</v>
      </c>
    </row>
    <row r="49" spans="1:12" ht="15">
      <c r="A49" s="78"/>
      <c r="B49" s="136" t="s">
        <v>168</v>
      </c>
      <c r="C49" s="93"/>
      <c r="D49" s="97"/>
      <c r="E49" s="138"/>
      <c r="F49" s="93"/>
      <c r="G49" s="98"/>
      <c r="H49" s="143"/>
      <c r="I49" s="131"/>
      <c r="J49" s="138"/>
      <c r="K49" s="138"/>
      <c r="L49" s="132" t="e">
        <f>L47+L48</f>
        <v>#VALUE!</v>
      </c>
    </row>
    <row r="50" spans="1:12" ht="15">
      <c r="A50" s="78"/>
      <c r="B50" s="136" t="s">
        <v>231</v>
      </c>
      <c r="C50" s="139">
        <v>0.18</v>
      </c>
      <c r="D50" s="97"/>
      <c r="E50" s="138"/>
      <c r="F50" s="93"/>
      <c r="G50" s="98"/>
      <c r="H50" s="143"/>
      <c r="I50" s="131"/>
      <c r="J50" s="138"/>
      <c r="K50" s="138"/>
      <c r="L50" s="132" t="e">
        <f>L49*C50</f>
        <v>#VALUE!</v>
      </c>
    </row>
    <row r="51" spans="1:12" ht="15">
      <c r="A51" s="78"/>
      <c r="B51" s="136" t="s">
        <v>168</v>
      </c>
      <c r="C51" s="78"/>
      <c r="D51" s="97"/>
      <c r="E51" s="93"/>
      <c r="F51" s="93"/>
      <c r="G51" s="98"/>
      <c r="H51" s="143"/>
      <c r="I51" s="131"/>
      <c r="J51" s="138"/>
      <c r="K51" s="138"/>
      <c r="L51" s="132" t="e">
        <f>SUM(L49:L50)</f>
        <v>#VALUE!</v>
      </c>
    </row>
    <row r="52" spans="1:6" ht="15">
      <c r="A52" s="43"/>
      <c r="B52" s="28"/>
      <c r="C52" s="28"/>
      <c r="D52" s="28"/>
      <c r="E52" s="28"/>
      <c r="F52" s="28"/>
    </row>
    <row r="53" spans="1:8" ht="30" customHeight="1">
      <c r="A53" s="23"/>
      <c r="B53" s="195"/>
      <c r="C53" s="195"/>
      <c r="D53" s="195"/>
      <c r="E53" s="195"/>
      <c r="F53" s="195"/>
      <c r="G53" s="195"/>
      <c r="H53" s="24"/>
    </row>
    <row r="57" spans="2:9" ht="15" customHeight="1">
      <c r="B57" s="196"/>
      <c r="C57" s="196"/>
      <c r="D57" s="196"/>
      <c r="E57" s="196"/>
      <c r="F57" s="196"/>
      <c r="G57" s="196"/>
      <c r="H57" s="196"/>
      <c r="I57" s="196"/>
    </row>
  </sheetData>
  <sheetProtection/>
  <mergeCells count="16">
    <mergeCell ref="B53:G53"/>
    <mergeCell ref="B57:I57"/>
    <mergeCell ref="A9:A10"/>
    <mergeCell ref="B9:B10"/>
    <mergeCell ref="C9:C10"/>
    <mergeCell ref="D9:E9"/>
    <mergeCell ref="F9:G9"/>
    <mergeCell ref="H9:I9"/>
    <mergeCell ref="J9:K9"/>
    <mergeCell ref="A1:L1"/>
    <mergeCell ref="A2:L2"/>
    <mergeCell ref="A3:L3"/>
    <mergeCell ref="A5:C5"/>
    <mergeCell ref="A6:C6"/>
    <mergeCell ref="A7:C7"/>
    <mergeCell ref="L9:L10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3">
      <selection activeCell="M7" sqref="A7:IV7"/>
    </sheetView>
  </sheetViews>
  <sheetFormatPr defaultColWidth="9.00390625" defaultRowHeight="12.75"/>
  <cols>
    <col min="1" max="1" width="5.875" style="0" customWidth="1"/>
    <col min="2" max="2" width="41.375" style="0" customWidth="1"/>
    <col min="3" max="3" width="8.125" style="0" customWidth="1"/>
    <col min="4" max="4" width="8.875" style="0" customWidth="1"/>
    <col min="5" max="5" width="9.00390625" style="0" customWidth="1"/>
    <col min="7" max="7" width="8.25390625" style="0" customWidth="1"/>
    <col min="8" max="8" width="8.625" style="0" customWidth="1"/>
    <col min="9" max="9" width="8.25390625" style="0" customWidth="1"/>
  </cols>
  <sheetData>
    <row r="1" spans="1:12" ht="22.5" customHeight="1">
      <c r="A1" s="206" t="s">
        <v>408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45" customHeight="1">
      <c r="A2" s="212" t="s">
        <v>412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8.75" customHeight="1">
      <c r="A3" s="213" t="s">
        <v>327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7.25" customHeight="1">
      <c r="A4" s="216" t="s">
        <v>194</v>
      </c>
      <c r="B4" s="216"/>
      <c r="C4" s="216"/>
      <c r="D4" s="105" t="e">
        <f>L72</f>
        <v>#VALUE!</v>
      </c>
      <c r="E4" s="65" t="s">
        <v>19</v>
      </c>
      <c r="F4" s="65"/>
      <c r="G4" s="65"/>
      <c r="H4" s="160"/>
      <c r="I4" s="160"/>
      <c r="J4" s="160"/>
      <c r="K4" s="160"/>
      <c r="L4" s="160"/>
    </row>
    <row r="5" spans="1:12" ht="18" customHeight="1">
      <c r="A5" s="219" t="s">
        <v>195</v>
      </c>
      <c r="B5" s="219"/>
      <c r="C5" s="219"/>
      <c r="D5" s="105">
        <f>I62</f>
        <v>0</v>
      </c>
      <c r="E5" s="65" t="s">
        <v>20</v>
      </c>
      <c r="F5" s="65"/>
      <c r="G5" s="65"/>
      <c r="H5" s="160"/>
      <c r="I5" s="160"/>
      <c r="J5" s="160"/>
      <c r="K5" s="160"/>
      <c r="L5" s="160"/>
    </row>
    <row r="6" spans="1:12" ht="15" customHeight="1">
      <c r="A6" s="216" t="s">
        <v>196</v>
      </c>
      <c r="B6" s="216"/>
      <c r="C6" s="216"/>
      <c r="D6" s="105">
        <f>D5/2.8</f>
        <v>0</v>
      </c>
      <c r="E6" s="106" t="s">
        <v>197</v>
      </c>
      <c r="F6" s="65"/>
      <c r="G6" s="65"/>
      <c r="H6" s="160"/>
      <c r="I6" s="160"/>
      <c r="J6" s="160"/>
      <c r="K6" s="160"/>
      <c r="L6" s="160"/>
    </row>
    <row r="7" spans="1:12" ht="32.25" customHeight="1">
      <c r="A7" s="217" t="s">
        <v>25</v>
      </c>
      <c r="B7" s="220" t="s">
        <v>156</v>
      </c>
      <c r="C7" s="205" t="s">
        <v>157</v>
      </c>
      <c r="D7" s="207" t="s">
        <v>158</v>
      </c>
      <c r="E7" s="207"/>
      <c r="F7" s="207" t="s">
        <v>224</v>
      </c>
      <c r="G7" s="207"/>
      <c r="H7" s="208" t="s">
        <v>225</v>
      </c>
      <c r="I7" s="208"/>
      <c r="J7" s="209" t="s">
        <v>226</v>
      </c>
      <c r="K7" s="210"/>
      <c r="L7" s="211" t="s">
        <v>193</v>
      </c>
    </row>
    <row r="8" spans="1:12" ht="69" customHeight="1">
      <c r="A8" s="218"/>
      <c r="B8" s="220"/>
      <c r="C8" s="205"/>
      <c r="D8" s="101" t="s">
        <v>159</v>
      </c>
      <c r="E8" s="101" t="s">
        <v>160</v>
      </c>
      <c r="F8" s="101" t="s">
        <v>227</v>
      </c>
      <c r="G8" s="101" t="s">
        <v>193</v>
      </c>
      <c r="H8" s="101" t="s">
        <v>227</v>
      </c>
      <c r="I8" s="101" t="s">
        <v>193</v>
      </c>
      <c r="J8" s="101" t="s">
        <v>227</v>
      </c>
      <c r="K8" s="101" t="s">
        <v>193</v>
      </c>
      <c r="L8" s="211"/>
    </row>
    <row r="9" spans="1:12" ht="18" customHeight="1">
      <c r="A9" s="81" t="s">
        <v>34</v>
      </c>
      <c r="B9" s="81" t="s">
        <v>36</v>
      </c>
      <c r="C9" s="81" t="s">
        <v>37</v>
      </c>
      <c r="D9" s="81" t="s">
        <v>38</v>
      </c>
      <c r="E9" s="81" t="s">
        <v>39</v>
      </c>
      <c r="F9" s="81" t="s">
        <v>27</v>
      </c>
      <c r="G9" s="75">
        <v>8</v>
      </c>
      <c r="H9" s="81" t="s">
        <v>29</v>
      </c>
      <c r="I9" s="75">
        <v>10</v>
      </c>
      <c r="J9" s="81" t="s">
        <v>69</v>
      </c>
      <c r="K9" s="75">
        <v>12</v>
      </c>
      <c r="L9" s="81" t="s">
        <v>47</v>
      </c>
    </row>
    <row r="10" spans="1:12" s="14" customFormat="1" ht="30">
      <c r="A10" s="78" t="s">
        <v>34</v>
      </c>
      <c r="B10" s="78" t="s">
        <v>335</v>
      </c>
      <c r="C10" s="78" t="s">
        <v>3</v>
      </c>
      <c r="D10" s="98"/>
      <c r="E10" s="93">
        <v>1</v>
      </c>
      <c r="F10" s="93"/>
      <c r="G10" s="126"/>
      <c r="H10" s="133"/>
      <c r="I10" s="132"/>
      <c r="J10" s="132"/>
      <c r="K10" s="132"/>
      <c r="L10" s="132"/>
    </row>
    <row r="11" spans="1:12" ht="20.25" customHeight="1">
      <c r="A11" s="134"/>
      <c r="B11" s="79" t="s">
        <v>1</v>
      </c>
      <c r="C11" s="79" t="s">
        <v>197</v>
      </c>
      <c r="D11" s="95">
        <v>3</v>
      </c>
      <c r="E11" s="94">
        <f>E10*D11</f>
        <v>3</v>
      </c>
      <c r="F11" s="95"/>
      <c r="G11" s="110"/>
      <c r="H11" s="135"/>
      <c r="I11" s="132"/>
      <c r="J11" s="132"/>
      <c r="K11" s="132"/>
      <c r="L11" s="132"/>
    </row>
    <row r="12" spans="1:12" ht="18" customHeight="1">
      <c r="A12" s="134"/>
      <c r="B12" s="79" t="s">
        <v>454</v>
      </c>
      <c r="C12" s="87" t="s">
        <v>19</v>
      </c>
      <c r="D12" s="96">
        <v>2.37</v>
      </c>
      <c r="E12" s="94">
        <f>E10*D12</f>
        <v>2.37</v>
      </c>
      <c r="F12" s="95"/>
      <c r="G12" s="110"/>
      <c r="H12" s="133"/>
      <c r="I12" s="132"/>
      <c r="J12" s="135"/>
      <c r="K12" s="132"/>
      <c r="L12" s="132"/>
    </row>
    <row r="13" spans="1:12" ht="20.25" customHeight="1">
      <c r="A13" s="134"/>
      <c r="B13" s="79" t="s">
        <v>2</v>
      </c>
      <c r="C13" s="87" t="s">
        <v>200</v>
      </c>
      <c r="D13" s="95">
        <v>0.79</v>
      </c>
      <c r="E13" s="96">
        <f>D13*E10</f>
        <v>0.79</v>
      </c>
      <c r="F13" s="95"/>
      <c r="G13" s="110"/>
      <c r="H13" s="135"/>
      <c r="I13" s="132"/>
      <c r="J13" s="132"/>
      <c r="K13" s="132"/>
      <c r="L13" s="132"/>
    </row>
    <row r="14" spans="1:12" ht="18" customHeight="1">
      <c r="A14" s="134"/>
      <c r="B14" s="79" t="s">
        <v>215</v>
      </c>
      <c r="C14" s="79" t="s">
        <v>3</v>
      </c>
      <c r="D14" s="94">
        <v>1</v>
      </c>
      <c r="E14" s="94">
        <f>E10*D14</f>
        <v>1</v>
      </c>
      <c r="F14" s="110"/>
      <c r="G14" s="110"/>
      <c r="H14" s="133"/>
      <c r="I14" s="132"/>
      <c r="J14" s="132"/>
      <c r="K14" s="132"/>
      <c r="L14" s="132"/>
    </row>
    <row r="15" spans="1:12" s="14" customFormat="1" ht="15">
      <c r="A15" s="78" t="s">
        <v>457</v>
      </c>
      <c r="B15" s="78" t="s">
        <v>455</v>
      </c>
      <c r="C15" s="78" t="s">
        <v>3</v>
      </c>
      <c r="D15" s="98"/>
      <c r="E15" s="93">
        <v>6</v>
      </c>
      <c r="F15" s="93"/>
      <c r="G15" s="126"/>
      <c r="H15" s="133"/>
      <c r="I15" s="132"/>
      <c r="J15" s="132"/>
      <c r="K15" s="132"/>
      <c r="L15" s="132"/>
    </row>
    <row r="16" spans="1:12" ht="20.25" customHeight="1">
      <c r="A16" s="134"/>
      <c r="B16" s="79" t="s">
        <v>1</v>
      </c>
      <c r="C16" s="79" t="s">
        <v>197</v>
      </c>
      <c r="D16" s="95">
        <v>4</v>
      </c>
      <c r="E16" s="94">
        <f>E15*D16</f>
        <v>24</v>
      </c>
      <c r="F16" s="95"/>
      <c r="G16" s="110"/>
      <c r="H16" s="135"/>
      <c r="I16" s="132"/>
      <c r="J16" s="132"/>
      <c r="K16" s="132"/>
      <c r="L16" s="132"/>
    </row>
    <row r="17" spans="1:12" ht="18" customHeight="1">
      <c r="A17" s="134"/>
      <c r="B17" s="79" t="s">
        <v>454</v>
      </c>
      <c r="C17" s="87" t="s">
        <v>19</v>
      </c>
      <c r="D17" s="96">
        <v>3.65</v>
      </c>
      <c r="E17" s="94">
        <f>E15*D17</f>
        <v>21.9</v>
      </c>
      <c r="F17" s="95"/>
      <c r="G17" s="110"/>
      <c r="H17" s="133"/>
      <c r="I17" s="132"/>
      <c r="J17" s="135"/>
      <c r="K17" s="132"/>
      <c r="L17" s="132"/>
    </row>
    <row r="18" spans="1:12" ht="20.25" customHeight="1">
      <c r="A18" s="134"/>
      <c r="B18" s="79" t="s">
        <v>2</v>
      </c>
      <c r="C18" s="87" t="s">
        <v>200</v>
      </c>
      <c r="D18" s="95">
        <v>0.27</v>
      </c>
      <c r="E18" s="96">
        <f>D18*E15</f>
        <v>1.62</v>
      </c>
      <c r="F18" s="95"/>
      <c r="G18" s="110"/>
      <c r="H18" s="135"/>
      <c r="I18" s="132"/>
      <c r="J18" s="132"/>
      <c r="K18" s="132"/>
      <c r="L18" s="132"/>
    </row>
    <row r="19" spans="1:12" ht="18" customHeight="1">
      <c r="A19" s="134"/>
      <c r="B19" s="116" t="s">
        <v>333</v>
      </c>
      <c r="C19" s="116" t="s">
        <v>3</v>
      </c>
      <c r="D19" s="127"/>
      <c r="E19" s="127">
        <v>6</v>
      </c>
      <c r="F19" s="110"/>
      <c r="G19" s="110"/>
      <c r="H19" s="133"/>
      <c r="I19" s="132"/>
      <c r="J19" s="132"/>
      <c r="K19" s="132"/>
      <c r="L19" s="132"/>
    </row>
    <row r="20" spans="1:12" s="14" customFormat="1" ht="30">
      <c r="A20" s="78" t="s">
        <v>458</v>
      </c>
      <c r="B20" s="78" t="s">
        <v>456</v>
      </c>
      <c r="C20" s="78" t="s">
        <v>3</v>
      </c>
      <c r="D20" s="98"/>
      <c r="E20" s="93">
        <v>2</v>
      </c>
      <c r="F20" s="93"/>
      <c r="G20" s="126"/>
      <c r="H20" s="133"/>
      <c r="I20" s="132"/>
      <c r="J20" s="132"/>
      <c r="K20" s="132"/>
      <c r="L20" s="132"/>
    </row>
    <row r="21" spans="1:12" ht="20.25" customHeight="1">
      <c r="A21" s="134"/>
      <c r="B21" s="79" t="s">
        <v>1</v>
      </c>
      <c r="C21" s="79" t="s">
        <v>197</v>
      </c>
      <c r="D21" s="95">
        <v>4</v>
      </c>
      <c r="E21" s="94">
        <f>E20*D21</f>
        <v>8</v>
      </c>
      <c r="F21" s="95"/>
      <c r="G21" s="110"/>
      <c r="H21" s="135"/>
      <c r="I21" s="132"/>
      <c r="J21" s="132"/>
      <c r="K21" s="132"/>
      <c r="L21" s="132"/>
    </row>
    <row r="22" spans="1:12" ht="18" customHeight="1">
      <c r="A22" s="134"/>
      <c r="B22" s="79" t="s">
        <v>454</v>
      </c>
      <c r="C22" s="87" t="s">
        <v>19</v>
      </c>
      <c r="D22" s="96">
        <v>3.65</v>
      </c>
      <c r="E22" s="94">
        <f>E20*D22</f>
        <v>7.3</v>
      </c>
      <c r="F22" s="95"/>
      <c r="G22" s="110"/>
      <c r="H22" s="133"/>
      <c r="I22" s="132"/>
      <c r="J22" s="135"/>
      <c r="K22" s="132"/>
      <c r="L22" s="132"/>
    </row>
    <row r="23" spans="1:12" ht="20.25" customHeight="1">
      <c r="A23" s="134"/>
      <c r="B23" s="79" t="s">
        <v>2</v>
      </c>
      <c r="C23" s="87" t="s">
        <v>200</v>
      </c>
      <c r="D23" s="95">
        <v>0.27</v>
      </c>
      <c r="E23" s="96">
        <f>D23*E20</f>
        <v>0.54</v>
      </c>
      <c r="F23" s="95"/>
      <c r="G23" s="110"/>
      <c r="H23" s="135"/>
      <c r="I23" s="132"/>
      <c r="J23" s="132"/>
      <c r="K23" s="132"/>
      <c r="L23" s="132"/>
    </row>
    <row r="24" spans="1:12" ht="30.75" customHeight="1">
      <c r="A24" s="134"/>
      <c r="B24" s="116" t="s">
        <v>334</v>
      </c>
      <c r="C24" s="116" t="s">
        <v>3</v>
      </c>
      <c r="D24" s="127"/>
      <c r="E24" s="127">
        <v>2</v>
      </c>
      <c r="F24" s="110"/>
      <c r="G24" s="110"/>
      <c r="H24" s="133"/>
      <c r="I24" s="132"/>
      <c r="J24" s="132"/>
      <c r="K24" s="132"/>
      <c r="L24" s="132"/>
    </row>
    <row r="25" spans="1:12" s="14" customFormat="1" ht="30">
      <c r="A25" s="78" t="s">
        <v>35</v>
      </c>
      <c r="B25" s="78" t="s">
        <v>162</v>
      </c>
      <c r="C25" s="78" t="s">
        <v>163</v>
      </c>
      <c r="D25" s="98"/>
      <c r="E25" s="93">
        <v>0.6</v>
      </c>
      <c r="F25" s="93"/>
      <c r="G25" s="126"/>
      <c r="H25" s="133"/>
      <c r="I25" s="132"/>
      <c r="J25" s="132"/>
      <c r="K25" s="132"/>
      <c r="L25" s="132"/>
    </row>
    <row r="26" spans="1:12" ht="20.25" customHeight="1">
      <c r="A26" s="134"/>
      <c r="B26" s="79" t="s">
        <v>1</v>
      </c>
      <c r="C26" s="79" t="s">
        <v>197</v>
      </c>
      <c r="D26" s="95">
        <v>48.4</v>
      </c>
      <c r="E26" s="94">
        <f>E25*D26</f>
        <v>29.04</v>
      </c>
      <c r="F26" s="95"/>
      <c r="G26" s="110"/>
      <c r="H26" s="135"/>
      <c r="I26" s="132"/>
      <c r="J26" s="132"/>
      <c r="K26" s="132"/>
      <c r="L26" s="132"/>
    </row>
    <row r="27" spans="1:12" ht="18" customHeight="1">
      <c r="A27" s="134"/>
      <c r="B27" s="79" t="s">
        <v>2</v>
      </c>
      <c r="C27" s="87" t="s">
        <v>200</v>
      </c>
      <c r="D27" s="95">
        <v>16.7</v>
      </c>
      <c r="E27" s="94">
        <f>E25*D27</f>
        <v>10.02</v>
      </c>
      <c r="F27" s="95"/>
      <c r="G27" s="110"/>
      <c r="H27" s="133"/>
      <c r="I27" s="132"/>
      <c r="J27" s="135"/>
      <c r="K27" s="132"/>
      <c r="L27" s="132"/>
    </row>
    <row r="28" spans="1:12" s="14" customFormat="1" ht="15">
      <c r="A28" s="81" t="s">
        <v>36</v>
      </c>
      <c r="B28" s="78" t="s">
        <v>459</v>
      </c>
      <c r="C28" s="78" t="s">
        <v>6</v>
      </c>
      <c r="D28" s="98"/>
      <c r="E28" s="93">
        <f>E33+E34+E35+E36</f>
        <v>144.75</v>
      </c>
      <c r="F28" s="93"/>
      <c r="G28" s="159"/>
      <c r="H28" s="131"/>
      <c r="I28" s="131"/>
      <c r="J28" s="131"/>
      <c r="K28" s="131"/>
      <c r="L28" s="131"/>
    </row>
    <row r="29" spans="1:12" ht="18.75" customHeight="1">
      <c r="A29" s="58"/>
      <c r="B29" s="79" t="s">
        <v>1</v>
      </c>
      <c r="C29" s="79" t="s">
        <v>197</v>
      </c>
      <c r="D29" s="96">
        <v>0.44</v>
      </c>
      <c r="E29" s="94">
        <f>E28*D29</f>
        <v>63.69</v>
      </c>
      <c r="F29" s="95"/>
      <c r="G29" s="94"/>
      <c r="H29" s="135"/>
      <c r="I29" s="132"/>
      <c r="J29" s="132"/>
      <c r="K29" s="132"/>
      <c r="L29" s="132"/>
    </row>
    <row r="30" spans="1:12" ht="18" customHeight="1">
      <c r="A30" s="134"/>
      <c r="B30" s="79" t="s">
        <v>454</v>
      </c>
      <c r="C30" s="87" t="s">
        <v>19</v>
      </c>
      <c r="D30" s="96">
        <v>0.148</v>
      </c>
      <c r="E30" s="94">
        <f>E28*D30</f>
        <v>21.423</v>
      </c>
      <c r="F30" s="95"/>
      <c r="G30" s="110"/>
      <c r="H30" s="133"/>
      <c r="I30" s="132"/>
      <c r="J30" s="135"/>
      <c r="K30" s="132"/>
      <c r="L30" s="132"/>
    </row>
    <row r="31" spans="1:12" ht="20.25" customHeight="1">
      <c r="A31" s="134"/>
      <c r="B31" s="79" t="s">
        <v>2</v>
      </c>
      <c r="C31" s="87" t="s">
        <v>200</v>
      </c>
      <c r="D31" s="95">
        <v>0.282</v>
      </c>
      <c r="E31" s="96">
        <f>D31*E28</f>
        <v>40.8195</v>
      </c>
      <c r="F31" s="95"/>
      <c r="G31" s="110"/>
      <c r="H31" s="135"/>
      <c r="I31" s="132"/>
      <c r="J31" s="132"/>
      <c r="K31" s="132"/>
      <c r="L31" s="132"/>
    </row>
    <row r="32" spans="1:12" ht="20.25" customHeight="1">
      <c r="A32" s="134"/>
      <c r="B32" s="79" t="s">
        <v>460</v>
      </c>
      <c r="C32" s="87"/>
      <c r="D32" s="95"/>
      <c r="E32" s="96"/>
      <c r="F32" s="95"/>
      <c r="G32" s="110"/>
      <c r="H32" s="135"/>
      <c r="I32" s="132"/>
      <c r="J32" s="132"/>
      <c r="K32" s="132"/>
      <c r="L32" s="132"/>
    </row>
    <row r="33" spans="1:12" ht="24" customHeight="1">
      <c r="A33" s="58"/>
      <c r="B33" s="79" t="s">
        <v>217</v>
      </c>
      <c r="C33" s="79" t="s">
        <v>6</v>
      </c>
      <c r="D33" s="185" t="s">
        <v>461</v>
      </c>
      <c r="E33" s="94">
        <v>95.5</v>
      </c>
      <c r="F33" s="95"/>
      <c r="G33" s="94"/>
      <c r="H33" s="133"/>
      <c r="I33" s="132"/>
      <c r="J33" s="135"/>
      <c r="K33" s="132"/>
      <c r="L33" s="132"/>
    </row>
    <row r="34" spans="1:12" ht="24" customHeight="1">
      <c r="A34" s="58"/>
      <c r="B34" s="79" t="s">
        <v>216</v>
      </c>
      <c r="C34" s="79" t="s">
        <v>6</v>
      </c>
      <c r="D34" s="185" t="s">
        <v>461</v>
      </c>
      <c r="E34" s="95">
        <v>3.75</v>
      </c>
      <c r="F34" s="95"/>
      <c r="G34" s="94"/>
      <c r="H34" s="133"/>
      <c r="I34" s="132"/>
      <c r="J34" s="135"/>
      <c r="K34" s="132"/>
      <c r="L34" s="132"/>
    </row>
    <row r="35" spans="1:12" ht="24" customHeight="1">
      <c r="A35" s="58"/>
      <c r="B35" s="116" t="s">
        <v>336</v>
      </c>
      <c r="C35" s="116" t="s">
        <v>6</v>
      </c>
      <c r="D35" s="185" t="s">
        <v>461</v>
      </c>
      <c r="E35" s="127">
        <v>38.25</v>
      </c>
      <c r="F35" s="110"/>
      <c r="G35" s="94"/>
      <c r="H35" s="133"/>
      <c r="I35" s="132"/>
      <c r="J35" s="135"/>
      <c r="K35" s="132"/>
      <c r="L35" s="132"/>
    </row>
    <row r="36" spans="1:12" ht="24" customHeight="1">
      <c r="A36" s="58"/>
      <c r="B36" s="116" t="s">
        <v>337</v>
      </c>
      <c r="C36" s="116" t="s">
        <v>6</v>
      </c>
      <c r="D36" s="185" t="s">
        <v>461</v>
      </c>
      <c r="E36" s="110">
        <v>7.25</v>
      </c>
      <c r="F36" s="110"/>
      <c r="G36" s="94"/>
      <c r="H36" s="133"/>
      <c r="I36" s="132"/>
      <c r="J36" s="135"/>
      <c r="K36" s="132"/>
      <c r="L36" s="132"/>
    </row>
    <row r="37" spans="1:12" s="14" customFormat="1" ht="30">
      <c r="A37" s="78" t="s">
        <v>37</v>
      </c>
      <c r="B37" s="78" t="s">
        <v>14</v>
      </c>
      <c r="C37" s="78" t="s">
        <v>3</v>
      </c>
      <c r="D37" s="98"/>
      <c r="E37" s="93">
        <v>2</v>
      </c>
      <c r="F37" s="93"/>
      <c r="G37" s="126"/>
      <c r="H37" s="133"/>
      <c r="I37" s="132"/>
      <c r="J37" s="132"/>
      <c r="K37" s="132"/>
      <c r="L37" s="132"/>
    </row>
    <row r="38" spans="1:12" ht="20.25" customHeight="1">
      <c r="A38" s="134"/>
      <c r="B38" s="79" t="s">
        <v>1</v>
      </c>
      <c r="C38" s="79" t="s">
        <v>197</v>
      </c>
      <c r="D38" s="96">
        <v>0.22</v>
      </c>
      <c r="E38" s="94">
        <f>E37*D38</f>
        <v>0.44</v>
      </c>
      <c r="F38" s="95"/>
      <c r="G38" s="110"/>
      <c r="H38" s="135"/>
      <c r="I38" s="132"/>
      <c r="J38" s="132"/>
      <c r="K38" s="132"/>
      <c r="L38" s="132"/>
    </row>
    <row r="39" spans="1:12" ht="20.25" customHeight="1">
      <c r="A39" s="134"/>
      <c r="B39" s="79" t="s">
        <v>2</v>
      </c>
      <c r="C39" s="87" t="s">
        <v>200</v>
      </c>
      <c r="D39" s="95">
        <v>0.01</v>
      </c>
      <c r="E39" s="96">
        <f>D39*E37</f>
        <v>0.02</v>
      </c>
      <c r="F39" s="95"/>
      <c r="G39" s="110"/>
      <c r="H39" s="135"/>
      <c r="I39" s="132"/>
      <c r="J39" s="132"/>
      <c r="K39" s="132"/>
      <c r="L39" s="132"/>
    </row>
    <row r="40" spans="1:12" ht="18" customHeight="1">
      <c r="A40" s="134"/>
      <c r="B40" s="79" t="s">
        <v>14</v>
      </c>
      <c r="C40" s="79" t="s">
        <v>11</v>
      </c>
      <c r="D40" s="94">
        <v>1</v>
      </c>
      <c r="E40" s="94">
        <f>E37*D40</f>
        <v>2</v>
      </c>
      <c r="F40" s="95"/>
      <c r="G40" s="110"/>
      <c r="H40" s="133"/>
      <c r="I40" s="132"/>
      <c r="J40" s="135"/>
      <c r="K40" s="132"/>
      <c r="L40" s="132"/>
    </row>
    <row r="41" spans="1:12" ht="20.25" customHeight="1">
      <c r="A41" s="134"/>
      <c r="B41" s="79" t="s">
        <v>161</v>
      </c>
      <c r="C41" s="79" t="s">
        <v>19</v>
      </c>
      <c r="D41" s="100">
        <v>0.02</v>
      </c>
      <c r="E41" s="94">
        <f>E37*D41</f>
        <v>0.04</v>
      </c>
      <c r="F41" s="95"/>
      <c r="G41" s="110"/>
      <c r="H41" s="135"/>
      <c r="I41" s="132"/>
      <c r="J41" s="132"/>
      <c r="K41" s="132"/>
      <c r="L41" s="132"/>
    </row>
    <row r="42" spans="1:12" s="14" customFormat="1" ht="30">
      <c r="A42" s="78" t="s">
        <v>38</v>
      </c>
      <c r="B42" s="78" t="s">
        <v>338</v>
      </c>
      <c r="C42" s="78" t="s">
        <v>3</v>
      </c>
      <c r="D42" s="98"/>
      <c r="E42" s="93">
        <v>7</v>
      </c>
      <c r="F42" s="93"/>
      <c r="G42" s="126"/>
      <c r="H42" s="133"/>
      <c r="I42" s="132"/>
      <c r="J42" s="132"/>
      <c r="K42" s="132"/>
      <c r="L42" s="132"/>
    </row>
    <row r="43" spans="1:12" ht="20.25" customHeight="1">
      <c r="A43" s="134"/>
      <c r="B43" s="79" t="s">
        <v>1</v>
      </c>
      <c r="C43" s="79" t="s">
        <v>197</v>
      </c>
      <c r="D43" s="96">
        <v>0.2</v>
      </c>
      <c r="E43" s="94">
        <f>E42*D43</f>
        <v>1.4000000000000001</v>
      </c>
      <c r="F43" s="95"/>
      <c r="G43" s="110"/>
      <c r="H43" s="135"/>
      <c r="I43" s="132"/>
      <c r="J43" s="132"/>
      <c r="K43" s="132"/>
      <c r="L43" s="132"/>
    </row>
    <row r="44" spans="1:12" ht="18" customHeight="1">
      <c r="A44" s="134"/>
      <c r="B44" s="79" t="s">
        <v>454</v>
      </c>
      <c r="C44" s="87" t="s">
        <v>19</v>
      </c>
      <c r="D44" s="96">
        <v>0.0828</v>
      </c>
      <c r="E44" s="94">
        <f>E42*D44</f>
        <v>0.5796</v>
      </c>
      <c r="F44" s="95"/>
      <c r="G44" s="110"/>
      <c r="H44" s="133"/>
      <c r="I44" s="132"/>
      <c r="J44" s="135"/>
      <c r="K44" s="132"/>
      <c r="L44" s="132"/>
    </row>
    <row r="45" spans="1:12" ht="20.25" customHeight="1">
      <c r="A45" s="134"/>
      <c r="B45" s="79" t="s">
        <v>2</v>
      </c>
      <c r="C45" s="87" t="s">
        <v>200</v>
      </c>
      <c r="D45" s="100">
        <v>0.0005</v>
      </c>
      <c r="E45" s="96">
        <f>D45*E42</f>
        <v>0.0035</v>
      </c>
      <c r="F45" s="95"/>
      <c r="G45" s="110"/>
      <c r="H45" s="135"/>
      <c r="I45" s="132"/>
      <c r="J45" s="132"/>
      <c r="K45" s="132"/>
      <c r="L45" s="132"/>
    </row>
    <row r="46" spans="1:12" ht="29.25" customHeight="1">
      <c r="A46" s="134"/>
      <c r="B46" s="79" t="s">
        <v>462</v>
      </c>
      <c r="C46" s="79" t="s">
        <v>11</v>
      </c>
      <c r="D46" s="94">
        <v>1</v>
      </c>
      <c r="E46" s="94">
        <f>D46*E42</f>
        <v>7</v>
      </c>
      <c r="F46" s="110"/>
      <c r="G46" s="110"/>
      <c r="H46" s="133"/>
      <c r="I46" s="132"/>
      <c r="J46" s="135"/>
      <c r="K46" s="132"/>
      <c r="L46" s="132"/>
    </row>
    <row r="47" spans="1:12" s="14" customFormat="1" ht="30">
      <c r="A47" s="78" t="s">
        <v>39</v>
      </c>
      <c r="B47" s="78" t="s">
        <v>339</v>
      </c>
      <c r="C47" s="78" t="s">
        <v>3</v>
      </c>
      <c r="D47" s="98"/>
      <c r="E47" s="93">
        <v>4</v>
      </c>
      <c r="F47" s="93"/>
      <c r="G47" s="126"/>
      <c r="H47" s="133"/>
      <c r="I47" s="132"/>
      <c r="J47" s="132"/>
      <c r="K47" s="132"/>
      <c r="L47" s="132"/>
    </row>
    <row r="48" spans="1:12" ht="20.25" customHeight="1">
      <c r="A48" s="134"/>
      <c r="B48" s="79" t="s">
        <v>1</v>
      </c>
      <c r="C48" s="79" t="s">
        <v>197</v>
      </c>
      <c r="D48" s="96">
        <v>0.27</v>
      </c>
      <c r="E48" s="94">
        <f>E47*D48</f>
        <v>1.08</v>
      </c>
      <c r="F48" s="95"/>
      <c r="G48" s="110"/>
      <c r="H48" s="135"/>
      <c r="I48" s="132"/>
      <c r="J48" s="132"/>
      <c r="K48" s="132"/>
      <c r="L48" s="132"/>
    </row>
    <row r="49" spans="1:12" ht="18" customHeight="1">
      <c r="A49" s="134"/>
      <c r="B49" s="79" t="s">
        <v>454</v>
      </c>
      <c r="C49" s="87" t="s">
        <v>19</v>
      </c>
      <c r="D49" s="96">
        <v>0.0745</v>
      </c>
      <c r="E49" s="94">
        <f>E47*D49</f>
        <v>0.298</v>
      </c>
      <c r="F49" s="95"/>
      <c r="G49" s="110"/>
      <c r="H49" s="133"/>
      <c r="I49" s="132"/>
      <c r="J49" s="135"/>
      <c r="K49" s="132"/>
      <c r="L49" s="132"/>
    </row>
    <row r="50" spans="1:12" ht="20.25" customHeight="1">
      <c r="A50" s="134"/>
      <c r="B50" s="79" t="s">
        <v>2</v>
      </c>
      <c r="C50" s="87" t="s">
        <v>200</v>
      </c>
      <c r="D50" s="100">
        <v>0.0004</v>
      </c>
      <c r="E50" s="96">
        <f>D50*E47</f>
        <v>0.0016</v>
      </c>
      <c r="F50" s="95"/>
      <c r="G50" s="110"/>
      <c r="H50" s="135"/>
      <c r="I50" s="132"/>
      <c r="J50" s="132"/>
      <c r="K50" s="132"/>
      <c r="L50" s="132"/>
    </row>
    <row r="51" spans="1:12" ht="29.25" customHeight="1">
      <c r="A51" s="134"/>
      <c r="B51" s="79" t="s">
        <v>463</v>
      </c>
      <c r="C51" s="79" t="s">
        <v>11</v>
      </c>
      <c r="D51" s="94">
        <v>1</v>
      </c>
      <c r="E51" s="94">
        <f>D51*E47</f>
        <v>4</v>
      </c>
      <c r="F51" s="110"/>
      <c r="G51" s="110"/>
      <c r="H51" s="133"/>
      <c r="I51" s="132"/>
      <c r="J51" s="135"/>
      <c r="K51" s="132"/>
      <c r="L51" s="132"/>
    </row>
    <row r="52" spans="1:12" s="14" customFormat="1" ht="45">
      <c r="A52" s="78" t="s">
        <v>27</v>
      </c>
      <c r="B52" s="78" t="s">
        <v>0</v>
      </c>
      <c r="C52" s="78" t="s">
        <v>3</v>
      </c>
      <c r="D52" s="98"/>
      <c r="E52" s="93">
        <v>1</v>
      </c>
      <c r="F52" s="93"/>
      <c r="G52" s="126"/>
      <c r="H52" s="133"/>
      <c r="I52" s="132"/>
      <c r="J52" s="132"/>
      <c r="K52" s="132"/>
      <c r="L52" s="132"/>
    </row>
    <row r="53" spans="1:12" ht="20.25" customHeight="1">
      <c r="A53" s="134"/>
      <c r="B53" s="79" t="s">
        <v>1</v>
      </c>
      <c r="C53" s="79" t="s">
        <v>197</v>
      </c>
      <c r="D53" s="96">
        <v>0.34</v>
      </c>
      <c r="E53" s="94">
        <f>E52*D53</f>
        <v>0.34</v>
      </c>
      <c r="F53" s="95"/>
      <c r="G53" s="110"/>
      <c r="H53" s="135"/>
      <c r="I53" s="132"/>
      <c r="J53" s="132"/>
      <c r="K53" s="132"/>
      <c r="L53" s="132"/>
    </row>
    <row r="54" spans="1:12" ht="18" customHeight="1">
      <c r="A54" s="134"/>
      <c r="B54" s="79" t="s">
        <v>454</v>
      </c>
      <c r="C54" s="87" t="s">
        <v>19</v>
      </c>
      <c r="D54" s="100">
        <v>0.09365</v>
      </c>
      <c r="E54" s="94">
        <f>E52*D54</f>
        <v>0.09365</v>
      </c>
      <c r="F54" s="95"/>
      <c r="G54" s="110"/>
      <c r="H54" s="133"/>
      <c r="I54" s="132"/>
      <c r="J54" s="135"/>
      <c r="K54" s="132"/>
      <c r="L54" s="132"/>
    </row>
    <row r="55" spans="1:12" ht="20.25" customHeight="1">
      <c r="A55" s="134"/>
      <c r="B55" s="79" t="s">
        <v>2</v>
      </c>
      <c r="C55" s="87" t="s">
        <v>200</v>
      </c>
      <c r="D55" s="100">
        <v>0.0113</v>
      </c>
      <c r="E55" s="96">
        <f>D55*E52</f>
        <v>0.0113</v>
      </c>
      <c r="F55" s="95"/>
      <c r="G55" s="110"/>
      <c r="H55" s="135"/>
      <c r="I55" s="132"/>
      <c r="J55" s="132"/>
      <c r="K55" s="132"/>
      <c r="L55" s="132"/>
    </row>
    <row r="56" spans="1:12" ht="29.25" customHeight="1">
      <c r="A56" s="134"/>
      <c r="B56" s="79" t="s">
        <v>464</v>
      </c>
      <c r="C56" s="79" t="s">
        <v>11</v>
      </c>
      <c r="D56" s="94">
        <v>1</v>
      </c>
      <c r="E56" s="94">
        <f>D56*E52</f>
        <v>1</v>
      </c>
      <c r="F56" s="110"/>
      <c r="G56" s="110"/>
      <c r="H56" s="133"/>
      <c r="I56" s="132"/>
      <c r="J56" s="135"/>
      <c r="K56" s="132"/>
      <c r="L56" s="132"/>
    </row>
    <row r="57" spans="1:12" s="14" customFormat="1" ht="15">
      <c r="A57" s="78" t="s">
        <v>28</v>
      </c>
      <c r="B57" s="78" t="s">
        <v>340</v>
      </c>
      <c r="C57" s="78" t="s">
        <v>3</v>
      </c>
      <c r="D57" s="98"/>
      <c r="E57" s="93">
        <v>20</v>
      </c>
      <c r="F57" s="93"/>
      <c r="G57" s="126"/>
      <c r="H57" s="133"/>
      <c r="I57" s="132"/>
      <c r="J57" s="132"/>
      <c r="K57" s="132"/>
      <c r="L57" s="132"/>
    </row>
    <row r="58" spans="1:12" ht="20.25" customHeight="1">
      <c r="A58" s="134"/>
      <c r="B58" s="79" t="s">
        <v>1</v>
      </c>
      <c r="C58" s="79" t="s">
        <v>197</v>
      </c>
      <c r="D58" s="96">
        <v>0.97</v>
      </c>
      <c r="E58" s="94">
        <f>E57*D58</f>
        <v>19.4</v>
      </c>
      <c r="F58" s="95"/>
      <c r="G58" s="110"/>
      <c r="H58" s="135"/>
      <c r="I58" s="132"/>
      <c r="J58" s="132"/>
      <c r="K58" s="132"/>
      <c r="L58" s="132"/>
    </row>
    <row r="59" spans="1:12" ht="18" customHeight="1">
      <c r="A59" s="134"/>
      <c r="B59" s="79" t="s">
        <v>454</v>
      </c>
      <c r="C59" s="87" t="s">
        <v>19</v>
      </c>
      <c r="D59" s="100">
        <v>0.382</v>
      </c>
      <c r="E59" s="94">
        <f>E57*D59</f>
        <v>7.640000000000001</v>
      </c>
      <c r="F59" s="95"/>
      <c r="G59" s="110"/>
      <c r="H59" s="133"/>
      <c r="I59" s="132"/>
      <c r="J59" s="135"/>
      <c r="K59" s="132"/>
      <c r="L59" s="132"/>
    </row>
    <row r="60" spans="1:12" ht="20.25" customHeight="1">
      <c r="A60" s="134"/>
      <c r="B60" s="79" t="s">
        <v>2</v>
      </c>
      <c r="C60" s="87" t="s">
        <v>200</v>
      </c>
      <c r="D60" s="100">
        <v>0.3489998</v>
      </c>
      <c r="E60" s="96">
        <f>D60*E57</f>
        <v>6.979996000000001</v>
      </c>
      <c r="F60" s="95"/>
      <c r="G60" s="110"/>
      <c r="H60" s="135"/>
      <c r="I60" s="132"/>
      <c r="J60" s="132"/>
      <c r="K60" s="132"/>
      <c r="L60" s="132"/>
    </row>
    <row r="61" spans="1:12" ht="29.25" customHeight="1">
      <c r="A61" s="134"/>
      <c r="B61" s="79" t="s">
        <v>465</v>
      </c>
      <c r="C61" s="79" t="s">
        <v>11</v>
      </c>
      <c r="D61" s="94">
        <v>1</v>
      </c>
      <c r="E61" s="94">
        <f>D61*E57</f>
        <v>20</v>
      </c>
      <c r="F61" s="110"/>
      <c r="G61" s="110"/>
      <c r="H61" s="133"/>
      <c r="I61" s="132"/>
      <c r="J61" s="135"/>
      <c r="K61" s="132"/>
      <c r="L61" s="132"/>
    </row>
    <row r="62" spans="1:12" ht="18" customHeight="1">
      <c r="A62" s="78"/>
      <c r="B62" s="136" t="s">
        <v>228</v>
      </c>
      <c r="C62" s="78"/>
      <c r="D62" s="97"/>
      <c r="E62" s="93"/>
      <c r="F62" s="93"/>
      <c r="G62" s="93">
        <f>SUM(G10:G61)</f>
        <v>0</v>
      </c>
      <c r="H62" s="131"/>
      <c r="I62" s="137">
        <f>SUM(I10:I61)</f>
        <v>0</v>
      </c>
      <c r="J62" s="138"/>
      <c r="K62" s="137">
        <f>SUM(K10:K61)</f>
        <v>0</v>
      </c>
      <c r="L62" s="137">
        <f>SUM(L10:L61)</f>
        <v>0</v>
      </c>
    </row>
    <row r="63" spans="1:12" ht="15">
      <c r="A63" s="78"/>
      <c r="B63" s="136" t="s">
        <v>229</v>
      </c>
      <c r="C63" s="139" t="s">
        <v>475</v>
      </c>
      <c r="D63" s="97"/>
      <c r="E63" s="138"/>
      <c r="F63" s="93"/>
      <c r="G63" s="98"/>
      <c r="H63" s="142"/>
      <c r="I63" s="131"/>
      <c r="J63" s="138"/>
      <c r="K63" s="138"/>
      <c r="L63" s="132" t="e">
        <f>G62*C63</f>
        <v>#VALUE!</v>
      </c>
    </row>
    <row r="64" spans="1:12" ht="15">
      <c r="A64" s="78"/>
      <c r="B64" s="136" t="s">
        <v>186</v>
      </c>
      <c r="C64" s="102"/>
      <c r="D64" s="97"/>
      <c r="E64" s="138"/>
      <c r="F64" s="93"/>
      <c r="G64" s="98"/>
      <c r="H64" s="140"/>
      <c r="I64" s="131"/>
      <c r="J64" s="138"/>
      <c r="K64" s="138"/>
      <c r="L64" s="132" t="e">
        <f>L62+L63</f>
        <v>#VALUE!</v>
      </c>
    </row>
    <row r="65" spans="1:12" ht="30">
      <c r="A65" s="78"/>
      <c r="B65" s="86" t="s">
        <v>286</v>
      </c>
      <c r="C65" s="139" t="s">
        <v>475</v>
      </c>
      <c r="D65" s="97"/>
      <c r="E65" s="138"/>
      <c r="F65" s="93"/>
      <c r="G65" s="94"/>
      <c r="H65" s="131"/>
      <c r="I65" s="131"/>
      <c r="J65" s="138"/>
      <c r="K65" s="138"/>
      <c r="L65" s="132" t="e">
        <f>I62*C65</f>
        <v>#VALUE!</v>
      </c>
    </row>
    <row r="66" spans="1:12" ht="15">
      <c r="A66" s="78"/>
      <c r="B66" s="136" t="s">
        <v>186</v>
      </c>
      <c r="C66" s="102"/>
      <c r="D66" s="97"/>
      <c r="E66" s="138"/>
      <c r="F66" s="93"/>
      <c r="G66" s="98"/>
      <c r="H66" s="140"/>
      <c r="I66" s="131"/>
      <c r="J66" s="138"/>
      <c r="K66" s="138"/>
      <c r="L66" s="132" t="e">
        <f>L64+L65</f>
        <v>#VALUE!</v>
      </c>
    </row>
    <row r="67" spans="1:12" ht="15">
      <c r="A67" s="78"/>
      <c r="B67" s="136" t="s">
        <v>170</v>
      </c>
      <c r="C67" s="139" t="s">
        <v>475</v>
      </c>
      <c r="D67" s="97"/>
      <c r="E67" s="138"/>
      <c r="F67" s="93"/>
      <c r="G67" s="94"/>
      <c r="H67" s="131"/>
      <c r="I67" s="140"/>
      <c r="J67" s="138"/>
      <c r="K67" s="138"/>
      <c r="L67" s="132" t="e">
        <f>L66*C67</f>
        <v>#VALUE!</v>
      </c>
    </row>
    <row r="68" spans="1:12" ht="15">
      <c r="A68" s="79"/>
      <c r="B68" s="136" t="s">
        <v>186</v>
      </c>
      <c r="C68" s="95"/>
      <c r="D68" s="99"/>
      <c r="E68" s="138"/>
      <c r="F68" s="95"/>
      <c r="G68" s="98"/>
      <c r="H68" s="141"/>
      <c r="I68" s="138"/>
      <c r="J68" s="138"/>
      <c r="K68" s="138"/>
      <c r="L68" s="132" t="e">
        <f>SUM(L66:L67)</f>
        <v>#VALUE!</v>
      </c>
    </row>
    <row r="69" spans="1:12" ht="15">
      <c r="A69" s="78"/>
      <c r="B69" s="136" t="s">
        <v>230</v>
      </c>
      <c r="C69" s="139">
        <v>0.03</v>
      </c>
      <c r="D69" s="97"/>
      <c r="E69" s="138"/>
      <c r="F69" s="93"/>
      <c r="G69" s="98"/>
      <c r="H69" s="143"/>
      <c r="I69" s="131"/>
      <c r="J69" s="138"/>
      <c r="K69" s="138"/>
      <c r="L69" s="132" t="e">
        <f>L68*C69</f>
        <v>#VALUE!</v>
      </c>
    </row>
    <row r="70" spans="1:12" ht="15">
      <c r="A70" s="78"/>
      <c r="B70" s="136" t="s">
        <v>168</v>
      </c>
      <c r="C70" s="93"/>
      <c r="D70" s="97"/>
      <c r="E70" s="138"/>
      <c r="F70" s="93"/>
      <c r="G70" s="98"/>
      <c r="H70" s="143"/>
      <c r="I70" s="131"/>
      <c r="J70" s="138"/>
      <c r="K70" s="138"/>
      <c r="L70" s="132" t="e">
        <f>L68+L69</f>
        <v>#VALUE!</v>
      </c>
    </row>
    <row r="71" spans="1:12" ht="15">
      <c r="A71" s="78"/>
      <c r="B71" s="136" t="s">
        <v>231</v>
      </c>
      <c r="C71" s="139">
        <v>0.18</v>
      </c>
      <c r="D71" s="97"/>
      <c r="E71" s="138"/>
      <c r="F71" s="93"/>
      <c r="G71" s="98"/>
      <c r="H71" s="143"/>
      <c r="I71" s="131"/>
      <c r="J71" s="138"/>
      <c r="K71" s="138"/>
      <c r="L71" s="132" t="e">
        <f>L70*C71</f>
        <v>#VALUE!</v>
      </c>
    </row>
    <row r="72" spans="1:12" ht="15">
      <c r="A72" s="78"/>
      <c r="B72" s="136" t="s">
        <v>168</v>
      </c>
      <c r="C72" s="78"/>
      <c r="D72" s="97"/>
      <c r="E72" s="93"/>
      <c r="F72" s="93"/>
      <c r="G72" s="98"/>
      <c r="H72" s="143"/>
      <c r="I72" s="131"/>
      <c r="J72" s="138"/>
      <c r="K72" s="138"/>
      <c r="L72" s="132" t="e">
        <f>SUM(L70:L71)</f>
        <v>#VALUE!</v>
      </c>
    </row>
    <row r="74" ht="7.5" customHeight="1"/>
    <row r="75" spans="1:12" ht="18.75" customHeight="1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</row>
    <row r="78" spans="2:9" ht="15" customHeight="1">
      <c r="B78" s="196"/>
      <c r="C78" s="196"/>
      <c r="D78" s="196"/>
      <c r="E78" s="196"/>
      <c r="F78" s="196"/>
      <c r="G78" s="196"/>
      <c r="H78" s="196"/>
      <c r="I78" s="196"/>
    </row>
  </sheetData>
  <sheetProtection/>
  <mergeCells count="16">
    <mergeCell ref="B78:I78"/>
    <mergeCell ref="H7:I7"/>
    <mergeCell ref="J7:K7"/>
    <mergeCell ref="L7:L8"/>
    <mergeCell ref="A75:L75"/>
    <mergeCell ref="A7:A8"/>
    <mergeCell ref="B7:B8"/>
    <mergeCell ref="C7:C8"/>
    <mergeCell ref="A1:L1"/>
    <mergeCell ref="A3:L3"/>
    <mergeCell ref="D7:E7"/>
    <mergeCell ref="F7:G7"/>
    <mergeCell ref="A4:C4"/>
    <mergeCell ref="A5:C5"/>
    <mergeCell ref="A6:C6"/>
    <mergeCell ref="A2:L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7"/>
  <sheetViews>
    <sheetView zoomScalePageLayoutView="0" workbookViewId="0" topLeftCell="A196">
      <selection activeCell="F196" sqref="F196:L201"/>
    </sheetView>
  </sheetViews>
  <sheetFormatPr defaultColWidth="9.00390625" defaultRowHeight="12.75"/>
  <cols>
    <col min="1" max="1" width="5.875" style="0" customWidth="1"/>
    <col min="2" max="2" width="41.375" style="0" customWidth="1"/>
    <col min="3" max="3" width="8.125" style="0" customWidth="1"/>
    <col min="4" max="4" width="8.875" style="0" customWidth="1"/>
    <col min="5" max="5" width="9.375" style="0" customWidth="1"/>
    <col min="7" max="7" width="9.625" style="0" customWidth="1"/>
    <col min="8" max="8" width="8.625" style="0" customWidth="1"/>
    <col min="9" max="9" width="8.25390625" style="0" customWidth="1"/>
  </cols>
  <sheetData>
    <row r="1" spans="1:12" ht="29.25" customHeight="1">
      <c r="A1" s="206" t="s">
        <v>407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35.25" customHeight="1">
      <c r="A2" s="212" t="s">
        <v>412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8.75" customHeight="1">
      <c r="A3" s="213" t="s">
        <v>305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7" ht="17.25" customHeight="1">
      <c r="A4" s="216" t="s">
        <v>194</v>
      </c>
      <c r="B4" s="216"/>
      <c r="C4" s="216"/>
      <c r="D4" s="105" t="e">
        <f>L212</f>
        <v>#VALUE!</v>
      </c>
      <c r="E4" s="65" t="s">
        <v>19</v>
      </c>
      <c r="F4" s="49"/>
      <c r="G4" s="49"/>
    </row>
    <row r="5" spans="1:7" ht="18" customHeight="1">
      <c r="A5" s="219" t="s">
        <v>195</v>
      </c>
      <c r="B5" s="219"/>
      <c r="C5" s="219"/>
      <c r="D5" s="105">
        <f>I202</f>
        <v>0</v>
      </c>
      <c r="E5" s="65" t="s">
        <v>20</v>
      </c>
      <c r="F5" s="49"/>
      <c r="G5" s="49"/>
    </row>
    <row r="6" spans="1:7" ht="15" customHeight="1">
      <c r="A6" s="216" t="s">
        <v>196</v>
      </c>
      <c r="B6" s="216"/>
      <c r="C6" s="216"/>
      <c r="D6" s="105">
        <f>D5/2.8</f>
        <v>0</v>
      </c>
      <c r="E6" s="106" t="s">
        <v>197</v>
      </c>
      <c r="F6" s="49"/>
      <c r="G6" s="49"/>
    </row>
    <row r="7" spans="1:12" ht="32.25" customHeight="1">
      <c r="A7" s="217" t="s">
        <v>25</v>
      </c>
      <c r="B7" s="220" t="s">
        <v>156</v>
      </c>
      <c r="C7" s="205" t="s">
        <v>157</v>
      </c>
      <c r="D7" s="207" t="s">
        <v>158</v>
      </c>
      <c r="E7" s="207"/>
      <c r="F7" s="207" t="s">
        <v>224</v>
      </c>
      <c r="G7" s="207"/>
      <c r="H7" s="208" t="s">
        <v>225</v>
      </c>
      <c r="I7" s="208"/>
      <c r="J7" s="209" t="s">
        <v>226</v>
      </c>
      <c r="K7" s="210"/>
      <c r="L7" s="211" t="s">
        <v>193</v>
      </c>
    </row>
    <row r="8" spans="1:12" ht="69" customHeight="1">
      <c r="A8" s="218"/>
      <c r="B8" s="220"/>
      <c r="C8" s="205"/>
      <c r="D8" s="101" t="s">
        <v>159</v>
      </c>
      <c r="E8" s="101" t="s">
        <v>160</v>
      </c>
      <c r="F8" s="101" t="s">
        <v>227</v>
      </c>
      <c r="G8" s="101" t="s">
        <v>193</v>
      </c>
      <c r="H8" s="101" t="s">
        <v>227</v>
      </c>
      <c r="I8" s="101" t="s">
        <v>193</v>
      </c>
      <c r="J8" s="101" t="s">
        <v>227</v>
      </c>
      <c r="K8" s="101" t="s">
        <v>193</v>
      </c>
      <c r="L8" s="211"/>
    </row>
    <row r="9" spans="1:12" ht="18" customHeight="1">
      <c r="A9" s="81" t="s">
        <v>34</v>
      </c>
      <c r="B9" s="81" t="s">
        <v>36</v>
      </c>
      <c r="C9" s="81" t="s">
        <v>37</v>
      </c>
      <c r="D9" s="81" t="s">
        <v>38</v>
      </c>
      <c r="E9" s="81" t="s">
        <v>39</v>
      </c>
      <c r="F9" s="81" t="s">
        <v>27</v>
      </c>
      <c r="G9" s="75">
        <v>8</v>
      </c>
      <c r="H9" s="81" t="s">
        <v>29</v>
      </c>
      <c r="I9" s="75">
        <v>10</v>
      </c>
      <c r="J9" s="81" t="s">
        <v>69</v>
      </c>
      <c r="K9" s="75">
        <v>12</v>
      </c>
      <c r="L9" s="81" t="s">
        <v>47</v>
      </c>
    </row>
    <row r="10" spans="1:12" s="14" customFormat="1" ht="50.25" customHeight="1">
      <c r="A10" s="78" t="s">
        <v>34</v>
      </c>
      <c r="B10" s="118" t="s">
        <v>439</v>
      </c>
      <c r="C10" s="124" t="s">
        <v>198</v>
      </c>
      <c r="D10" s="154"/>
      <c r="E10" s="125">
        <v>0</v>
      </c>
      <c r="F10" s="125"/>
      <c r="G10" s="126"/>
      <c r="H10" s="167"/>
      <c r="I10" s="168"/>
      <c r="J10" s="168"/>
      <c r="K10" s="168"/>
      <c r="L10" s="153"/>
    </row>
    <row r="11" spans="1:12" ht="21" customHeight="1">
      <c r="A11" s="81"/>
      <c r="B11" s="116" t="s">
        <v>167</v>
      </c>
      <c r="C11" s="116" t="s">
        <v>197</v>
      </c>
      <c r="D11" s="155">
        <v>4.8</v>
      </c>
      <c r="E11" s="127">
        <f>D11*E10</f>
        <v>0</v>
      </c>
      <c r="F11" s="112"/>
      <c r="G11" s="127"/>
      <c r="H11" s="153"/>
      <c r="I11" s="153"/>
      <c r="J11" s="153"/>
      <c r="K11" s="153"/>
      <c r="L11" s="153"/>
    </row>
    <row r="12" spans="1:12" ht="18.75" customHeight="1">
      <c r="A12" s="81"/>
      <c r="B12" s="116" t="s">
        <v>2</v>
      </c>
      <c r="C12" s="114" t="s">
        <v>20</v>
      </c>
      <c r="D12" s="155">
        <v>1.1</v>
      </c>
      <c r="E12" s="110">
        <f>D12*E10</f>
        <v>0</v>
      </c>
      <c r="F12" s="110"/>
      <c r="G12" s="127"/>
      <c r="H12" s="153"/>
      <c r="I12" s="153"/>
      <c r="J12" s="153"/>
      <c r="K12" s="153"/>
      <c r="L12" s="153"/>
    </row>
    <row r="13" spans="1:12" s="14" customFormat="1" ht="64.5" customHeight="1">
      <c r="A13" s="78" t="s">
        <v>35</v>
      </c>
      <c r="B13" s="86" t="s">
        <v>262</v>
      </c>
      <c r="C13" s="81" t="s">
        <v>198</v>
      </c>
      <c r="D13" s="86"/>
      <c r="E13" s="82">
        <v>22.42</v>
      </c>
      <c r="F13" s="125"/>
      <c r="G13" s="126"/>
      <c r="H13" s="130"/>
      <c r="I13" s="131"/>
      <c r="J13" s="131"/>
      <c r="K13" s="131"/>
      <c r="L13" s="132"/>
    </row>
    <row r="14" spans="1:12" ht="21" customHeight="1">
      <c r="A14" s="77"/>
      <c r="B14" s="83" t="s">
        <v>199</v>
      </c>
      <c r="C14" s="83" t="s">
        <v>197</v>
      </c>
      <c r="D14" s="91">
        <v>2.06</v>
      </c>
      <c r="E14" s="84">
        <f>D14*E13</f>
        <v>46.1852</v>
      </c>
      <c r="F14" s="112"/>
      <c r="G14" s="127"/>
      <c r="H14" s="133"/>
      <c r="I14" s="132"/>
      <c r="J14" s="132"/>
      <c r="K14" s="132"/>
      <c r="L14" s="132"/>
    </row>
    <row r="15" spans="1:12" s="14" customFormat="1" ht="42" customHeight="1">
      <c r="A15" s="78" t="s">
        <v>36</v>
      </c>
      <c r="B15" s="86" t="s">
        <v>233</v>
      </c>
      <c r="C15" s="86" t="s">
        <v>205</v>
      </c>
      <c r="D15" s="86"/>
      <c r="E15" s="89">
        <v>34.751</v>
      </c>
      <c r="F15" s="125"/>
      <c r="G15" s="126"/>
      <c r="H15" s="130"/>
      <c r="I15" s="131"/>
      <c r="J15" s="131"/>
      <c r="K15" s="131"/>
      <c r="L15" s="131"/>
    </row>
    <row r="16" spans="1:12" ht="21" customHeight="1">
      <c r="A16" s="134"/>
      <c r="B16" s="83" t="s">
        <v>167</v>
      </c>
      <c r="C16" s="91" t="s">
        <v>197</v>
      </c>
      <c r="D16" s="87">
        <v>0.87</v>
      </c>
      <c r="E16" s="91">
        <f>D16*E15</f>
        <v>30.233369999999997</v>
      </c>
      <c r="F16" s="112"/>
      <c r="G16" s="127"/>
      <c r="H16" s="133"/>
      <c r="I16" s="132"/>
      <c r="J16" s="132"/>
      <c r="K16" s="132"/>
      <c r="L16" s="132"/>
    </row>
    <row r="17" spans="1:12" s="14" customFormat="1" ht="35.25" customHeight="1">
      <c r="A17" s="78" t="s">
        <v>37</v>
      </c>
      <c r="B17" s="86" t="s">
        <v>234</v>
      </c>
      <c r="C17" s="86" t="s">
        <v>205</v>
      </c>
      <c r="D17" s="86"/>
      <c r="E17" s="89">
        <v>34.751</v>
      </c>
      <c r="F17" s="125"/>
      <c r="G17" s="126"/>
      <c r="H17" s="130"/>
      <c r="I17" s="131"/>
      <c r="J17" s="131"/>
      <c r="K17" s="131"/>
      <c r="L17" s="131"/>
    </row>
    <row r="18" spans="1:12" ht="21" customHeight="1">
      <c r="A18" s="134"/>
      <c r="B18" s="83" t="s">
        <v>214</v>
      </c>
      <c r="C18" s="91" t="s">
        <v>205</v>
      </c>
      <c r="D18" s="87">
        <v>1</v>
      </c>
      <c r="E18" s="91">
        <f>D18*E17</f>
        <v>34.751</v>
      </c>
      <c r="F18" s="112"/>
      <c r="G18" s="127"/>
      <c r="H18" s="133"/>
      <c r="I18" s="132"/>
      <c r="J18" s="132"/>
      <c r="K18" s="132"/>
      <c r="L18" s="132"/>
    </row>
    <row r="19" spans="1:12" s="14" customFormat="1" ht="39.75" customHeight="1">
      <c r="A19" s="78" t="s">
        <v>38</v>
      </c>
      <c r="B19" s="78" t="s">
        <v>235</v>
      </c>
      <c r="C19" s="86" t="s">
        <v>198</v>
      </c>
      <c r="D19" s="86"/>
      <c r="E19" s="85">
        <v>27.17</v>
      </c>
      <c r="F19" s="85"/>
      <c r="G19" s="126"/>
      <c r="H19" s="133"/>
      <c r="I19" s="132"/>
      <c r="J19" s="132"/>
      <c r="K19" s="132"/>
      <c r="L19" s="132"/>
    </row>
    <row r="20" spans="1:12" ht="20.25" customHeight="1">
      <c r="A20" s="134"/>
      <c r="B20" s="79" t="s">
        <v>199</v>
      </c>
      <c r="C20" s="79" t="s">
        <v>197</v>
      </c>
      <c r="D20" s="91">
        <v>2.86</v>
      </c>
      <c r="E20" s="91">
        <f>D20*E19</f>
        <v>77.7062</v>
      </c>
      <c r="F20" s="87"/>
      <c r="G20" s="110"/>
      <c r="H20" s="135"/>
      <c r="I20" s="132"/>
      <c r="J20" s="132"/>
      <c r="K20" s="132"/>
      <c r="L20" s="132"/>
    </row>
    <row r="21" spans="1:12" ht="18" customHeight="1">
      <c r="A21" s="134"/>
      <c r="B21" s="79" t="s">
        <v>202</v>
      </c>
      <c r="C21" s="87" t="s">
        <v>200</v>
      </c>
      <c r="D21" s="91">
        <v>0.76</v>
      </c>
      <c r="E21" s="87">
        <f>D21*E19</f>
        <v>20.6492</v>
      </c>
      <c r="F21" s="87"/>
      <c r="G21" s="110"/>
      <c r="H21" s="133"/>
      <c r="I21" s="132"/>
      <c r="J21" s="135"/>
      <c r="K21" s="132"/>
      <c r="L21" s="132"/>
    </row>
    <row r="22" spans="1:12" ht="18" customHeight="1">
      <c r="A22" s="134"/>
      <c r="B22" s="91" t="s">
        <v>207</v>
      </c>
      <c r="C22" s="87" t="s">
        <v>201</v>
      </c>
      <c r="D22" s="91">
        <v>1.02</v>
      </c>
      <c r="E22" s="87">
        <f>D22*E19</f>
        <v>27.713400000000004</v>
      </c>
      <c r="F22" s="112"/>
      <c r="G22" s="110"/>
      <c r="H22" s="133"/>
      <c r="I22" s="132"/>
      <c r="J22" s="132"/>
      <c r="K22" s="132"/>
      <c r="L22" s="132"/>
    </row>
    <row r="23" spans="1:12" ht="18" customHeight="1">
      <c r="A23" s="134"/>
      <c r="B23" s="91" t="s">
        <v>16</v>
      </c>
      <c r="C23" s="91" t="s">
        <v>203</v>
      </c>
      <c r="D23" s="91">
        <v>0.803</v>
      </c>
      <c r="E23" s="87">
        <f>D23*E19</f>
        <v>21.817510000000002</v>
      </c>
      <c r="F23" s="114"/>
      <c r="G23" s="110"/>
      <c r="H23" s="133"/>
      <c r="I23" s="132"/>
      <c r="J23" s="132"/>
      <c r="K23" s="132"/>
      <c r="L23" s="132"/>
    </row>
    <row r="24" spans="1:12" ht="30.75" customHeight="1">
      <c r="A24" s="134"/>
      <c r="B24" s="91" t="s">
        <v>209</v>
      </c>
      <c r="C24" s="87" t="s">
        <v>201</v>
      </c>
      <c r="D24" s="92">
        <v>0.0039005</v>
      </c>
      <c r="E24" s="92">
        <f>D24*E19</f>
        <v>0.105976585</v>
      </c>
      <c r="F24" s="114"/>
      <c r="G24" s="110"/>
      <c r="H24" s="133"/>
      <c r="I24" s="132"/>
      <c r="J24" s="132"/>
      <c r="K24" s="132"/>
      <c r="L24" s="132"/>
    </row>
    <row r="25" spans="1:12" ht="18" customHeight="1">
      <c r="A25" s="134"/>
      <c r="B25" s="91" t="s">
        <v>206</v>
      </c>
      <c r="C25" s="91" t="s">
        <v>20</v>
      </c>
      <c r="D25" s="91">
        <v>0.13</v>
      </c>
      <c r="E25" s="87">
        <f>D25*E19</f>
        <v>3.5321000000000002</v>
      </c>
      <c r="F25" s="87"/>
      <c r="G25" s="110"/>
      <c r="H25" s="133"/>
      <c r="I25" s="132"/>
      <c r="J25" s="132"/>
      <c r="K25" s="132"/>
      <c r="L25" s="132"/>
    </row>
    <row r="26" spans="1:12" s="14" customFormat="1" ht="65.25" customHeight="1">
      <c r="A26" s="78" t="s">
        <v>39</v>
      </c>
      <c r="B26" s="81" t="s">
        <v>303</v>
      </c>
      <c r="C26" s="123" t="s">
        <v>198</v>
      </c>
      <c r="D26" s="121"/>
      <c r="E26" s="124">
        <v>43</v>
      </c>
      <c r="F26" s="85"/>
      <c r="G26" s="126"/>
      <c r="H26" s="133"/>
      <c r="I26" s="132"/>
      <c r="J26" s="132"/>
      <c r="K26" s="132"/>
      <c r="L26" s="132"/>
    </row>
    <row r="27" spans="1:12" ht="20.25" customHeight="1">
      <c r="A27" s="134"/>
      <c r="B27" s="116" t="s">
        <v>199</v>
      </c>
      <c r="C27" s="116" t="s">
        <v>197</v>
      </c>
      <c r="D27" s="113">
        <v>0.89</v>
      </c>
      <c r="E27" s="112">
        <f>D27*E26</f>
        <v>38.27</v>
      </c>
      <c r="F27" s="87"/>
      <c r="G27" s="110"/>
      <c r="H27" s="135"/>
      <c r="I27" s="132"/>
      <c r="J27" s="132"/>
      <c r="K27" s="132"/>
      <c r="L27" s="132"/>
    </row>
    <row r="28" spans="1:12" ht="18" customHeight="1">
      <c r="A28" s="134"/>
      <c r="B28" s="79" t="s">
        <v>202</v>
      </c>
      <c r="C28" s="87" t="s">
        <v>200</v>
      </c>
      <c r="D28" s="91">
        <v>0.37</v>
      </c>
      <c r="E28" s="87">
        <f>D28*E26</f>
        <v>15.91</v>
      </c>
      <c r="F28" s="87"/>
      <c r="G28" s="110"/>
      <c r="H28" s="133"/>
      <c r="I28" s="132"/>
      <c r="J28" s="135"/>
      <c r="K28" s="132"/>
      <c r="L28" s="132"/>
    </row>
    <row r="29" spans="1:12" ht="18" customHeight="1">
      <c r="A29" s="134"/>
      <c r="B29" s="116" t="s">
        <v>304</v>
      </c>
      <c r="C29" s="111" t="s">
        <v>201</v>
      </c>
      <c r="D29" s="119">
        <v>1.15002</v>
      </c>
      <c r="E29" s="114">
        <f>D29*E26</f>
        <v>49.45086</v>
      </c>
      <c r="F29" s="114"/>
      <c r="G29" s="110"/>
      <c r="H29" s="133"/>
      <c r="I29" s="132"/>
      <c r="J29" s="135"/>
      <c r="K29" s="132"/>
      <c r="L29" s="132"/>
    </row>
    <row r="30" spans="1:12" ht="18" customHeight="1">
      <c r="A30" s="134"/>
      <c r="B30" s="111" t="s">
        <v>206</v>
      </c>
      <c r="C30" s="111" t="s">
        <v>20</v>
      </c>
      <c r="D30" s="111">
        <v>0.02</v>
      </c>
      <c r="E30" s="114">
        <f>D30*E26</f>
        <v>0.86</v>
      </c>
      <c r="F30" s="112"/>
      <c r="G30" s="110"/>
      <c r="H30" s="133"/>
      <c r="I30" s="132"/>
      <c r="J30" s="132"/>
      <c r="K30" s="132"/>
      <c r="L30" s="132"/>
    </row>
    <row r="31" spans="1:12" s="14" customFormat="1" ht="39.75" customHeight="1">
      <c r="A31" s="78" t="s">
        <v>27</v>
      </c>
      <c r="B31" s="78" t="s">
        <v>307</v>
      </c>
      <c r="C31" s="85" t="s">
        <v>198</v>
      </c>
      <c r="D31" s="86"/>
      <c r="E31" s="124">
        <v>6.2</v>
      </c>
      <c r="F31" s="85"/>
      <c r="G31" s="126"/>
      <c r="H31" s="133"/>
      <c r="I31" s="132"/>
      <c r="J31" s="132"/>
      <c r="K31" s="132"/>
      <c r="L31" s="132"/>
    </row>
    <row r="32" spans="1:12" ht="20.25" customHeight="1">
      <c r="A32" s="134"/>
      <c r="B32" s="79" t="s">
        <v>199</v>
      </c>
      <c r="C32" s="79" t="s">
        <v>197</v>
      </c>
      <c r="D32" s="111">
        <v>8.4</v>
      </c>
      <c r="E32" s="114">
        <f>E31*D32</f>
        <v>52.080000000000005</v>
      </c>
      <c r="F32" s="87"/>
      <c r="G32" s="110"/>
      <c r="H32" s="135"/>
      <c r="I32" s="132"/>
      <c r="J32" s="132"/>
      <c r="K32" s="132"/>
      <c r="L32" s="132"/>
    </row>
    <row r="33" spans="1:12" ht="18" customHeight="1">
      <c r="A33" s="134"/>
      <c r="B33" s="79" t="s">
        <v>202</v>
      </c>
      <c r="C33" s="87" t="s">
        <v>20</v>
      </c>
      <c r="D33" s="111">
        <v>0.81</v>
      </c>
      <c r="E33" s="114">
        <f>E31*D33</f>
        <v>5.022</v>
      </c>
      <c r="F33" s="87"/>
      <c r="G33" s="110"/>
      <c r="H33" s="133"/>
      <c r="I33" s="132"/>
      <c r="J33" s="135"/>
      <c r="K33" s="132"/>
      <c r="L33" s="132"/>
    </row>
    <row r="34" spans="1:12" ht="18" customHeight="1">
      <c r="A34" s="134"/>
      <c r="B34" s="91" t="s">
        <v>207</v>
      </c>
      <c r="C34" s="87" t="s">
        <v>201</v>
      </c>
      <c r="D34" s="111">
        <v>1.015</v>
      </c>
      <c r="E34" s="87">
        <f>D34*E31</f>
        <v>6.292999999999999</v>
      </c>
      <c r="F34" s="112"/>
      <c r="G34" s="110"/>
      <c r="H34" s="133"/>
      <c r="I34" s="132"/>
      <c r="J34" s="132"/>
      <c r="K34" s="132"/>
      <c r="L34" s="132"/>
    </row>
    <row r="35" spans="1:12" ht="18" customHeight="1">
      <c r="A35" s="134"/>
      <c r="B35" s="91" t="s">
        <v>16</v>
      </c>
      <c r="C35" s="91" t="s">
        <v>203</v>
      </c>
      <c r="D35" s="91">
        <v>1.37</v>
      </c>
      <c r="E35" s="87">
        <f>D35*E31</f>
        <v>8.494000000000002</v>
      </c>
      <c r="F35" s="114"/>
      <c r="G35" s="110"/>
      <c r="H35" s="133"/>
      <c r="I35" s="132"/>
      <c r="J35" s="132"/>
      <c r="K35" s="132"/>
      <c r="L35" s="132"/>
    </row>
    <row r="36" spans="1:12" ht="32.25" customHeight="1">
      <c r="A36" s="134"/>
      <c r="B36" s="91" t="s">
        <v>209</v>
      </c>
      <c r="C36" s="87" t="s">
        <v>201</v>
      </c>
      <c r="D36" s="92">
        <v>0.0084</v>
      </c>
      <c r="E36" s="92">
        <f>D36*E31</f>
        <v>0.05208</v>
      </c>
      <c r="F36" s="114"/>
      <c r="G36" s="110"/>
      <c r="H36" s="133"/>
      <c r="I36" s="132"/>
      <c r="J36" s="132"/>
      <c r="K36" s="132"/>
      <c r="L36" s="132"/>
    </row>
    <row r="37" spans="1:12" ht="32.25" customHeight="1">
      <c r="A37" s="134"/>
      <c r="B37" s="91" t="s">
        <v>209</v>
      </c>
      <c r="C37" s="87" t="s">
        <v>201</v>
      </c>
      <c r="D37" s="92">
        <v>0.0282</v>
      </c>
      <c r="E37" s="92">
        <f>D37*E31</f>
        <v>0.17484</v>
      </c>
      <c r="F37" s="114"/>
      <c r="G37" s="110"/>
      <c r="H37" s="133"/>
      <c r="I37" s="132"/>
      <c r="J37" s="132"/>
      <c r="K37" s="132"/>
      <c r="L37" s="132"/>
    </row>
    <row r="38" spans="1:12" ht="18" customHeight="1">
      <c r="A38" s="134"/>
      <c r="B38" s="91" t="s">
        <v>206</v>
      </c>
      <c r="C38" s="91" t="s">
        <v>20</v>
      </c>
      <c r="D38" s="111">
        <v>0.39</v>
      </c>
      <c r="E38" s="114">
        <f>D38*E31</f>
        <v>2.418</v>
      </c>
      <c r="F38" s="87"/>
      <c r="G38" s="110"/>
      <c r="H38" s="133"/>
      <c r="I38" s="132"/>
      <c r="J38" s="132"/>
      <c r="K38" s="132"/>
      <c r="L38" s="132"/>
    </row>
    <row r="39" spans="1:12" s="14" customFormat="1" ht="51" customHeight="1">
      <c r="A39" s="78" t="s">
        <v>28</v>
      </c>
      <c r="B39" s="78" t="s">
        <v>306</v>
      </c>
      <c r="C39" s="85" t="s">
        <v>198</v>
      </c>
      <c r="D39" s="97"/>
      <c r="E39" s="125">
        <v>2.71</v>
      </c>
      <c r="F39" s="85"/>
      <c r="G39" s="126"/>
      <c r="H39" s="133"/>
      <c r="I39" s="132"/>
      <c r="J39" s="132"/>
      <c r="K39" s="132"/>
      <c r="L39" s="132"/>
    </row>
    <row r="40" spans="1:12" ht="20.25" customHeight="1">
      <c r="A40" s="134"/>
      <c r="B40" s="83" t="s">
        <v>236</v>
      </c>
      <c r="C40" s="79" t="s">
        <v>197</v>
      </c>
      <c r="D40" s="155">
        <v>8.54</v>
      </c>
      <c r="E40" s="127">
        <f>D40*E39</f>
        <v>23.143399999999996</v>
      </c>
      <c r="F40" s="87"/>
      <c r="G40" s="110"/>
      <c r="H40" s="135"/>
      <c r="I40" s="132"/>
      <c r="J40" s="132"/>
      <c r="K40" s="132"/>
      <c r="L40" s="132"/>
    </row>
    <row r="41" spans="1:12" ht="18" customHeight="1">
      <c r="A41" s="134"/>
      <c r="B41" s="79" t="s">
        <v>2</v>
      </c>
      <c r="C41" s="87" t="s">
        <v>20</v>
      </c>
      <c r="D41" s="155">
        <v>1.06</v>
      </c>
      <c r="E41" s="127">
        <f>E39*D41</f>
        <v>2.8726000000000003</v>
      </c>
      <c r="F41" s="87"/>
      <c r="G41" s="110"/>
      <c r="H41" s="133"/>
      <c r="I41" s="132"/>
      <c r="J41" s="135"/>
      <c r="K41" s="132"/>
      <c r="L41" s="132"/>
    </row>
    <row r="42" spans="1:12" ht="18" customHeight="1">
      <c r="A42" s="134"/>
      <c r="B42" s="79" t="s">
        <v>258</v>
      </c>
      <c r="C42" s="87" t="s">
        <v>201</v>
      </c>
      <c r="D42" s="155">
        <v>1.015</v>
      </c>
      <c r="E42" s="127">
        <f>E39*D42</f>
        <v>2.75065</v>
      </c>
      <c r="F42" s="112"/>
      <c r="G42" s="110"/>
      <c r="H42" s="133"/>
      <c r="I42" s="132"/>
      <c r="J42" s="132"/>
      <c r="K42" s="132"/>
      <c r="L42" s="132"/>
    </row>
    <row r="43" spans="1:12" ht="18" customHeight="1">
      <c r="A43" s="134"/>
      <c r="B43" s="79" t="s">
        <v>237</v>
      </c>
      <c r="C43" s="79" t="s">
        <v>203</v>
      </c>
      <c r="D43" s="110">
        <v>1.40001</v>
      </c>
      <c r="E43" s="127">
        <f>D43*E39</f>
        <v>3.7940271</v>
      </c>
      <c r="F43" s="114"/>
      <c r="G43" s="110"/>
      <c r="H43" s="133"/>
      <c r="I43" s="132"/>
      <c r="J43" s="132"/>
      <c r="K43" s="132"/>
      <c r="L43" s="132"/>
    </row>
    <row r="44" spans="1:12" ht="18" customHeight="1">
      <c r="A44" s="134"/>
      <c r="B44" s="91" t="s">
        <v>238</v>
      </c>
      <c r="C44" s="87" t="s">
        <v>201</v>
      </c>
      <c r="D44" s="120">
        <v>0.0145001</v>
      </c>
      <c r="E44" s="120">
        <f>D44*E39</f>
        <v>0.039295271</v>
      </c>
      <c r="F44" s="114"/>
      <c r="G44" s="110"/>
      <c r="H44" s="133"/>
      <c r="I44" s="132"/>
      <c r="J44" s="132"/>
      <c r="K44" s="132"/>
      <c r="L44" s="132"/>
    </row>
    <row r="45" spans="1:12" ht="32.25" customHeight="1">
      <c r="A45" s="134"/>
      <c r="B45" s="79" t="s">
        <v>240</v>
      </c>
      <c r="C45" s="79" t="s">
        <v>241</v>
      </c>
      <c r="D45" s="128">
        <v>0.0025001</v>
      </c>
      <c r="E45" s="128">
        <f>D45*E39</f>
        <v>0.006775270999999999</v>
      </c>
      <c r="F45" s="112"/>
      <c r="G45" s="110"/>
      <c r="H45" s="133"/>
      <c r="I45" s="132"/>
      <c r="J45" s="132"/>
      <c r="K45" s="132"/>
      <c r="L45" s="132"/>
    </row>
    <row r="46" spans="1:12" ht="18" customHeight="1">
      <c r="A46" s="134"/>
      <c r="B46" s="79" t="s">
        <v>4</v>
      </c>
      <c r="C46" s="79" t="s">
        <v>20</v>
      </c>
      <c r="D46" s="155">
        <v>0.74</v>
      </c>
      <c r="E46" s="127">
        <f>E39*D46</f>
        <v>2.0054</v>
      </c>
      <c r="F46" s="114"/>
      <c r="G46" s="110"/>
      <c r="H46" s="133"/>
      <c r="I46" s="132"/>
      <c r="J46" s="132"/>
      <c r="K46" s="132"/>
      <c r="L46" s="132"/>
    </row>
    <row r="47" spans="1:12" s="14" customFormat="1" ht="20.25" customHeight="1">
      <c r="A47" s="78" t="s">
        <v>29</v>
      </c>
      <c r="B47" s="86" t="s">
        <v>242</v>
      </c>
      <c r="C47" s="86" t="s">
        <v>205</v>
      </c>
      <c r="D47" s="154"/>
      <c r="E47" s="166">
        <f>E48+E49</f>
        <v>0.29734</v>
      </c>
      <c r="F47" s="85"/>
      <c r="G47" s="126"/>
      <c r="H47" s="133"/>
      <c r="I47" s="132"/>
      <c r="J47" s="132"/>
      <c r="K47" s="132"/>
      <c r="L47" s="132"/>
    </row>
    <row r="48" spans="1:12" ht="20.25" customHeight="1">
      <c r="A48" s="134"/>
      <c r="B48" s="91" t="s">
        <v>259</v>
      </c>
      <c r="C48" s="91" t="s">
        <v>205</v>
      </c>
      <c r="D48" s="99"/>
      <c r="E48" s="120">
        <v>0.0526</v>
      </c>
      <c r="F48" s="91"/>
      <c r="G48" s="110"/>
      <c r="H48" s="135"/>
      <c r="I48" s="132"/>
      <c r="J48" s="132"/>
      <c r="K48" s="132"/>
      <c r="L48" s="132"/>
    </row>
    <row r="49" spans="1:12" ht="18" customHeight="1">
      <c r="A49" s="134"/>
      <c r="B49" s="91" t="s">
        <v>264</v>
      </c>
      <c r="C49" s="91" t="s">
        <v>205</v>
      </c>
      <c r="D49" s="99"/>
      <c r="E49" s="165">
        <v>0.24474</v>
      </c>
      <c r="F49" s="91"/>
      <c r="G49" s="110"/>
      <c r="H49" s="133"/>
      <c r="I49" s="132"/>
      <c r="J49" s="135"/>
      <c r="K49" s="132"/>
      <c r="L49" s="132"/>
    </row>
    <row r="50" spans="1:12" s="14" customFormat="1" ht="51" customHeight="1">
      <c r="A50" s="78" t="s">
        <v>30</v>
      </c>
      <c r="B50" s="78" t="s">
        <v>263</v>
      </c>
      <c r="C50" s="85" t="s">
        <v>198</v>
      </c>
      <c r="D50" s="97"/>
      <c r="E50" s="125">
        <v>1.17</v>
      </c>
      <c r="F50" s="85"/>
      <c r="G50" s="126"/>
      <c r="H50" s="133"/>
      <c r="I50" s="132"/>
      <c r="J50" s="132"/>
      <c r="K50" s="132"/>
      <c r="L50" s="132"/>
    </row>
    <row r="51" spans="1:12" ht="20.25" customHeight="1">
      <c r="A51" s="134"/>
      <c r="B51" s="83" t="s">
        <v>236</v>
      </c>
      <c r="C51" s="79" t="s">
        <v>197</v>
      </c>
      <c r="D51" s="99">
        <v>13.3</v>
      </c>
      <c r="E51" s="127">
        <f>D51*E50</f>
        <v>15.561</v>
      </c>
      <c r="F51" s="87"/>
      <c r="G51" s="110"/>
      <c r="H51" s="135"/>
      <c r="I51" s="132"/>
      <c r="J51" s="132"/>
      <c r="K51" s="132"/>
      <c r="L51" s="132"/>
    </row>
    <row r="52" spans="1:12" ht="18" customHeight="1">
      <c r="A52" s="134"/>
      <c r="B52" s="79" t="s">
        <v>2</v>
      </c>
      <c r="C52" s="87" t="s">
        <v>20</v>
      </c>
      <c r="D52" s="99">
        <v>3.36</v>
      </c>
      <c r="E52" s="127">
        <f>E50*D52</f>
        <v>3.9311999999999996</v>
      </c>
      <c r="F52" s="87"/>
      <c r="G52" s="110"/>
      <c r="H52" s="133"/>
      <c r="I52" s="132"/>
      <c r="J52" s="135"/>
      <c r="K52" s="132"/>
      <c r="L52" s="132"/>
    </row>
    <row r="53" spans="1:12" ht="18" customHeight="1">
      <c r="A53" s="134"/>
      <c r="B53" s="79" t="s">
        <v>258</v>
      </c>
      <c r="C53" s="87" t="s">
        <v>201</v>
      </c>
      <c r="D53" s="99">
        <v>1.015</v>
      </c>
      <c r="E53" s="127">
        <f>E50*D53</f>
        <v>1.1875499999999999</v>
      </c>
      <c r="F53" s="112"/>
      <c r="G53" s="110"/>
      <c r="H53" s="133"/>
      <c r="I53" s="132"/>
      <c r="J53" s="132"/>
      <c r="K53" s="132"/>
      <c r="L53" s="132"/>
    </row>
    <row r="54" spans="1:12" ht="18" customHeight="1">
      <c r="A54" s="134"/>
      <c r="B54" s="79" t="s">
        <v>237</v>
      </c>
      <c r="C54" s="79" t="s">
        <v>203</v>
      </c>
      <c r="D54" s="95">
        <v>2.42</v>
      </c>
      <c r="E54" s="127">
        <f>D54*E50</f>
        <v>2.8314</v>
      </c>
      <c r="F54" s="114"/>
      <c r="G54" s="110"/>
      <c r="H54" s="133"/>
      <c r="I54" s="132"/>
      <c r="J54" s="132"/>
      <c r="K54" s="132"/>
      <c r="L54" s="132"/>
    </row>
    <row r="55" spans="1:12" ht="19.5" customHeight="1">
      <c r="A55" s="134"/>
      <c r="B55" s="91" t="s">
        <v>238</v>
      </c>
      <c r="C55" s="87" t="s">
        <v>201</v>
      </c>
      <c r="D55" s="92">
        <v>0.058108</v>
      </c>
      <c r="E55" s="120">
        <f>D55*E50</f>
        <v>0.06798636</v>
      </c>
      <c r="F55" s="114"/>
      <c r="G55" s="110"/>
      <c r="H55" s="133"/>
      <c r="I55" s="132"/>
      <c r="J55" s="132"/>
      <c r="K55" s="132"/>
      <c r="L55" s="132"/>
    </row>
    <row r="56" spans="1:14" ht="18" customHeight="1">
      <c r="A56" s="134"/>
      <c r="B56" s="91" t="s">
        <v>239</v>
      </c>
      <c r="C56" s="87" t="s">
        <v>201</v>
      </c>
      <c r="D56" s="92">
        <v>0.0067</v>
      </c>
      <c r="E56" s="120">
        <f>D56*E50</f>
        <v>0.007839</v>
      </c>
      <c r="F56" s="87"/>
      <c r="G56" s="110"/>
      <c r="H56" s="133"/>
      <c r="I56" s="132"/>
      <c r="J56" s="132"/>
      <c r="K56" s="132"/>
      <c r="L56" s="132"/>
      <c r="N56" s="183"/>
    </row>
    <row r="57" spans="1:14" ht="29.25" customHeight="1">
      <c r="A57" s="134"/>
      <c r="B57" s="79" t="s">
        <v>240</v>
      </c>
      <c r="C57" s="79" t="s">
        <v>241</v>
      </c>
      <c r="D57" s="100">
        <v>0.0015</v>
      </c>
      <c r="E57" s="128">
        <f>D57*E50</f>
        <v>0.0017549999999999998</v>
      </c>
      <c r="F57" s="112"/>
      <c r="G57" s="110"/>
      <c r="H57" s="133"/>
      <c r="I57" s="132"/>
      <c r="J57" s="132"/>
      <c r="K57" s="132"/>
      <c r="L57" s="132"/>
      <c r="N57" s="183"/>
    </row>
    <row r="58" spans="1:14" ht="18" customHeight="1">
      <c r="A58" s="134"/>
      <c r="B58" s="79" t="s">
        <v>4</v>
      </c>
      <c r="C58" s="79" t="s">
        <v>20</v>
      </c>
      <c r="D58" s="95">
        <v>0.603</v>
      </c>
      <c r="E58" s="127">
        <f>E50*D58</f>
        <v>0.70551</v>
      </c>
      <c r="F58" s="114"/>
      <c r="G58" s="110"/>
      <c r="H58" s="133"/>
      <c r="I58" s="132"/>
      <c r="J58" s="132"/>
      <c r="K58" s="132"/>
      <c r="L58" s="132"/>
      <c r="N58" s="183"/>
    </row>
    <row r="59" spans="1:14" s="14" customFormat="1" ht="20.25" customHeight="1">
      <c r="A59" s="78" t="s">
        <v>69</v>
      </c>
      <c r="B59" s="86" t="s">
        <v>242</v>
      </c>
      <c r="C59" s="86" t="s">
        <v>205</v>
      </c>
      <c r="D59" s="97"/>
      <c r="E59" s="156">
        <f>E60+E61</f>
        <v>0.20400000000000001</v>
      </c>
      <c r="F59" s="85"/>
      <c r="G59" s="126"/>
      <c r="H59" s="133"/>
      <c r="I59" s="132"/>
      <c r="J59" s="132"/>
      <c r="K59" s="132"/>
      <c r="L59" s="132"/>
      <c r="N59" s="184"/>
    </row>
    <row r="60" spans="1:14" ht="20.25" customHeight="1">
      <c r="A60" s="134"/>
      <c r="B60" s="91" t="s">
        <v>259</v>
      </c>
      <c r="C60" s="91" t="s">
        <v>205</v>
      </c>
      <c r="D60" s="99"/>
      <c r="E60" s="119">
        <v>0.0294</v>
      </c>
      <c r="F60" s="91"/>
      <c r="G60" s="110"/>
      <c r="H60" s="135"/>
      <c r="I60" s="132"/>
      <c r="J60" s="132"/>
      <c r="K60" s="132"/>
      <c r="L60" s="132"/>
      <c r="N60" s="183"/>
    </row>
    <row r="61" spans="1:14" ht="18" customHeight="1">
      <c r="A61" s="134"/>
      <c r="B61" s="91" t="s">
        <v>264</v>
      </c>
      <c r="C61" s="91" t="s">
        <v>205</v>
      </c>
      <c r="D61" s="99"/>
      <c r="E61" s="120">
        <v>0.1746</v>
      </c>
      <c r="F61" s="91"/>
      <c r="G61" s="110"/>
      <c r="H61" s="133"/>
      <c r="I61" s="132"/>
      <c r="J61" s="135"/>
      <c r="K61" s="132"/>
      <c r="L61" s="132"/>
      <c r="N61" s="183"/>
    </row>
    <row r="62" spans="1:14" s="14" customFormat="1" ht="39.75" customHeight="1">
      <c r="A62" s="78" t="s">
        <v>46</v>
      </c>
      <c r="B62" s="78" t="s">
        <v>440</v>
      </c>
      <c r="C62" s="85" t="s">
        <v>198</v>
      </c>
      <c r="D62" s="86"/>
      <c r="E62" s="124">
        <v>0.7</v>
      </c>
      <c r="F62" s="85"/>
      <c r="G62" s="126"/>
      <c r="H62" s="133"/>
      <c r="I62" s="132"/>
      <c r="J62" s="132"/>
      <c r="K62" s="132"/>
      <c r="L62" s="132"/>
      <c r="N62" s="184"/>
    </row>
    <row r="63" spans="1:14" ht="20.25" customHeight="1">
      <c r="A63" s="134"/>
      <c r="B63" s="79" t="s">
        <v>199</v>
      </c>
      <c r="C63" s="79" t="s">
        <v>197</v>
      </c>
      <c r="D63" s="91">
        <v>74.6</v>
      </c>
      <c r="E63" s="114">
        <f>E62*D63</f>
        <v>52.21999999999999</v>
      </c>
      <c r="F63" s="87"/>
      <c r="G63" s="110"/>
      <c r="H63" s="135"/>
      <c r="I63" s="132"/>
      <c r="J63" s="132"/>
      <c r="K63" s="132"/>
      <c r="L63" s="132"/>
      <c r="N63" s="183"/>
    </row>
    <row r="64" spans="1:14" ht="18" customHeight="1">
      <c r="A64" s="134"/>
      <c r="B64" s="79" t="s">
        <v>202</v>
      </c>
      <c r="C64" s="87" t="s">
        <v>20</v>
      </c>
      <c r="D64" s="91">
        <v>1.1</v>
      </c>
      <c r="E64" s="114">
        <f>E62*D64</f>
        <v>0.77</v>
      </c>
      <c r="F64" s="87"/>
      <c r="G64" s="110"/>
      <c r="H64" s="133"/>
      <c r="I64" s="132"/>
      <c r="J64" s="135"/>
      <c r="K64" s="132"/>
      <c r="L64" s="132"/>
      <c r="N64" s="183"/>
    </row>
    <row r="65" spans="1:14" ht="18" customHeight="1">
      <c r="A65" s="134"/>
      <c r="B65" s="91" t="s">
        <v>258</v>
      </c>
      <c r="C65" s="87" t="s">
        <v>201</v>
      </c>
      <c r="D65" s="91">
        <v>1.04</v>
      </c>
      <c r="E65" s="114">
        <f>D65*E62</f>
        <v>0.728</v>
      </c>
      <c r="F65" s="77"/>
      <c r="G65" s="110"/>
      <c r="H65" s="133"/>
      <c r="I65" s="132"/>
      <c r="J65" s="132"/>
      <c r="K65" s="132"/>
      <c r="L65" s="132"/>
      <c r="N65" s="183"/>
    </row>
    <row r="66" spans="1:14" ht="18" customHeight="1">
      <c r="A66" s="134"/>
      <c r="B66" s="91" t="s">
        <v>443</v>
      </c>
      <c r="C66" s="87" t="s">
        <v>204</v>
      </c>
      <c r="D66" s="91">
        <v>5.9</v>
      </c>
      <c r="E66" s="114">
        <f>D66*E62</f>
        <v>4.13</v>
      </c>
      <c r="F66" s="77"/>
      <c r="G66" s="110"/>
      <c r="H66" s="133"/>
      <c r="I66" s="132"/>
      <c r="J66" s="132"/>
      <c r="K66" s="132"/>
      <c r="L66" s="132"/>
      <c r="N66" s="183"/>
    </row>
    <row r="67" spans="1:12" ht="18" customHeight="1">
      <c r="A67" s="134"/>
      <c r="B67" s="91" t="s">
        <v>444</v>
      </c>
      <c r="C67" s="87" t="s">
        <v>201</v>
      </c>
      <c r="D67" s="92">
        <v>0.39</v>
      </c>
      <c r="E67" s="120">
        <f>D67*E62</f>
        <v>0.27299999999999996</v>
      </c>
      <c r="F67" s="87"/>
      <c r="G67" s="110"/>
      <c r="H67" s="133"/>
      <c r="I67" s="132"/>
      <c r="J67" s="132"/>
      <c r="K67" s="132"/>
      <c r="L67" s="132"/>
    </row>
    <row r="68" spans="1:12" s="14" customFormat="1" ht="22.5" customHeight="1">
      <c r="A68" s="78" t="s">
        <v>47</v>
      </c>
      <c r="B68" s="86" t="s">
        <v>242</v>
      </c>
      <c r="C68" s="86" t="s">
        <v>205</v>
      </c>
      <c r="D68" s="97"/>
      <c r="E68" s="181">
        <f>E69+E70</f>
        <v>0.09093</v>
      </c>
      <c r="F68" s="85"/>
      <c r="G68" s="126"/>
      <c r="H68" s="133"/>
      <c r="I68" s="132"/>
      <c r="J68" s="132"/>
      <c r="K68" s="132"/>
      <c r="L68" s="132"/>
    </row>
    <row r="69" spans="1:12" ht="21" customHeight="1">
      <c r="A69" s="134"/>
      <c r="B69" s="91" t="s">
        <v>441</v>
      </c>
      <c r="C69" s="91" t="s">
        <v>205</v>
      </c>
      <c r="D69" s="99"/>
      <c r="E69" s="180">
        <v>0.0804</v>
      </c>
      <c r="F69" s="91"/>
      <c r="G69" s="110"/>
      <c r="H69" s="133"/>
      <c r="I69" s="132"/>
      <c r="J69" s="135"/>
      <c r="K69" s="132"/>
      <c r="L69" s="132"/>
    </row>
    <row r="70" spans="1:12" ht="21" customHeight="1">
      <c r="A70" s="134"/>
      <c r="B70" s="91" t="s">
        <v>259</v>
      </c>
      <c r="C70" s="91" t="s">
        <v>205</v>
      </c>
      <c r="D70" s="99"/>
      <c r="E70" s="180">
        <v>0.01053</v>
      </c>
      <c r="F70" s="91"/>
      <c r="G70" s="110"/>
      <c r="H70" s="133"/>
      <c r="I70" s="132"/>
      <c r="J70" s="135"/>
      <c r="K70" s="132"/>
      <c r="L70" s="132"/>
    </row>
    <row r="71" spans="1:12" s="14" customFormat="1" ht="49.5" customHeight="1">
      <c r="A71" s="78" t="s">
        <v>48</v>
      </c>
      <c r="B71" s="78" t="s">
        <v>308</v>
      </c>
      <c r="C71" s="85" t="s">
        <v>198</v>
      </c>
      <c r="D71" s="97"/>
      <c r="E71" s="125">
        <v>1.19</v>
      </c>
      <c r="F71" s="85"/>
      <c r="G71" s="126"/>
      <c r="H71" s="133"/>
      <c r="I71" s="132"/>
      <c r="J71" s="132"/>
      <c r="K71" s="132"/>
      <c r="L71" s="132"/>
    </row>
    <row r="72" spans="1:12" ht="20.25" customHeight="1">
      <c r="A72" s="134"/>
      <c r="B72" s="83" t="s">
        <v>236</v>
      </c>
      <c r="C72" s="79" t="s">
        <v>197</v>
      </c>
      <c r="D72" s="155">
        <v>8.54</v>
      </c>
      <c r="E72" s="127">
        <f>D72*E71</f>
        <v>10.1626</v>
      </c>
      <c r="F72" s="87"/>
      <c r="G72" s="110"/>
      <c r="H72" s="135"/>
      <c r="I72" s="132"/>
      <c r="J72" s="132"/>
      <c r="K72" s="132"/>
      <c r="L72" s="132"/>
    </row>
    <row r="73" spans="1:12" ht="18" customHeight="1">
      <c r="A73" s="134"/>
      <c r="B73" s="79" t="s">
        <v>2</v>
      </c>
      <c r="C73" s="87" t="s">
        <v>20</v>
      </c>
      <c r="D73" s="155">
        <v>1.06</v>
      </c>
      <c r="E73" s="127">
        <f>E71*D73</f>
        <v>1.2614</v>
      </c>
      <c r="F73" s="87"/>
      <c r="G73" s="110"/>
      <c r="H73" s="133"/>
      <c r="I73" s="132"/>
      <c r="J73" s="135"/>
      <c r="K73" s="132"/>
      <c r="L73" s="132"/>
    </row>
    <row r="74" spans="1:12" ht="18" customHeight="1">
      <c r="A74" s="134"/>
      <c r="B74" s="79" t="s">
        <v>258</v>
      </c>
      <c r="C74" s="87" t="s">
        <v>201</v>
      </c>
      <c r="D74" s="155">
        <v>1.015</v>
      </c>
      <c r="E74" s="127">
        <f>E71*D74</f>
        <v>1.2078499999999999</v>
      </c>
      <c r="F74" s="112"/>
      <c r="G74" s="110"/>
      <c r="H74" s="133"/>
      <c r="I74" s="132"/>
      <c r="J74" s="132"/>
      <c r="K74" s="132"/>
      <c r="L74" s="132"/>
    </row>
    <row r="75" spans="1:12" ht="18" customHeight="1">
      <c r="A75" s="134"/>
      <c r="B75" s="79" t="s">
        <v>237</v>
      </c>
      <c r="C75" s="79" t="s">
        <v>203</v>
      </c>
      <c r="D75" s="110">
        <v>1.4</v>
      </c>
      <c r="E75" s="127">
        <f>D75*E71</f>
        <v>1.666</v>
      </c>
      <c r="F75" s="114"/>
      <c r="G75" s="110"/>
      <c r="H75" s="133"/>
      <c r="I75" s="132"/>
      <c r="J75" s="132"/>
      <c r="K75" s="132"/>
      <c r="L75" s="132"/>
    </row>
    <row r="76" spans="1:12" ht="18" customHeight="1">
      <c r="A76" s="134"/>
      <c r="B76" s="91" t="s">
        <v>238</v>
      </c>
      <c r="C76" s="87" t="s">
        <v>201</v>
      </c>
      <c r="D76" s="120">
        <v>0.0145</v>
      </c>
      <c r="E76" s="120">
        <f>D76*E71</f>
        <v>0.017255</v>
      </c>
      <c r="F76" s="114"/>
      <c r="G76" s="110"/>
      <c r="H76" s="133"/>
      <c r="I76" s="132"/>
      <c r="J76" s="132"/>
      <c r="K76" s="132"/>
      <c r="L76" s="132"/>
    </row>
    <row r="77" spans="1:12" ht="18" customHeight="1">
      <c r="A77" s="134"/>
      <c r="B77" s="79" t="s">
        <v>240</v>
      </c>
      <c r="C77" s="79" t="s">
        <v>241</v>
      </c>
      <c r="D77" s="128">
        <v>0.0025</v>
      </c>
      <c r="E77" s="128">
        <f>D77*E71</f>
        <v>0.0029749999999999998</v>
      </c>
      <c r="F77" s="112"/>
      <c r="G77" s="110"/>
      <c r="H77" s="133"/>
      <c r="I77" s="132"/>
      <c r="J77" s="132"/>
      <c r="K77" s="132"/>
      <c r="L77" s="132"/>
    </row>
    <row r="78" spans="1:12" ht="18" customHeight="1">
      <c r="A78" s="134"/>
      <c r="B78" s="79" t="s">
        <v>4</v>
      </c>
      <c r="C78" s="79" t="s">
        <v>20</v>
      </c>
      <c r="D78" s="155">
        <v>0.74</v>
      </c>
      <c r="E78" s="127">
        <f>E71*D78</f>
        <v>0.8805999999999999</v>
      </c>
      <c r="F78" s="114"/>
      <c r="G78" s="110"/>
      <c r="H78" s="133"/>
      <c r="I78" s="132"/>
      <c r="J78" s="132"/>
      <c r="K78" s="132"/>
      <c r="L78" s="132"/>
    </row>
    <row r="79" spans="1:12" s="14" customFormat="1" ht="20.25" customHeight="1">
      <c r="A79" s="78" t="s">
        <v>70</v>
      </c>
      <c r="B79" s="86" t="s">
        <v>242</v>
      </c>
      <c r="C79" s="86" t="s">
        <v>205</v>
      </c>
      <c r="D79" s="154"/>
      <c r="E79" s="166">
        <f>E80+E81</f>
        <v>0.1718</v>
      </c>
      <c r="F79" s="85"/>
      <c r="G79" s="126"/>
      <c r="H79" s="133"/>
      <c r="I79" s="132"/>
      <c r="J79" s="132"/>
      <c r="K79" s="132"/>
      <c r="L79" s="132"/>
    </row>
    <row r="80" spans="1:12" ht="20.25" customHeight="1">
      <c r="A80" s="134"/>
      <c r="B80" s="91" t="s">
        <v>309</v>
      </c>
      <c r="C80" s="91" t="s">
        <v>205</v>
      </c>
      <c r="D80" s="99"/>
      <c r="E80" s="120">
        <v>0.0197</v>
      </c>
      <c r="F80" s="91"/>
      <c r="G80" s="110"/>
      <c r="H80" s="135"/>
      <c r="I80" s="132"/>
      <c r="J80" s="132"/>
      <c r="K80" s="132"/>
      <c r="L80" s="132"/>
    </row>
    <row r="81" spans="1:12" ht="18" customHeight="1">
      <c r="A81" s="134"/>
      <c r="B81" s="91" t="s">
        <v>264</v>
      </c>
      <c r="C81" s="91" t="s">
        <v>205</v>
      </c>
      <c r="D81" s="99"/>
      <c r="E81" s="165">
        <v>0.1521</v>
      </c>
      <c r="F81" s="91"/>
      <c r="G81" s="110"/>
      <c r="H81" s="133"/>
      <c r="I81" s="132"/>
      <c r="J81" s="135"/>
      <c r="K81" s="132"/>
      <c r="L81" s="132"/>
    </row>
    <row r="82" spans="1:12" s="14" customFormat="1" ht="39.75" customHeight="1">
      <c r="A82" s="78" t="s">
        <v>51</v>
      </c>
      <c r="B82" s="78" t="s">
        <v>265</v>
      </c>
      <c r="C82" s="85" t="s">
        <v>198</v>
      </c>
      <c r="D82" s="86"/>
      <c r="E82" s="124">
        <v>14.71</v>
      </c>
      <c r="F82" s="85"/>
      <c r="G82" s="126"/>
      <c r="H82" s="133"/>
      <c r="I82" s="132"/>
      <c r="J82" s="132"/>
      <c r="K82" s="132"/>
      <c r="L82" s="132"/>
    </row>
    <row r="83" spans="1:12" ht="20.25" customHeight="1">
      <c r="A83" s="134"/>
      <c r="B83" s="79" t="s">
        <v>199</v>
      </c>
      <c r="C83" s="79" t="s">
        <v>197</v>
      </c>
      <c r="D83" s="91">
        <v>13.9</v>
      </c>
      <c r="E83" s="114">
        <f>E82*D83</f>
        <v>204.46900000000002</v>
      </c>
      <c r="F83" s="87"/>
      <c r="G83" s="110"/>
      <c r="H83" s="135"/>
      <c r="I83" s="132"/>
      <c r="J83" s="132"/>
      <c r="K83" s="132"/>
      <c r="L83" s="132"/>
    </row>
    <row r="84" spans="1:12" ht="18" customHeight="1">
      <c r="A84" s="134"/>
      <c r="B84" s="79" t="s">
        <v>202</v>
      </c>
      <c r="C84" s="87" t="s">
        <v>20</v>
      </c>
      <c r="D84" s="91">
        <v>1.28</v>
      </c>
      <c r="E84" s="114">
        <f>E82*D84</f>
        <v>18.8288</v>
      </c>
      <c r="F84" s="87"/>
      <c r="G84" s="110"/>
      <c r="H84" s="133"/>
      <c r="I84" s="132"/>
      <c r="J84" s="135"/>
      <c r="K84" s="132"/>
      <c r="L84" s="132"/>
    </row>
    <row r="85" spans="1:12" ht="18" customHeight="1">
      <c r="A85" s="134"/>
      <c r="B85" s="91" t="s">
        <v>258</v>
      </c>
      <c r="C85" s="87" t="s">
        <v>201</v>
      </c>
      <c r="D85" s="91">
        <v>1.015</v>
      </c>
      <c r="E85" s="114">
        <f>D85*E82</f>
        <v>14.93065</v>
      </c>
      <c r="F85" s="77"/>
      <c r="G85" s="110"/>
      <c r="H85" s="133"/>
      <c r="I85" s="132"/>
      <c r="J85" s="132"/>
      <c r="K85" s="132"/>
      <c r="L85" s="132"/>
    </row>
    <row r="86" spans="1:12" ht="18" customHeight="1">
      <c r="A86" s="134"/>
      <c r="B86" s="91" t="s">
        <v>243</v>
      </c>
      <c r="C86" s="91" t="s">
        <v>203</v>
      </c>
      <c r="D86" s="91">
        <v>2.29</v>
      </c>
      <c r="E86" s="114">
        <f>D86*E82</f>
        <v>33.685900000000004</v>
      </c>
      <c r="F86" s="87"/>
      <c r="G86" s="110"/>
      <c r="H86" s="133"/>
      <c r="I86" s="132"/>
      <c r="J86" s="132"/>
      <c r="K86" s="132"/>
      <c r="L86" s="132"/>
    </row>
    <row r="87" spans="1:12" ht="18" customHeight="1">
      <c r="A87" s="134"/>
      <c r="B87" s="91" t="s">
        <v>244</v>
      </c>
      <c r="C87" s="87" t="s">
        <v>201</v>
      </c>
      <c r="D87" s="92">
        <v>0.014</v>
      </c>
      <c r="E87" s="120">
        <f>D87*E82</f>
        <v>0.20594</v>
      </c>
      <c r="F87" s="87"/>
      <c r="G87" s="110"/>
      <c r="H87" s="133"/>
      <c r="I87" s="132"/>
      <c r="J87" s="132"/>
      <c r="K87" s="132"/>
      <c r="L87" s="132"/>
    </row>
    <row r="88" spans="1:12" ht="18" customHeight="1">
      <c r="A88" s="134"/>
      <c r="B88" s="91" t="s">
        <v>245</v>
      </c>
      <c r="C88" s="87" t="s">
        <v>201</v>
      </c>
      <c r="D88" s="92">
        <v>0.0429</v>
      </c>
      <c r="E88" s="120">
        <f>D88*E82</f>
        <v>0.631059</v>
      </c>
      <c r="F88" s="87"/>
      <c r="G88" s="110"/>
      <c r="H88" s="133"/>
      <c r="I88" s="132"/>
      <c r="J88" s="132"/>
      <c r="K88" s="132"/>
      <c r="L88" s="132"/>
    </row>
    <row r="89" spans="1:12" ht="18" customHeight="1">
      <c r="A89" s="134"/>
      <c r="B89" s="91" t="s">
        <v>246</v>
      </c>
      <c r="C89" s="87" t="s">
        <v>201</v>
      </c>
      <c r="D89" s="92">
        <v>0.002001</v>
      </c>
      <c r="E89" s="120">
        <f>D89*E82</f>
        <v>0.029434710000000003</v>
      </c>
      <c r="F89" s="87"/>
      <c r="G89" s="110"/>
      <c r="H89" s="133"/>
      <c r="I89" s="132"/>
      <c r="J89" s="132"/>
      <c r="K89" s="132"/>
      <c r="L89" s="132"/>
    </row>
    <row r="90" spans="1:12" ht="18" customHeight="1">
      <c r="A90" s="134"/>
      <c r="B90" s="91" t="s">
        <v>240</v>
      </c>
      <c r="C90" s="91" t="s">
        <v>205</v>
      </c>
      <c r="D90" s="92">
        <v>0.0025</v>
      </c>
      <c r="E90" s="119">
        <f>D90*E82</f>
        <v>0.036775</v>
      </c>
      <c r="F90" s="87"/>
      <c r="G90" s="110"/>
      <c r="H90" s="133"/>
      <c r="I90" s="132"/>
      <c r="J90" s="132"/>
      <c r="K90" s="132"/>
      <c r="L90" s="132"/>
    </row>
    <row r="91" spans="1:12" ht="18" customHeight="1">
      <c r="A91" s="134"/>
      <c r="B91" s="91" t="s">
        <v>206</v>
      </c>
      <c r="C91" s="91" t="s">
        <v>20</v>
      </c>
      <c r="D91" s="84">
        <v>0.93</v>
      </c>
      <c r="E91" s="114">
        <f>D91*E82</f>
        <v>13.6803</v>
      </c>
      <c r="F91" s="87"/>
      <c r="G91" s="110"/>
      <c r="H91" s="133"/>
      <c r="I91" s="132"/>
      <c r="J91" s="132"/>
      <c r="K91" s="132"/>
      <c r="L91" s="132"/>
    </row>
    <row r="92" spans="1:12" s="14" customFormat="1" ht="22.5" customHeight="1">
      <c r="A92" s="78" t="s">
        <v>52</v>
      </c>
      <c r="B92" s="86" t="s">
        <v>242</v>
      </c>
      <c r="C92" s="86" t="s">
        <v>205</v>
      </c>
      <c r="D92" s="97"/>
      <c r="E92" s="156">
        <f>E93</f>
        <v>1.283</v>
      </c>
      <c r="F92" s="85"/>
      <c r="G92" s="126"/>
      <c r="H92" s="133"/>
      <c r="I92" s="132"/>
      <c r="J92" s="132"/>
      <c r="K92" s="132"/>
      <c r="L92" s="132"/>
    </row>
    <row r="93" spans="1:12" ht="21" customHeight="1">
      <c r="A93" s="134"/>
      <c r="B93" s="91" t="s">
        <v>310</v>
      </c>
      <c r="C93" s="91" t="s">
        <v>205</v>
      </c>
      <c r="D93" s="99"/>
      <c r="E93" s="120">
        <v>1.283</v>
      </c>
      <c r="F93" s="91"/>
      <c r="G93" s="110"/>
      <c r="H93" s="133"/>
      <c r="I93" s="132"/>
      <c r="J93" s="135"/>
      <c r="K93" s="132"/>
      <c r="L93" s="132"/>
    </row>
    <row r="94" spans="1:12" s="14" customFormat="1" ht="51" customHeight="1">
      <c r="A94" s="78" t="s">
        <v>53</v>
      </c>
      <c r="B94" s="78" t="s">
        <v>267</v>
      </c>
      <c r="C94" s="85" t="s">
        <v>198</v>
      </c>
      <c r="D94" s="97"/>
      <c r="E94" s="125">
        <v>32.9</v>
      </c>
      <c r="F94" s="93"/>
      <c r="G94" s="126"/>
      <c r="H94" s="133"/>
      <c r="I94" s="132"/>
      <c r="J94" s="132"/>
      <c r="K94" s="132"/>
      <c r="L94" s="132"/>
    </row>
    <row r="95" spans="1:12" ht="20.25" customHeight="1">
      <c r="A95" s="134"/>
      <c r="B95" s="83" t="s">
        <v>236</v>
      </c>
      <c r="C95" s="79" t="s">
        <v>197</v>
      </c>
      <c r="D95" s="99">
        <v>3.36</v>
      </c>
      <c r="E95" s="127">
        <f>E94*D95</f>
        <v>110.544</v>
      </c>
      <c r="F95" s="95"/>
      <c r="G95" s="110"/>
      <c r="H95" s="135"/>
      <c r="I95" s="132"/>
      <c r="J95" s="132"/>
      <c r="K95" s="132"/>
      <c r="L95" s="132"/>
    </row>
    <row r="96" spans="1:12" ht="20.25" customHeight="1">
      <c r="A96" s="134"/>
      <c r="B96" s="79" t="s">
        <v>2</v>
      </c>
      <c r="C96" s="57" t="s">
        <v>20</v>
      </c>
      <c r="D96" s="99">
        <v>0.92</v>
      </c>
      <c r="E96" s="127">
        <f>E94*D96</f>
        <v>30.268</v>
      </c>
      <c r="F96" s="95"/>
      <c r="G96" s="110"/>
      <c r="H96" s="133"/>
      <c r="I96" s="132"/>
      <c r="J96" s="135"/>
      <c r="K96" s="132"/>
      <c r="L96" s="132"/>
    </row>
    <row r="97" spans="1:12" ht="21" customHeight="1">
      <c r="A97" s="134"/>
      <c r="B97" s="79" t="s">
        <v>247</v>
      </c>
      <c r="C97" s="87" t="s">
        <v>201</v>
      </c>
      <c r="D97" s="99">
        <v>0.11</v>
      </c>
      <c r="E97" s="127">
        <f>E94*D97</f>
        <v>3.6189999999999998</v>
      </c>
      <c r="F97" s="95"/>
      <c r="G97" s="110"/>
      <c r="H97" s="133"/>
      <c r="I97" s="132"/>
      <c r="J97" s="132"/>
      <c r="K97" s="132"/>
      <c r="L97" s="132"/>
    </row>
    <row r="98" spans="1:12" ht="21.75" customHeight="1">
      <c r="A98" s="134"/>
      <c r="B98" s="79" t="s">
        <v>266</v>
      </c>
      <c r="C98" s="79" t="s">
        <v>3</v>
      </c>
      <c r="D98" s="94">
        <v>65.33</v>
      </c>
      <c r="E98" s="127">
        <f>D98*E94</f>
        <v>2149.357</v>
      </c>
      <c r="F98" s="110"/>
      <c r="G98" s="110"/>
      <c r="H98" s="133"/>
      <c r="I98" s="132"/>
      <c r="J98" s="132"/>
      <c r="K98" s="132"/>
      <c r="L98" s="132"/>
    </row>
    <row r="99" spans="1:12" ht="20.25" customHeight="1">
      <c r="A99" s="134"/>
      <c r="B99" s="79" t="s">
        <v>4</v>
      </c>
      <c r="C99" s="79" t="s">
        <v>20</v>
      </c>
      <c r="D99" s="99">
        <v>0.16</v>
      </c>
      <c r="E99" s="127">
        <f>E94*D99</f>
        <v>5.264</v>
      </c>
      <c r="F99" s="95"/>
      <c r="G99" s="110"/>
      <c r="H99" s="133"/>
      <c r="I99" s="132"/>
      <c r="J99" s="132"/>
      <c r="K99" s="132"/>
      <c r="L99" s="132"/>
    </row>
    <row r="100" spans="1:12" s="14" customFormat="1" ht="55.5" customHeight="1">
      <c r="A100" s="78" t="s">
        <v>54</v>
      </c>
      <c r="B100" s="118" t="s">
        <v>314</v>
      </c>
      <c r="C100" s="118" t="s">
        <v>5</v>
      </c>
      <c r="D100" s="121"/>
      <c r="E100" s="124">
        <v>6</v>
      </c>
      <c r="F100" s="93"/>
      <c r="G100" s="126"/>
      <c r="H100" s="133"/>
      <c r="I100" s="132"/>
      <c r="J100" s="132"/>
      <c r="K100" s="132"/>
      <c r="L100" s="132"/>
    </row>
    <row r="101" spans="1:12" ht="20.25" customHeight="1">
      <c r="A101" s="134"/>
      <c r="B101" s="116" t="s">
        <v>1</v>
      </c>
      <c r="C101" s="116" t="s">
        <v>197</v>
      </c>
      <c r="D101" s="155">
        <v>2.72</v>
      </c>
      <c r="E101" s="127">
        <f>E100*D101</f>
        <v>16.32</v>
      </c>
      <c r="F101" s="95"/>
      <c r="G101" s="110"/>
      <c r="H101" s="135"/>
      <c r="I101" s="132"/>
      <c r="J101" s="132"/>
      <c r="K101" s="132"/>
      <c r="L101" s="132"/>
    </row>
    <row r="102" spans="1:12" ht="20.25" customHeight="1">
      <c r="A102" s="134"/>
      <c r="B102" s="116" t="s">
        <v>315</v>
      </c>
      <c r="C102" s="116" t="s">
        <v>203</v>
      </c>
      <c r="D102" s="113">
        <v>1</v>
      </c>
      <c r="E102" s="114">
        <f>D102*E100</f>
        <v>6</v>
      </c>
      <c r="F102" s="110"/>
      <c r="G102" s="110"/>
      <c r="H102" s="133"/>
      <c r="I102" s="132"/>
      <c r="J102" s="135"/>
      <c r="K102" s="132"/>
      <c r="L102" s="132"/>
    </row>
    <row r="103" spans="1:12" s="14" customFormat="1" ht="55.5" customHeight="1">
      <c r="A103" s="78" t="s">
        <v>55</v>
      </c>
      <c r="B103" s="118" t="s">
        <v>312</v>
      </c>
      <c r="C103" s="118" t="s">
        <v>5</v>
      </c>
      <c r="D103" s="121"/>
      <c r="E103" s="124">
        <v>2.4</v>
      </c>
      <c r="F103" s="125"/>
      <c r="G103" s="126"/>
      <c r="H103" s="133"/>
      <c r="I103" s="132"/>
      <c r="J103" s="132"/>
      <c r="K103" s="132"/>
      <c r="L103" s="132"/>
    </row>
    <row r="104" spans="1:12" ht="20.25" customHeight="1">
      <c r="A104" s="134"/>
      <c r="B104" s="116" t="s">
        <v>1</v>
      </c>
      <c r="C104" s="116" t="s">
        <v>197</v>
      </c>
      <c r="D104" s="155">
        <v>1.12</v>
      </c>
      <c r="E104" s="127">
        <f>E103*D104</f>
        <v>2.688</v>
      </c>
      <c r="F104" s="110"/>
      <c r="G104" s="110"/>
      <c r="H104" s="135"/>
      <c r="I104" s="132"/>
      <c r="J104" s="132"/>
      <c r="K104" s="132"/>
      <c r="L104" s="132"/>
    </row>
    <row r="105" spans="1:12" ht="20.25" customHeight="1">
      <c r="A105" s="134"/>
      <c r="B105" s="116" t="s">
        <v>268</v>
      </c>
      <c r="C105" s="116" t="s">
        <v>203</v>
      </c>
      <c r="D105" s="113">
        <v>1</v>
      </c>
      <c r="E105" s="114">
        <f>D105*E103</f>
        <v>2.4</v>
      </c>
      <c r="F105" s="110"/>
      <c r="G105" s="110"/>
      <c r="H105" s="133"/>
      <c r="I105" s="132"/>
      <c r="J105" s="135"/>
      <c r="K105" s="132"/>
      <c r="L105" s="132"/>
    </row>
    <row r="106" spans="1:12" s="14" customFormat="1" ht="55.5" customHeight="1">
      <c r="A106" s="78" t="s">
        <v>272</v>
      </c>
      <c r="B106" s="118" t="s">
        <v>311</v>
      </c>
      <c r="C106" s="118" t="s">
        <v>5</v>
      </c>
      <c r="D106" s="121"/>
      <c r="E106" s="124">
        <v>23.63</v>
      </c>
      <c r="F106" s="93"/>
      <c r="G106" s="126"/>
      <c r="H106" s="133"/>
      <c r="I106" s="132"/>
      <c r="J106" s="132"/>
      <c r="K106" s="132"/>
      <c r="L106" s="132"/>
    </row>
    <row r="107" spans="1:12" ht="20.25" customHeight="1">
      <c r="A107" s="134"/>
      <c r="B107" s="116" t="s">
        <v>1</v>
      </c>
      <c r="C107" s="116" t="s">
        <v>197</v>
      </c>
      <c r="D107" s="155">
        <v>1.12</v>
      </c>
      <c r="E107" s="127">
        <f>E106*D107</f>
        <v>26.465600000000002</v>
      </c>
      <c r="F107" s="95"/>
      <c r="G107" s="110"/>
      <c r="H107" s="135"/>
      <c r="I107" s="132"/>
      <c r="J107" s="132"/>
      <c r="K107" s="132"/>
      <c r="L107" s="132"/>
    </row>
    <row r="108" spans="1:12" ht="20.25" customHeight="1">
      <c r="A108" s="134"/>
      <c r="B108" s="116" t="s">
        <v>313</v>
      </c>
      <c r="C108" s="116" t="s">
        <v>203</v>
      </c>
      <c r="D108" s="113">
        <v>1</v>
      </c>
      <c r="E108" s="114">
        <f>D108*E106</f>
        <v>23.63</v>
      </c>
      <c r="F108" s="110"/>
      <c r="G108" s="110"/>
      <c r="H108" s="133"/>
      <c r="I108" s="132"/>
      <c r="J108" s="135"/>
      <c r="K108" s="132"/>
      <c r="L108" s="132"/>
    </row>
    <row r="109" spans="1:12" s="14" customFormat="1" ht="15">
      <c r="A109" s="78" t="s">
        <v>273</v>
      </c>
      <c r="B109" s="118" t="s">
        <v>316</v>
      </c>
      <c r="C109" s="118" t="s">
        <v>6</v>
      </c>
      <c r="D109" s="154"/>
      <c r="E109" s="125">
        <v>140</v>
      </c>
      <c r="F109" s="93"/>
      <c r="G109" s="126"/>
      <c r="H109" s="133"/>
      <c r="I109" s="132"/>
      <c r="J109" s="132"/>
      <c r="K109" s="132"/>
      <c r="L109" s="132"/>
    </row>
    <row r="110" spans="1:12" ht="20.25" customHeight="1">
      <c r="A110" s="134"/>
      <c r="B110" s="116" t="s">
        <v>1</v>
      </c>
      <c r="C110" s="116" t="s">
        <v>197</v>
      </c>
      <c r="D110" s="155">
        <v>0.49</v>
      </c>
      <c r="E110" s="127">
        <f>D110*E109</f>
        <v>68.6</v>
      </c>
      <c r="F110" s="95"/>
      <c r="G110" s="110"/>
      <c r="H110" s="135"/>
      <c r="I110" s="132"/>
      <c r="J110" s="132"/>
      <c r="K110" s="132"/>
      <c r="L110" s="132"/>
    </row>
    <row r="111" spans="1:12" ht="20.25" customHeight="1">
      <c r="A111" s="134"/>
      <c r="B111" s="116" t="s">
        <v>2</v>
      </c>
      <c r="C111" s="114" t="s">
        <v>200</v>
      </c>
      <c r="D111" s="155">
        <v>0.018</v>
      </c>
      <c r="E111" s="127">
        <f>E109*D111</f>
        <v>2.52</v>
      </c>
      <c r="F111" s="110"/>
      <c r="G111" s="110"/>
      <c r="H111" s="133"/>
      <c r="I111" s="132"/>
      <c r="J111" s="135"/>
      <c r="K111" s="132"/>
      <c r="L111" s="132"/>
    </row>
    <row r="112" spans="1:12" ht="20.25" customHeight="1">
      <c r="A112" s="134"/>
      <c r="B112" s="116" t="s">
        <v>7</v>
      </c>
      <c r="C112" s="114" t="s">
        <v>295</v>
      </c>
      <c r="D112" s="128">
        <v>0.0106</v>
      </c>
      <c r="E112" s="127">
        <f>D112*E109</f>
        <v>1.484</v>
      </c>
      <c r="F112" s="110"/>
      <c r="G112" s="110"/>
      <c r="H112" s="133"/>
      <c r="I112" s="132"/>
      <c r="J112" s="135"/>
      <c r="K112" s="132"/>
      <c r="L112" s="132"/>
    </row>
    <row r="113" spans="1:12" s="14" customFormat="1" ht="15">
      <c r="A113" s="78" t="s">
        <v>221</v>
      </c>
      <c r="B113" s="118" t="s">
        <v>317</v>
      </c>
      <c r="C113" s="118" t="s">
        <v>6</v>
      </c>
      <c r="D113" s="154"/>
      <c r="E113" s="125">
        <v>64</v>
      </c>
      <c r="F113" s="93"/>
      <c r="G113" s="126"/>
      <c r="H113" s="133"/>
      <c r="I113" s="132"/>
      <c r="J113" s="132"/>
      <c r="K113" s="132"/>
      <c r="L113" s="132"/>
    </row>
    <row r="114" spans="1:12" ht="20.25" customHeight="1">
      <c r="A114" s="134"/>
      <c r="B114" s="116" t="s">
        <v>1</v>
      </c>
      <c r="C114" s="116" t="s">
        <v>197</v>
      </c>
      <c r="D114" s="155">
        <v>0.49</v>
      </c>
      <c r="E114" s="127">
        <f>D114*E113</f>
        <v>31.36</v>
      </c>
      <c r="F114" s="95"/>
      <c r="G114" s="110"/>
      <c r="H114" s="135"/>
      <c r="I114" s="132"/>
      <c r="J114" s="132"/>
      <c r="K114" s="132"/>
      <c r="L114" s="132"/>
    </row>
    <row r="115" spans="1:12" ht="20.25" customHeight="1">
      <c r="A115" s="134"/>
      <c r="B115" s="116" t="s">
        <v>2</v>
      </c>
      <c r="C115" s="114" t="s">
        <v>200</v>
      </c>
      <c r="D115" s="155">
        <v>0.018</v>
      </c>
      <c r="E115" s="127">
        <f>E113*D115</f>
        <v>1.152</v>
      </c>
      <c r="F115" s="110"/>
      <c r="G115" s="110"/>
      <c r="H115" s="133"/>
      <c r="I115" s="132"/>
      <c r="J115" s="135"/>
      <c r="K115" s="132"/>
      <c r="L115" s="132"/>
    </row>
    <row r="116" spans="1:12" ht="20.25" customHeight="1">
      <c r="A116" s="134"/>
      <c r="B116" s="116" t="s">
        <v>7</v>
      </c>
      <c r="C116" s="114" t="s">
        <v>295</v>
      </c>
      <c r="D116" s="155">
        <v>0.0106</v>
      </c>
      <c r="E116" s="127">
        <f>D116*E113</f>
        <v>0.6784</v>
      </c>
      <c r="F116" s="110"/>
      <c r="G116" s="110"/>
      <c r="H116" s="133"/>
      <c r="I116" s="132"/>
      <c r="J116" s="135"/>
      <c r="K116" s="132"/>
      <c r="L116" s="132"/>
    </row>
    <row r="117" spans="1:12" s="14" customFormat="1" ht="15.75">
      <c r="A117" s="78" t="s">
        <v>222</v>
      </c>
      <c r="B117" s="78" t="s">
        <v>289</v>
      </c>
      <c r="C117" s="124" t="s">
        <v>5</v>
      </c>
      <c r="D117" s="154"/>
      <c r="E117" s="125">
        <v>158.7</v>
      </c>
      <c r="F117" s="125"/>
      <c r="G117" s="126"/>
      <c r="H117" s="130"/>
      <c r="I117" s="131"/>
      <c r="J117" s="131"/>
      <c r="K117" s="131"/>
      <c r="L117" s="132"/>
    </row>
    <row r="118" spans="1:12" ht="21" customHeight="1">
      <c r="A118" s="214"/>
      <c r="B118" s="116" t="s">
        <v>1</v>
      </c>
      <c r="C118" s="116" t="s">
        <v>197</v>
      </c>
      <c r="D118" s="155">
        <v>1.01</v>
      </c>
      <c r="E118" s="127">
        <f>D118*E117</f>
        <v>160.28699999999998</v>
      </c>
      <c r="F118" s="112"/>
      <c r="G118" s="127"/>
      <c r="H118" s="133"/>
      <c r="I118" s="132"/>
      <c r="J118" s="132"/>
      <c r="K118" s="132"/>
      <c r="L118" s="132"/>
    </row>
    <row r="119" spans="1:12" ht="18.75" customHeight="1">
      <c r="A119" s="215"/>
      <c r="B119" s="116" t="s">
        <v>2</v>
      </c>
      <c r="C119" s="114" t="s">
        <v>200</v>
      </c>
      <c r="D119" s="155">
        <v>0.027</v>
      </c>
      <c r="E119" s="110">
        <f>D119*E117</f>
        <v>4.2848999999999995</v>
      </c>
      <c r="F119" s="110"/>
      <c r="G119" s="127"/>
      <c r="H119" s="133"/>
      <c r="I119" s="132"/>
      <c r="J119" s="132"/>
      <c r="K119" s="132"/>
      <c r="L119" s="132"/>
    </row>
    <row r="120" spans="1:12" ht="22.5" customHeight="1">
      <c r="A120" s="215"/>
      <c r="B120" s="116" t="s">
        <v>261</v>
      </c>
      <c r="C120" s="114" t="s">
        <v>200</v>
      </c>
      <c r="D120" s="155">
        <v>0.0212</v>
      </c>
      <c r="E120" s="127">
        <f>D120*E117</f>
        <v>3.3644399999999997</v>
      </c>
      <c r="F120" s="110"/>
      <c r="G120" s="127"/>
      <c r="H120" s="133"/>
      <c r="I120" s="132"/>
      <c r="J120" s="132"/>
      <c r="K120" s="132"/>
      <c r="L120" s="132"/>
    </row>
    <row r="121" spans="1:12" ht="20.25" customHeight="1">
      <c r="A121" s="215"/>
      <c r="B121" s="116" t="s">
        <v>8</v>
      </c>
      <c r="C121" s="114" t="s">
        <v>201</v>
      </c>
      <c r="D121" s="128">
        <v>0.026</v>
      </c>
      <c r="E121" s="127">
        <f>D121*E117</f>
        <v>4.1262</v>
      </c>
      <c r="F121" s="127"/>
      <c r="G121" s="127"/>
      <c r="H121" s="153"/>
      <c r="I121" s="132"/>
      <c r="J121" s="132"/>
      <c r="K121" s="132"/>
      <c r="L121" s="132"/>
    </row>
    <row r="122" spans="1:12" ht="17.25" customHeight="1">
      <c r="A122" s="223"/>
      <c r="B122" s="116" t="s">
        <v>4</v>
      </c>
      <c r="C122" s="116" t="s">
        <v>20</v>
      </c>
      <c r="D122" s="155">
        <v>0.003</v>
      </c>
      <c r="E122" s="129">
        <f>D122*E117</f>
        <v>0.47609999999999997</v>
      </c>
      <c r="F122" s="110"/>
      <c r="G122" s="110"/>
      <c r="H122" s="133"/>
      <c r="I122" s="132"/>
      <c r="J122" s="132"/>
      <c r="K122" s="132"/>
      <c r="L122" s="132"/>
    </row>
    <row r="123" spans="1:12" s="14" customFormat="1" ht="48.75" customHeight="1">
      <c r="A123" s="78" t="s">
        <v>35</v>
      </c>
      <c r="B123" s="78" t="s">
        <v>318</v>
      </c>
      <c r="C123" s="78" t="s">
        <v>5</v>
      </c>
      <c r="D123" s="97"/>
      <c r="E123" s="125">
        <v>158.7</v>
      </c>
      <c r="F123" s="93"/>
      <c r="G123" s="126"/>
      <c r="H123" s="133"/>
      <c r="I123" s="132"/>
      <c r="J123" s="132"/>
      <c r="K123" s="132"/>
      <c r="L123" s="132"/>
    </row>
    <row r="124" spans="1:12" ht="20.25" customHeight="1">
      <c r="A124" s="134"/>
      <c r="B124" s="79" t="s">
        <v>1</v>
      </c>
      <c r="C124" s="79" t="s">
        <v>197</v>
      </c>
      <c r="D124" s="110">
        <v>1.7</v>
      </c>
      <c r="E124" s="127">
        <f>D124*E123</f>
        <v>269.78999999999996</v>
      </c>
      <c r="F124" s="95"/>
      <c r="G124" s="110"/>
      <c r="H124" s="135"/>
      <c r="I124" s="132"/>
      <c r="J124" s="132"/>
      <c r="K124" s="132"/>
      <c r="L124" s="132"/>
    </row>
    <row r="125" spans="1:12" ht="18" customHeight="1">
      <c r="A125" s="134"/>
      <c r="B125" s="79" t="s">
        <v>2</v>
      </c>
      <c r="C125" s="57" t="s">
        <v>20</v>
      </c>
      <c r="D125" s="128">
        <v>0.02</v>
      </c>
      <c r="E125" s="127">
        <f>D125*E123</f>
        <v>3.174</v>
      </c>
      <c r="F125" s="95"/>
      <c r="G125" s="110"/>
      <c r="H125" s="133"/>
      <c r="I125" s="132"/>
      <c r="J125" s="135"/>
      <c r="K125" s="132"/>
      <c r="L125" s="132"/>
    </row>
    <row r="126" spans="1:12" ht="18" customHeight="1">
      <c r="A126" s="134"/>
      <c r="B126" s="79" t="s">
        <v>7</v>
      </c>
      <c r="C126" s="114" t="s">
        <v>201</v>
      </c>
      <c r="D126" s="128">
        <v>0.015</v>
      </c>
      <c r="E126" s="127">
        <f>D126*E123</f>
        <v>2.3804999999999996</v>
      </c>
      <c r="F126" s="110"/>
      <c r="G126" s="110"/>
      <c r="H126" s="153"/>
      <c r="I126" s="132"/>
      <c r="J126" s="132"/>
      <c r="K126" s="132"/>
      <c r="L126" s="132"/>
    </row>
    <row r="127" spans="1:12" ht="18" customHeight="1">
      <c r="A127" s="134"/>
      <c r="B127" s="111" t="s">
        <v>325</v>
      </c>
      <c r="C127" s="114" t="s">
        <v>10</v>
      </c>
      <c r="D127" s="110">
        <v>1</v>
      </c>
      <c r="E127" s="127">
        <f>D127*E123</f>
        <v>158.7</v>
      </c>
      <c r="F127" s="110"/>
      <c r="G127" s="110"/>
      <c r="H127" s="133"/>
      <c r="I127" s="132"/>
      <c r="J127" s="132"/>
      <c r="K127" s="132"/>
      <c r="L127" s="132"/>
    </row>
    <row r="128" spans="1:12" ht="18" customHeight="1">
      <c r="A128" s="134"/>
      <c r="B128" s="79" t="s">
        <v>445</v>
      </c>
      <c r="C128" s="87" t="s">
        <v>204</v>
      </c>
      <c r="D128" s="110">
        <v>6.3</v>
      </c>
      <c r="E128" s="127">
        <f>D128*E123</f>
        <v>999.81</v>
      </c>
      <c r="F128" s="110"/>
      <c r="G128" s="110"/>
      <c r="H128" s="153"/>
      <c r="I128" s="132"/>
      <c r="J128" s="132"/>
      <c r="K128" s="132"/>
      <c r="L128" s="132"/>
    </row>
    <row r="129" spans="1:12" ht="18" customHeight="1">
      <c r="A129" s="134"/>
      <c r="B129" s="79" t="s">
        <v>4</v>
      </c>
      <c r="C129" s="79" t="s">
        <v>20</v>
      </c>
      <c r="D129" s="128">
        <v>0.007</v>
      </c>
      <c r="E129" s="127">
        <f>D129*E123</f>
        <v>1.1109</v>
      </c>
      <c r="F129" s="95"/>
      <c r="G129" s="110"/>
      <c r="H129" s="133"/>
      <c r="I129" s="132"/>
      <c r="J129" s="132"/>
      <c r="K129" s="132"/>
      <c r="L129" s="132"/>
    </row>
    <row r="130" spans="1:12" s="14" customFormat="1" ht="57" customHeight="1">
      <c r="A130" s="78" t="s">
        <v>218</v>
      </c>
      <c r="B130" s="118" t="s">
        <v>446</v>
      </c>
      <c r="C130" s="118" t="s">
        <v>5</v>
      </c>
      <c r="D130" s="154"/>
      <c r="E130" s="125">
        <v>58.95</v>
      </c>
      <c r="F130" s="93"/>
      <c r="G130" s="126"/>
      <c r="H130" s="133"/>
      <c r="I130" s="132"/>
      <c r="J130" s="132"/>
      <c r="K130" s="132"/>
      <c r="L130" s="132"/>
    </row>
    <row r="131" spans="1:12" ht="20.25" customHeight="1">
      <c r="A131" s="134"/>
      <c r="B131" s="116" t="s">
        <v>1</v>
      </c>
      <c r="C131" s="116" t="s">
        <v>197</v>
      </c>
      <c r="D131" s="114">
        <v>1.27</v>
      </c>
      <c r="E131" s="127">
        <f>D131*E130</f>
        <v>74.8665</v>
      </c>
      <c r="F131" s="77"/>
      <c r="G131" s="110"/>
      <c r="H131" s="135"/>
      <c r="I131" s="132"/>
      <c r="J131" s="132"/>
      <c r="K131" s="132"/>
      <c r="L131" s="132"/>
    </row>
    <row r="132" spans="1:12" ht="18" customHeight="1">
      <c r="A132" s="134"/>
      <c r="B132" s="116" t="s">
        <v>2</v>
      </c>
      <c r="C132" s="114" t="s">
        <v>200</v>
      </c>
      <c r="D132" s="119">
        <v>0.0194</v>
      </c>
      <c r="E132" s="127">
        <f>E130*D132</f>
        <v>1.1436300000000001</v>
      </c>
      <c r="F132" s="95"/>
      <c r="G132" s="110"/>
      <c r="H132" s="133"/>
      <c r="I132" s="132"/>
      <c r="J132" s="135"/>
      <c r="K132" s="132"/>
      <c r="L132" s="132"/>
    </row>
    <row r="133" spans="1:12" ht="18" customHeight="1">
      <c r="A133" s="134"/>
      <c r="B133" s="116" t="s">
        <v>271</v>
      </c>
      <c r="C133" s="114" t="s">
        <v>10</v>
      </c>
      <c r="D133" s="155">
        <v>1.05</v>
      </c>
      <c r="E133" s="127">
        <f>D133*E130</f>
        <v>61.89750000000001</v>
      </c>
      <c r="F133" s="110"/>
      <c r="G133" s="110"/>
      <c r="H133" s="133"/>
      <c r="I133" s="132"/>
      <c r="J133" s="132"/>
      <c r="K133" s="132"/>
      <c r="L133" s="132"/>
    </row>
    <row r="134" spans="1:12" ht="18" customHeight="1">
      <c r="A134" s="134"/>
      <c r="B134" s="116" t="s">
        <v>4</v>
      </c>
      <c r="C134" s="116" t="s">
        <v>20</v>
      </c>
      <c r="D134" s="119">
        <v>0.0518</v>
      </c>
      <c r="E134" s="127">
        <f>D134*E130</f>
        <v>3.05361</v>
      </c>
      <c r="F134" s="95"/>
      <c r="G134" s="110"/>
      <c r="H134" s="133"/>
      <c r="I134" s="132"/>
      <c r="J134" s="132"/>
      <c r="K134" s="132"/>
      <c r="L134" s="132"/>
    </row>
    <row r="135" spans="1:12" s="14" customFormat="1" ht="57" customHeight="1">
      <c r="A135" s="78" t="s">
        <v>447</v>
      </c>
      <c r="B135" s="118" t="s">
        <v>448</v>
      </c>
      <c r="C135" s="118" t="s">
        <v>5</v>
      </c>
      <c r="D135" s="154"/>
      <c r="E135" s="125">
        <v>58.95</v>
      </c>
      <c r="F135" s="93"/>
      <c r="G135" s="126"/>
      <c r="H135" s="133"/>
      <c r="I135" s="132"/>
      <c r="J135" s="132"/>
      <c r="K135" s="132"/>
      <c r="L135" s="132"/>
    </row>
    <row r="136" spans="1:12" ht="20.25" customHeight="1">
      <c r="A136" s="134"/>
      <c r="B136" s="116" t="s">
        <v>430</v>
      </c>
      <c r="C136" s="116" t="s">
        <v>197</v>
      </c>
      <c r="D136" s="119">
        <v>0.211</v>
      </c>
      <c r="E136" s="127">
        <f>D136*E135</f>
        <v>12.43845</v>
      </c>
      <c r="F136" s="77"/>
      <c r="G136" s="110"/>
      <c r="H136" s="135"/>
      <c r="I136" s="132"/>
      <c r="J136" s="132"/>
      <c r="K136" s="132"/>
      <c r="L136" s="132"/>
    </row>
    <row r="137" spans="1:12" ht="18" customHeight="1">
      <c r="A137" s="134"/>
      <c r="B137" s="116" t="s">
        <v>202</v>
      </c>
      <c r="C137" s="114" t="s">
        <v>200</v>
      </c>
      <c r="D137" s="120">
        <v>0.0005</v>
      </c>
      <c r="E137" s="127">
        <f>E135*D137</f>
        <v>0.029475</v>
      </c>
      <c r="F137" s="95"/>
      <c r="G137" s="110"/>
      <c r="H137" s="133"/>
      <c r="I137" s="132"/>
      <c r="J137" s="135"/>
      <c r="K137" s="132"/>
      <c r="L137" s="132"/>
    </row>
    <row r="138" spans="1:12" ht="19.5" customHeight="1">
      <c r="A138" s="134"/>
      <c r="B138" s="116" t="s">
        <v>319</v>
      </c>
      <c r="C138" s="114" t="s">
        <v>10</v>
      </c>
      <c r="D138" s="110">
        <v>1.05</v>
      </c>
      <c r="E138" s="127">
        <f>D138*E135</f>
        <v>61.89750000000001</v>
      </c>
      <c r="F138" s="127"/>
      <c r="G138" s="110"/>
      <c r="H138" s="133"/>
      <c r="I138" s="132"/>
      <c r="J138" s="132"/>
      <c r="K138" s="132"/>
      <c r="L138" s="132"/>
    </row>
    <row r="139" spans="1:12" s="14" customFormat="1" ht="30">
      <c r="A139" s="78" t="s">
        <v>223</v>
      </c>
      <c r="B139" s="78" t="s">
        <v>290</v>
      </c>
      <c r="C139" s="78" t="s">
        <v>5</v>
      </c>
      <c r="D139" s="97"/>
      <c r="E139" s="125">
        <f>E130</f>
        <v>58.95</v>
      </c>
      <c r="F139" s="93"/>
      <c r="G139" s="126"/>
      <c r="H139" s="133"/>
      <c r="I139" s="132"/>
      <c r="J139" s="132"/>
      <c r="K139" s="132"/>
      <c r="L139" s="132"/>
    </row>
    <row r="140" spans="1:12" ht="20.25" customHeight="1">
      <c r="A140" s="134"/>
      <c r="B140" s="83" t="s">
        <v>236</v>
      </c>
      <c r="C140" s="79" t="s">
        <v>197</v>
      </c>
      <c r="D140" s="129">
        <v>0.856</v>
      </c>
      <c r="E140" s="127">
        <f>D140*E139</f>
        <v>50.4612</v>
      </c>
      <c r="F140" s="77"/>
      <c r="G140" s="110"/>
      <c r="H140" s="135"/>
      <c r="I140" s="132"/>
      <c r="J140" s="132"/>
      <c r="K140" s="132"/>
      <c r="L140" s="132"/>
    </row>
    <row r="141" spans="1:12" ht="18" customHeight="1">
      <c r="A141" s="134"/>
      <c r="B141" s="79" t="s">
        <v>2</v>
      </c>
      <c r="C141" s="57" t="s">
        <v>20</v>
      </c>
      <c r="D141" s="128">
        <v>0.012</v>
      </c>
      <c r="E141" s="129">
        <f>D141*E139</f>
        <v>0.7074</v>
      </c>
      <c r="F141" s="95"/>
      <c r="G141" s="110"/>
      <c r="H141" s="133"/>
      <c r="I141" s="132"/>
      <c r="J141" s="135"/>
      <c r="K141" s="132"/>
      <c r="L141" s="132"/>
    </row>
    <row r="142" spans="1:12" ht="18" customHeight="1">
      <c r="A142" s="134"/>
      <c r="B142" s="91" t="s">
        <v>12</v>
      </c>
      <c r="C142" s="87" t="s">
        <v>204</v>
      </c>
      <c r="D142" s="110">
        <v>0.63</v>
      </c>
      <c r="E142" s="127">
        <f>D142*E139</f>
        <v>37.1385</v>
      </c>
      <c r="F142" s="110"/>
      <c r="G142" s="110"/>
      <c r="H142" s="133"/>
      <c r="I142" s="132"/>
      <c r="J142" s="132"/>
      <c r="K142" s="132"/>
      <c r="L142" s="132"/>
    </row>
    <row r="143" spans="1:12" ht="18" customHeight="1">
      <c r="A143" s="134"/>
      <c r="B143" s="91" t="s">
        <v>210</v>
      </c>
      <c r="C143" s="87" t="s">
        <v>204</v>
      </c>
      <c r="D143" s="110">
        <v>0.92</v>
      </c>
      <c r="E143" s="127">
        <f>D143*E139</f>
        <v>54.234</v>
      </c>
      <c r="F143" s="127"/>
      <c r="G143" s="110"/>
      <c r="H143" s="133"/>
      <c r="I143" s="132"/>
      <c r="J143" s="132"/>
      <c r="K143" s="132"/>
      <c r="L143" s="132"/>
    </row>
    <row r="144" spans="1:12" ht="18" customHeight="1">
      <c r="A144" s="134"/>
      <c r="B144" s="79" t="s">
        <v>4</v>
      </c>
      <c r="C144" s="79" t="s">
        <v>20</v>
      </c>
      <c r="D144" s="129">
        <v>0.01805</v>
      </c>
      <c r="E144" s="127">
        <f>D144*E139</f>
        <v>1.0640475</v>
      </c>
      <c r="F144" s="95"/>
      <c r="G144" s="110"/>
      <c r="H144" s="133"/>
      <c r="I144" s="132"/>
      <c r="J144" s="132"/>
      <c r="K144" s="132"/>
      <c r="L144" s="132"/>
    </row>
    <row r="145" spans="1:12" s="14" customFormat="1" ht="48.75" customHeight="1">
      <c r="A145" s="78" t="s">
        <v>219</v>
      </c>
      <c r="B145" s="78" t="s">
        <v>323</v>
      </c>
      <c r="C145" s="78" t="s">
        <v>5</v>
      </c>
      <c r="D145" s="97"/>
      <c r="E145" s="125">
        <v>58.95</v>
      </c>
      <c r="F145" s="93"/>
      <c r="G145" s="126"/>
      <c r="H145" s="133"/>
      <c r="I145" s="132"/>
      <c r="J145" s="132"/>
      <c r="K145" s="132"/>
      <c r="L145" s="132"/>
    </row>
    <row r="146" spans="1:12" ht="23.25" customHeight="1">
      <c r="A146" s="134"/>
      <c r="B146" s="79" t="s">
        <v>321</v>
      </c>
      <c r="C146" s="79" t="s">
        <v>197</v>
      </c>
      <c r="D146" s="100">
        <v>0.1948</v>
      </c>
      <c r="E146" s="127">
        <f>D146*E145</f>
        <v>11.483460000000001</v>
      </c>
      <c r="F146" s="95"/>
      <c r="G146" s="110"/>
      <c r="H146" s="135"/>
      <c r="I146" s="132"/>
      <c r="J146" s="132"/>
      <c r="K146" s="132"/>
      <c r="L146" s="132"/>
    </row>
    <row r="147" spans="1:12" ht="20.25" customHeight="1">
      <c r="A147" s="134"/>
      <c r="B147" s="79" t="s">
        <v>322</v>
      </c>
      <c r="C147" s="57" t="s">
        <v>20</v>
      </c>
      <c r="D147" s="100">
        <v>0.0141</v>
      </c>
      <c r="E147" s="129">
        <f>D147*E145</f>
        <v>0.831195</v>
      </c>
      <c r="F147" s="95"/>
      <c r="G147" s="110"/>
      <c r="H147" s="133"/>
      <c r="I147" s="132"/>
      <c r="J147" s="135"/>
      <c r="K147" s="132"/>
      <c r="L147" s="132"/>
    </row>
    <row r="148" spans="1:12" ht="21.75" customHeight="1">
      <c r="A148" s="134"/>
      <c r="B148" s="79" t="s">
        <v>320</v>
      </c>
      <c r="C148" s="87" t="s">
        <v>201</v>
      </c>
      <c r="D148" s="95">
        <v>3.06</v>
      </c>
      <c r="E148" s="129">
        <v>1.75</v>
      </c>
      <c r="F148" s="110"/>
      <c r="G148" s="110"/>
      <c r="H148" s="133"/>
      <c r="I148" s="132"/>
      <c r="J148" s="132"/>
      <c r="K148" s="132"/>
      <c r="L148" s="132"/>
    </row>
    <row r="149" spans="1:12" ht="20.25" customHeight="1">
      <c r="A149" s="134"/>
      <c r="B149" s="79" t="s">
        <v>4</v>
      </c>
      <c r="C149" s="79" t="s">
        <v>20</v>
      </c>
      <c r="D149" s="96">
        <v>0.0636</v>
      </c>
      <c r="E149" s="129">
        <f>D149*E145</f>
        <v>3.74922</v>
      </c>
      <c r="F149" s="95"/>
      <c r="G149" s="110"/>
      <c r="H149" s="133"/>
      <c r="I149" s="132"/>
      <c r="J149" s="132"/>
      <c r="K149" s="132"/>
      <c r="L149" s="132"/>
    </row>
    <row r="150" spans="1:12" s="14" customFormat="1" ht="30">
      <c r="A150" s="78" t="s">
        <v>274</v>
      </c>
      <c r="B150" s="78" t="s">
        <v>324</v>
      </c>
      <c r="C150" s="78" t="s">
        <v>5</v>
      </c>
      <c r="D150" s="97"/>
      <c r="E150" s="125">
        <v>58.95</v>
      </c>
      <c r="F150" s="93"/>
      <c r="G150" s="126"/>
      <c r="H150" s="133"/>
      <c r="I150" s="132"/>
      <c r="J150" s="132"/>
      <c r="K150" s="132"/>
      <c r="L150" s="132"/>
    </row>
    <row r="151" spans="1:12" ht="20.25" customHeight="1">
      <c r="A151" s="134"/>
      <c r="B151" s="79" t="s">
        <v>1</v>
      </c>
      <c r="C151" s="79" t="s">
        <v>197</v>
      </c>
      <c r="D151" s="110">
        <v>1.08</v>
      </c>
      <c r="E151" s="127">
        <f>D151*E150</f>
        <v>63.666000000000004</v>
      </c>
      <c r="F151" s="95"/>
      <c r="G151" s="110"/>
      <c r="H151" s="135"/>
      <c r="I151" s="132"/>
      <c r="J151" s="132"/>
      <c r="K151" s="132"/>
      <c r="L151" s="132"/>
    </row>
    <row r="152" spans="1:12" ht="18" customHeight="1">
      <c r="A152" s="134"/>
      <c r="B152" s="79" t="s">
        <v>2</v>
      </c>
      <c r="C152" s="57" t="s">
        <v>20</v>
      </c>
      <c r="D152" s="128">
        <v>0.0452</v>
      </c>
      <c r="E152" s="127">
        <f>D152*E150</f>
        <v>2.66454</v>
      </c>
      <c r="F152" s="95"/>
      <c r="G152" s="110"/>
      <c r="H152" s="133"/>
      <c r="I152" s="132"/>
      <c r="J152" s="135"/>
      <c r="K152" s="132"/>
      <c r="L152" s="132"/>
    </row>
    <row r="153" spans="1:12" ht="18" customHeight="1">
      <c r="A153" s="134"/>
      <c r="B153" s="111" t="s">
        <v>9</v>
      </c>
      <c r="C153" s="114" t="s">
        <v>10</v>
      </c>
      <c r="D153" s="110">
        <v>1.02</v>
      </c>
      <c r="E153" s="127">
        <f>D153*E150</f>
        <v>60.129000000000005</v>
      </c>
      <c r="F153" s="110"/>
      <c r="G153" s="110"/>
      <c r="H153" s="133"/>
      <c r="I153" s="132"/>
      <c r="J153" s="132"/>
      <c r="K153" s="132"/>
      <c r="L153" s="132"/>
    </row>
    <row r="154" spans="1:12" ht="18" customHeight="1">
      <c r="A154" s="134"/>
      <c r="B154" s="79" t="s">
        <v>7</v>
      </c>
      <c r="C154" s="87" t="s">
        <v>204</v>
      </c>
      <c r="D154" s="128">
        <v>0.0223</v>
      </c>
      <c r="E154" s="127">
        <f>D154*E150</f>
        <v>1.3145850000000001</v>
      </c>
      <c r="F154" s="110"/>
      <c r="G154" s="110"/>
      <c r="H154" s="153"/>
      <c r="I154" s="132"/>
      <c r="J154" s="132"/>
      <c r="K154" s="132"/>
      <c r="L154" s="132"/>
    </row>
    <row r="155" spans="1:12" ht="18" customHeight="1">
      <c r="A155" s="134"/>
      <c r="B155" s="79" t="s">
        <v>445</v>
      </c>
      <c r="C155" s="87" t="s">
        <v>204</v>
      </c>
      <c r="D155" s="110">
        <v>5</v>
      </c>
      <c r="E155" s="127">
        <f>D155*E150</f>
        <v>294.75</v>
      </c>
      <c r="F155" s="110"/>
      <c r="G155" s="110"/>
      <c r="H155" s="153"/>
      <c r="I155" s="132"/>
      <c r="J155" s="132"/>
      <c r="K155" s="132"/>
      <c r="L155" s="132"/>
    </row>
    <row r="156" spans="1:12" ht="18" customHeight="1">
      <c r="A156" s="134"/>
      <c r="B156" s="79" t="s">
        <v>4</v>
      </c>
      <c r="C156" s="79" t="s">
        <v>20</v>
      </c>
      <c r="D156" s="128">
        <v>0.0466</v>
      </c>
      <c r="E156" s="127">
        <f>D156*E150</f>
        <v>2.7470700000000003</v>
      </c>
      <c r="F156" s="95"/>
      <c r="G156" s="110"/>
      <c r="H156" s="133"/>
      <c r="I156" s="132"/>
      <c r="J156" s="132"/>
      <c r="K156" s="132"/>
      <c r="L156" s="132"/>
    </row>
    <row r="157" spans="1:13" s="14" customFormat="1" ht="39.75" customHeight="1">
      <c r="A157" s="78" t="s">
        <v>275</v>
      </c>
      <c r="B157" s="78" t="s">
        <v>400</v>
      </c>
      <c r="C157" s="78" t="s">
        <v>11</v>
      </c>
      <c r="D157" s="97"/>
      <c r="E157" s="125">
        <v>0</v>
      </c>
      <c r="F157" s="93"/>
      <c r="G157" s="126"/>
      <c r="H157" s="133"/>
      <c r="I157" s="132"/>
      <c r="J157" s="132"/>
      <c r="K157" s="132"/>
      <c r="L157" s="132"/>
      <c r="M157" s="14">
        <v>4</v>
      </c>
    </row>
    <row r="158" spans="1:12" ht="20.25" customHeight="1">
      <c r="A158" s="134"/>
      <c r="B158" s="79" t="s">
        <v>1</v>
      </c>
      <c r="C158" s="79" t="s">
        <v>11</v>
      </c>
      <c r="D158" s="127">
        <v>1</v>
      </c>
      <c r="E158" s="127">
        <f>D158*E157</f>
        <v>0</v>
      </c>
      <c r="F158" s="95"/>
      <c r="G158" s="110"/>
      <c r="H158" s="135"/>
      <c r="I158" s="132"/>
      <c r="J158" s="132"/>
      <c r="K158" s="132"/>
      <c r="L158" s="132"/>
    </row>
    <row r="159" spans="1:12" ht="23.25" customHeight="1">
      <c r="A159" s="134"/>
      <c r="B159" s="79" t="s">
        <v>400</v>
      </c>
      <c r="C159" s="57" t="s">
        <v>11</v>
      </c>
      <c r="D159" s="127">
        <v>1</v>
      </c>
      <c r="E159" s="127">
        <f>D159*E157</f>
        <v>0</v>
      </c>
      <c r="F159" s="95"/>
      <c r="G159" s="110"/>
      <c r="H159" s="133"/>
      <c r="I159" s="132"/>
      <c r="J159" s="135"/>
      <c r="K159" s="132"/>
      <c r="L159" s="132"/>
    </row>
    <row r="160" spans="1:12" s="14" customFormat="1" ht="68.25" customHeight="1">
      <c r="A160" s="78" t="s">
        <v>296</v>
      </c>
      <c r="B160" s="78" t="s">
        <v>269</v>
      </c>
      <c r="C160" s="78" t="s">
        <v>5</v>
      </c>
      <c r="D160" s="90"/>
      <c r="E160" s="124">
        <v>175.7</v>
      </c>
      <c r="F160" s="82"/>
      <c r="G160" s="126"/>
      <c r="H160" s="133"/>
      <c r="I160" s="132"/>
      <c r="J160" s="132"/>
      <c r="K160" s="132"/>
      <c r="L160" s="132"/>
    </row>
    <row r="161" spans="1:12" ht="20.25" customHeight="1">
      <c r="A161" s="134"/>
      <c r="B161" s="79" t="s">
        <v>248</v>
      </c>
      <c r="C161" s="79" t="s">
        <v>197</v>
      </c>
      <c r="D161" s="80">
        <v>0.513</v>
      </c>
      <c r="E161" s="112">
        <f>D161*E160</f>
        <v>90.13409999999999</v>
      </c>
      <c r="F161" s="80"/>
      <c r="G161" s="110"/>
      <c r="H161" s="135"/>
      <c r="I161" s="132"/>
      <c r="J161" s="132"/>
      <c r="K161" s="132"/>
      <c r="L161" s="132"/>
    </row>
    <row r="162" spans="1:12" ht="18" customHeight="1">
      <c r="A162" s="134"/>
      <c r="B162" s="79" t="s">
        <v>249</v>
      </c>
      <c r="C162" s="57" t="s">
        <v>20</v>
      </c>
      <c r="D162" s="80">
        <v>0.0228</v>
      </c>
      <c r="E162" s="112">
        <f>D162*E160</f>
        <v>4.00596</v>
      </c>
      <c r="F162" s="77"/>
      <c r="G162" s="110"/>
      <c r="H162" s="133"/>
      <c r="I162" s="132"/>
      <c r="J162" s="135"/>
      <c r="K162" s="132"/>
      <c r="L162" s="132"/>
    </row>
    <row r="163" spans="1:12" ht="18" customHeight="1">
      <c r="A163" s="134"/>
      <c r="B163" s="79" t="s">
        <v>250</v>
      </c>
      <c r="C163" s="79" t="s">
        <v>203</v>
      </c>
      <c r="D163" s="80">
        <v>2.24</v>
      </c>
      <c r="E163" s="112">
        <f>D163*E160</f>
        <v>393.568</v>
      </c>
      <c r="F163" s="77"/>
      <c r="G163" s="110"/>
      <c r="H163" s="133"/>
      <c r="I163" s="132"/>
      <c r="J163" s="132"/>
      <c r="K163" s="132"/>
      <c r="L163" s="132"/>
    </row>
    <row r="164" spans="1:12" ht="18" customHeight="1">
      <c r="A164" s="134"/>
      <c r="B164" s="79" t="s">
        <v>251</v>
      </c>
      <c r="C164" s="87" t="s">
        <v>232</v>
      </c>
      <c r="D164" s="87">
        <v>0.04</v>
      </c>
      <c r="E164" s="112">
        <f>D164*E160</f>
        <v>7.028</v>
      </c>
      <c r="F164" s="77"/>
      <c r="G164" s="110"/>
      <c r="H164" s="133"/>
      <c r="I164" s="132"/>
      <c r="J164" s="132"/>
      <c r="K164" s="132"/>
      <c r="L164" s="132"/>
    </row>
    <row r="165" spans="1:12" ht="18" customHeight="1">
      <c r="A165" s="134"/>
      <c r="B165" s="79" t="s">
        <v>252</v>
      </c>
      <c r="C165" s="87" t="s">
        <v>204</v>
      </c>
      <c r="D165" s="87">
        <v>0.76</v>
      </c>
      <c r="E165" s="112">
        <f>D165*E160</f>
        <v>133.53199999999998</v>
      </c>
      <c r="F165" s="87"/>
      <c r="G165" s="110"/>
      <c r="H165" s="133"/>
      <c r="I165" s="132"/>
      <c r="J165" s="132"/>
      <c r="K165" s="132"/>
      <c r="L165" s="132"/>
    </row>
    <row r="166" spans="1:12" ht="21" customHeight="1">
      <c r="A166" s="134"/>
      <c r="B166" s="91" t="s">
        <v>206</v>
      </c>
      <c r="C166" s="87" t="s">
        <v>19</v>
      </c>
      <c r="D166" s="80">
        <v>0.0019</v>
      </c>
      <c r="E166" s="112">
        <f>D166*E160</f>
        <v>0.33382999999999996</v>
      </c>
      <c r="F166" s="80"/>
      <c r="G166" s="127"/>
      <c r="H166" s="133"/>
      <c r="I166" s="132"/>
      <c r="J166" s="132"/>
      <c r="K166" s="132"/>
      <c r="L166" s="132"/>
    </row>
    <row r="167" spans="1:12" s="14" customFormat="1" ht="48.75" customHeight="1">
      <c r="A167" s="78" t="s">
        <v>297</v>
      </c>
      <c r="B167" s="78" t="s">
        <v>270</v>
      </c>
      <c r="C167" s="78" t="s">
        <v>5</v>
      </c>
      <c r="D167" s="97"/>
      <c r="E167" s="125">
        <v>81.84</v>
      </c>
      <c r="F167" s="93"/>
      <c r="G167" s="126"/>
      <c r="H167" s="133"/>
      <c r="I167" s="132"/>
      <c r="J167" s="132"/>
      <c r="K167" s="132"/>
      <c r="L167" s="132"/>
    </row>
    <row r="168" spans="1:12" ht="23.25" customHeight="1">
      <c r="A168" s="134"/>
      <c r="B168" s="79" t="s">
        <v>253</v>
      </c>
      <c r="C168" s="79" t="s">
        <v>197</v>
      </c>
      <c r="D168" s="100">
        <v>0.2084</v>
      </c>
      <c r="E168" s="127">
        <f>D168*E167</f>
        <v>17.055456</v>
      </c>
      <c r="F168" s="95"/>
      <c r="G168" s="110"/>
      <c r="H168" s="135"/>
      <c r="I168" s="132"/>
      <c r="J168" s="132"/>
      <c r="K168" s="132"/>
      <c r="L168" s="132"/>
    </row>
    <row r="169" spans="1:12" ht="20.25" customHeight="1">
      <c r="A169" s="134"/>
      <c r="B169" s="79" t="s">
        <v>254</v>
      </c>
      <c r="C169" s="57" t="s">
        <v>20</v>
      </c>
      <c r="D169" s="100">
        <v>0.0233</v>
      </c>
      <c r="E169" s="129">
        <f>D169*E167</f>
        <v>1.9068720000000001</v>
      </c>
      <c r="F169" s="95"/>
      <c r="G169" s="110"/>
      <c r="H169" s="133"/>
      <c r="I169" s="132"/>
      <c r="J169" s="135"/>
      <c r="K169" s="132"/>
      <c r="L169" s="132"/>
    </row>
    <row r="170" spans="1:12" ht="21.75" customHeight="1">
      <c r="A170" s="134"/>
      <c r="B170" s="79" t="s">
        <v>255</v>
      </c>
      <c r="C170" s="87" t="s">
        <v>201</v>
      </c>
      <c r="D170" s="128">
        <v>0.051</v>
      </c>
      <c r="E170" s="129">
        <v>1.7525</v>
      </c>
      <c r="F170" s="110"/>
      <c r="G170" s="110"/>
      <c r="H170" s="133"/>
      <c r="I170" s="132"/>
      <c r="J170" s="132"/>
      <c r="K170" s="132"/>
      <c r="L170" s="132"/>
    </row>
    <row r="171" spans="1:12" ht="20.25" customHeight="1">
      <c r="A171" s="134"/>
      <c r="B171" s="79" t="s">
        <v>4</v>
      </c>
      <c r="C171" s="79" t="s">
        <v>20</v>
      </c>
      <c r="D171" s="100">
        <v>0.0636</v>
      </c>
      <c r="E171" s="129">
        <f>D171*E167</f>
        <v>5.205024000000001</v>
      </c>
      <c r="F171" s="95"/>
      <c r="G171" s="110"/>
      <c r="H171" s="133"/>
      <c r="I171" s="132"/>
      <c r="J171" s="132"/>
      <c r="K171" s="132"/>
      <c r="L171" s="132"/>
    </row>
    <row r="172" spans="1:12" s="14" customFormat="1" ht="52.5" customHeight="1">
      <c r="A172" s="78" t="s">
        <v>298</v>
      </c>
      <c r="B172" s="78" t="s">
        <v>291</v>
      </c>
      <c r="C172" s="85" t="s">
        <v>5</v>
      </c>
      <c r="D172" s="97"/>
      <c r="E172" s="93">
        <v>26.25</v>
      </c>
      <c r="F172" s="93"/>
      <c r="G172" s="126"/>
      <c r="H172" s="133"/>
      <c r="I172" s="132"/>
      <c r="J172" s="132"/>
      <c r="K172" s="132"/>
      <c r="L172" s="132"/>
    </row>
    <row r="173" spans="1:12" ht="20.25" customHeight="1">
      <c r="A173" s="134"/>
      <c r="B173" s="79" t="s">
        <v>1</v>
      </c>
      <c r="C173" s="79" t="s">
        <v>197</v>
      </c>
      <c r="D173" s="99">
        <v>0.83</v>
      </c>
      <c r="E173" s="94">
        <f>D173*E172</f>
        <v>21.787499999999998</v>
      </c>
      <c r="F173" s="95"/>
      <c r="G173" s="110"/>
      <c r="H173" s="135"/>
      <c r="I173" s="132"/>
      <c r="J173" s="132"/>
      <c r="K173" s="132"/>
      <c r="L173" s="132"/>
    </row>
    <row r="174" spans="1:12" ht="18" customHeight="1">
      <c r="A174" s="134"/>
      <c r="B174" s="79" t="s">
        <v>2</v>
      </c>
      <c r="C174" s="87" t="s">
        <v>20</v>
      </c>
      <c r="D174" s="99">
        <v>0.41</v>
      </c>
      <c r="E174" s="95">
        <f>D174*E172</f>
        <v>10.7625</v>
      </c>
      <c r="F174" s="95"/>
      <c r="G174" s="110"/>
      <c r="H174" s="133"/>
      <c r="I174" s="132"/>
      <c r="J174" s="135"/>
      <c r="K174" s="132"/>
      <c r="L174" s="132"/>
    </row>
    <row r="175" spans="1:12" ht="30.75" customHeight="1">
      <c r="A175" s="134"/>
      <c r="B175" s="79" t="s">
        <v>292</v>
      </c>
      <c r="C175" s="87" t="s">
        <v>203</v>
      </c>
      <c r="D175" s="99">
        <v>1.02</v>
      </c>
      <c r="E175" s="94">
        <f>D175*E172</f>
        <v>26.775000000000002</v>
      </c>
      <c r="F175" s="95"/>
      <c r="G175" s="110"/>
      <c r="H175" s="133"/>
      <c r="I175" s="132"/>
      <c r="J175" s="132"/>
      <c r="K175" s="132"/>
      <c r="L175" s="132"/>
    </row>
    <row r="176" spans="1:12" ht="18" customHeight="1">
      <c r="A176" s="134"/>
      <c r="B176" s="79" t="s">
        <v>208</v>
      </c>
      <c r="C176" s="79" t="s">
        <v>13</v>
      </c>
      <c r="D176" s="100">
        <v>0.0002</v>
      </c>
      <c r="E176" s="100">
        <f>D176*E172</f>
        <v>0.00525</v>
      </c>
      <c r="F176" s="94"/>
      <c r="G176" s="110"/>
      <c r="H176" s="133"/>
      <c r="I176" s="132"/>
      <c r="J176" s="132"/>
      <c r="K176" s="132"/>
      <c r="L176" s="132"/>
    </row>
    <row r="177" spans="1:12" ht="21" customHeight="1">
      <c r="A177" s="134"/>
      <c r="B177" s="79" t="s">
        <v>4</v>
      </c>
      <c r="C177" s="79" t="s">
        <v>20</v>
      </c>
      <c r="D177" s="96">
        <v>0.078</v>
      </c>
      <c r="E177" s="94">
        <f>D177*E172</f>
        <v>2.0475</v>
      </c>
      <c r="F177" s="95"/>
      <c r="G177" s="110"/>
      <c r="H177" s="133"/>
      <c r="I177" s="132"/>
      <c r="J177" s="132"/>
      <c r="K177" s="132"/>
      <c r="L177" s="132"/>
    </row>
    <row r="178" spans="1:12" s="14" customFormat="1" ht="15.75">
      <c r="A178" s="78" t="s">
        <v>449</v>
      </c>
      <c r="B178" s="78" t="s">
        <v>450</v>
      </c>
      <c r="C178" s="85" t="s">
        <v>5</v>
      </c>
      <c r="D178" s="97"/>
      <c r="E178" s="93">
        <v>0.38</v>
      </c>
      <c r="F178" s="93"/>
      <c r="G178" s="126"/>
      <c r="H178" s="133"/>
      <c r="I178" s="132"/>
      <c r="J178" s="132"/>
      <c r="K178" s="132"/>
      <c r="L178" s="132"/>
    </row>
    <row r="179" spans="1:12" ht="20.25" customHeight="1">
      <c r="A179" s="134"/>
      <c r="B179" s="79" t="s">
        <v>1</v>
      </c>
      <c r="C179" s="79" t="s">
        <v>197</v>
      </c>
      <c r="D179" s="99">
        <v>23.8</v>
      </c>
      <c r="E179" s="94">
        <f>D179*E178</f>
        <v>9.044</v>
      </c>
      <c r="F179" s="95"/>
      <c r="G179" s="110"/>
      <c r="H179" s="135"/>
      <c r="I179" s="132"/>
      <c r="J179" s="132"/>
      <c r="K179" s="132"/>
      <c r="L179" s="132"/>
    </row>
    <row r="180" spans="1:12" ht="18" customHeight="1">
      <c r="A180" s="134"/>
      <c r="B180" s="79" t="s">
        <v>2</v>
      </c>
      <c r="C180" s="87" t="s">
        <v>20</v>
      </c>
      <c r="D180" s="99">
        <v>2.1</v>
      </c>
      <c r="E180" s="95">
        <f>D180*E178</f>
        <v>0.798</v>
      </c>
      <c r="F180" s="95"/>
      <c r="G180" s="110"/>
      <c r="H180" s="133"/>
      <c r="I180" s="132"/>
      <c r="J180" s="135"/>
      <c r="K180" s="132"/>
      <c r="L180" s="132"/>
    </row>
    <row r="181" spans="1:12" ht="18" customHeight="1">
      <c r="A181" s="134"/>
      <c r="B181" s="79" t="s">
        <v>260</v>
      </c>
      <c r="C181" s="87" t="s">
        <v>201</v>
      </c>
      <c r="D181" s="95">
        <v>1.05</v>
      </c>
      <c r="E181" s="95">
        <f>D181*E178</f>
        <v>0.399</v>
      </c>
      <c r="F181" s="94"/>
      <c r="G181" s="110"/>
      <c r="H181" s="133"/>
      <c r="I181" s="132"/>
      <c r="J181" s="132"/>
      <c r="K181" s="132"/>
      <c r="L181" s="132"/>
    </row>
    <row r="182" spans="1:12" ht="21" customHeight="1">
      <c r="A182" s="134"/>
      <c r="B182" s="79" t="s">
        <v>451</v>
      </c>
      <c r="C182" s="79" t="s">
        <v>204</v>
      </c>
      <c r="D182" s="95">
        <v>4.38</v>
      </c>
      <c r="E182" s="94">
        <f>D182*E178</f>
        <v>1.6643999999999999</v>
      </c>
      <c r="F182" s="94"/>
      <c r="G182" s="129"/>
      <c r="H182" s="133"/>
      <c r="I182" s="132"/>
      <c r="J182" s="132"/>
      <c r="K182" s="132"/>
      <c r="L182" s="132"/>
    </row>
    <row r="183" spans="1:12" ht="18" customHeight="1">
      <c r="A183" s="134"/>
      <c r="B183" s="79" t="s">
        <v>443</v>
      </c>
      <c r="C183" s="79" t="s">
        <v>204</v>
      </c>
      <c r="D183" s="96">
        <v>7.2</v>
      </c>
      <c r="E183" s="94">
        <f>D183*E178</f>
        <v>2.736</v>
      </c>
      <c r="F183" s="94"/>
      <c r="G183" s="110"/>
      <c r="H183" s="133"/>
      <c r="I183" s="132"/>
      <c r="J183" s="132"/>
      <c r="K183" s="132"/>
      <c r="L183" s="132"/>
    </row>
    <row r="184" spans="1:12" ht="21" customHeight="1">
      <c r="A184" s="134"/>
      <c r="B184" s="79" t="s">
        <v>4</v>
      </c>
      <c r="C184" s="79" t="s">
        <v>20</v>
      </c>
      <c r="D184" s="99">
        <v>3.44</v>
      </c>
      <c r="E184" s="94">
        <f>D184*E178</f>
        <v>1.3072</v>
      </c>
      <c r="F184" s="95"/>
      <c r="G184" s="110"/>
      <c r="H184" s="133"/>
      <c r="I184" s="132"/>
      <c r="J184" s="132"/>
      <c r="K184" s="132"/>
      <c r="L184" s="132"/>
    </row>
    <row r="185" spans="1:12" s="14" customFormat="1" ht="30">
      <c r="A185" s="78" t="s">
        <v>299</v>
      </c>
      <c r="B185" s="78" t="s">
        <v>326</v>
      </c>
      <c r="C185" s="124" t="s">
        <v>5</v>
      </c>
      <c r="D185" s="154"/>
      <c r="E185" s="125">
        <v>138.8</v>
      </c>
      <c r="F185" s="125"/>
      <c r="G185" s="126"/>
      <c r="H185" s="130"/>
      <c r="I185" s="131"/>
      <c r="J185" s="131"/>
      <c r="K185" s="131"/>
      <c r="L185" s="132"/>
    </row>
    <row r="186" spans="1:12" ht="21" customHeight="1">
      <c r="A186" s="214"/>
      <c r="B186" s="116" t="s">
        <v>1</v>
      </c>
      <c r="C186" s="116" t="s">
        <v>197</v>
      </c>
      <c r="D186" s="155">
        <v>0.93</v>
      </c>
      <c r="E186" s="127">
        <f>D186*E185</f>
        <v>129.084</v>
      </c>
      <c r="F186" s="112"/>
      <c r="G186" s="127"/>
      <c r="H186" s="133"/>
      <c r="I186" s="132"/>
      <c r="J186" s="132"/>
      <c r="K186" s="132"/>
      <c r="L186" s="132"/>
    </row>
    <row r="187" spans="1:12" ht="18.75" customHeight="1">
      <c r="A187" s="215"/>
      <c r="B187" s="116" t="s">
        <v>2</v>
      </c>
      <c r="C187" s="114" t="s">
        <v>200</v>
      </c>
      <c r="D187" s="155">
        <v>0.026</v>
      </c>
      <c r="E187" s="110">
        <f>D187*E185</f>
        <v>3.6088</v>
      </c>
      <c r="F187" s="110"/>
      <c r="G187" s="127"/>
      <c r="H187" s="133"/>
      <c r="I187" s="132"/>
      <c r="J187" s="132"/>
      <c r="K187" s="132"/>
      <c r="L187" s="132"/>
    </row>
    <row r="188" spans="1:12" ht="22.5" customHeight="1">
      <c r="A188" s="215"/>
      <c r="B188" s="116" t="s">
        <v>261</v>
      </c>
      <c r="C188" s="114" t="s">
        <v>200</v>
      </c>
      <c r="D188" s="155">
        <v>0.024</v>
      </c>
      <c r="E188" s="127">
        <f>D188*E185</f>
        <v>3.3312000000000004</v>
      </c>
      <c r="F188" s="110"/>
      <c r="G188" s="127"/>
      <c r="H188" s="133"/>
      <c r="I188" s="132"/>
      <c r="J188" s="132"/>
      <c r="K188" s="132"/>
      <c r="L188" s="132"/>
    </row>
    <row r="189" spans="1:12" ht="20.25" customHeight="1">
      <c r="A189" s="215"/>
      <c r="B189" s="116" t="s">
        <v>8</v>
      </c>
      <c r="C189" s="114" t="s">
        <v>201</v>
      </c>
      <c r="D189" s="128">
        <v>0.0268</v>
      </c>
      <c r="E189" s="127">
        <f>D189*E185</f>
        <v>3.7198400000000005</v>
      </c>
      <c r="F189" s="127"/>
      <c r="G189" s="127"/>
      <c r="H189" s="153"/>
      <c r="I189" s="132"/>
      <c r="J189" s="132"/>
      <c r="K189" s="132"/>
      <c r="L189" s="132"/>
    </row>
    <row r="190" spans="1:12" s="14" customFormat="1" ht="45">
      <c r="A190" s="78" t="s">
        <v>300</v>
      </c>
      <c r="B190" s="78" t="s">
        <v>293</v>
      </c>
      <c r="C190" s="78" t="s">
        <v>5</v>
      </c>
      <c r="D190" s="97"/>
      <c r="E190" s="125">
        <v>140.2</v>
      </c>
      <c r="F190" s="93"/>
      <c r="G190" s="126"/>
      <c r="H190" s="133"/>
      <c r="I190" s="132"/>
      <c r="J190" s="132"/>
      <c r="K190" s="132"/>
      <c r="L190" s="132"/>
    </row>
    <row r="191" spans="1:12" ht="20.25" customHeight="1">
      <c r="A191" s="134"/>
      <c r="B191" s="83" t="s">
        <v>236</v>
      </c>
      <c r="C191" s="79" t="s">
        <v>197</v>
      </c>
      <c r="D191" s="96">
        <v>0.197</v>
      </c>
      <c r="E191" s="127">
        <f>D191*E190</f>
        <v>27.6194</v>
      </c>
      <c r="F191" s="77"/>
      <c r="G191" s="110"/>
      <c r="H191" s="135"/>
      <c r="I191" s="132"/>
      <c r="J191" s="132"/>
      <c r="K191" s="132"/>
      <c r="L191" s="132"/>
    </row>
    <row r="192" spans="1:12" ht="18" customHeight="1">
      <c r="A192" s="134"/>
      <c r="B192" s="79" t="s">
        <v>2</v>
      </c>
      <c r="C192" s="57" t="s">
        <v>20</v>
      </c>
      <c r="D192" s="96">
        <v>0.0006</v>
      </c>
      <c r="E192" s="129">
        <f>D192*E190</f>
        <v>0.08411999999999999</v>
      </c>
      <c r="F192" s="95"/>
      <c r="G192" s="110"/>
      <c r="H192" s="133"/>
      <c r="I192" s="132"/>
      <c r="J192" s="135"/>
      <c r="K192" s="132"/>
      <c r="L192" s="132"/>
    </row>
    <row r="193" spans="1:12" ht="18" customHeight="1">
      <c r="A193" s="134"/>
      <c r="B193" s="91" t="s">
        <v>12</v>
      </c>
      <c r="C193" s="87" t="s">
        <v>204</v>
      </c>
      <c r="D193" s="95">
        <v>0.4501</v>
      </c>
      <c r="E193" s="127">
        <f>D193*E190</f>
        <v>63.10401999999999</v>
      </c>
      <c r="F193" s="110"/>
      <c r="G193" s="110"/>
      <c r="H193" s="133"/>
      <c r="I193" s="132"/>
      <c r="J193" s="132"/>
      <c r="K193" s="132"/>
      <c r="L193" s="132"/>
    </row>
    <row r="194" spans="1:12" ht="18" customHeight="1">
      <c r="A194" s="134"/>
      <c r="B194" s="91" t="s">
        <v>452</v>
      </c>
      <c r="C194" s="87" t="s">
        <v>204</v>
      </c>
      <c r="D194" s="95">
        <v>0.1501</v>
      </c>
      <c r="E194" s="127">
        <f>D194*E190</f>
        <v>21.04402</v>
      </c>
      <c r="F194" s="127"/>
      <c r="G194" s="110"/>
      <c r="H194" s="133"/>
      <c r="I194" s="132"/>
      <c r="J194" s="132"/>
      <c r="K194" s="132"/>
      <c r="L194" s="132"/>
    </row>
    <row r="195" spans="1:12" ht="18" customHeight="1">
      <c r="A195" s="134"/>
      <c r="B195" s="79" t="s">
        <v>4</v>
      </c>
      <c r="C195" s="79" t="s">
        <v>20</v>
      </c>
      <c r="D195" s="100">
        <v>0.00128</v>
      </c>
      <c r="E195" s="127">
        <f>D195*E190</f>
        <v>0.179456</v>
      </c>
      <c r="F195" s="95"/>
      <c r="G195" s="110"/>
      <c r="H195" s="133"/>
      <c r="I195" s="132"/>
      <c r="J195" s="132"/>
      <c r="K195" s="132"/>
      <c r="L195" s="132"/>
    </row>
    <row r="196" spans="1:12" s="14" customFormat="1" ht="30">
      <c r="A196" s="78" t="s">
        <v>442</v>
      </c>
      <c r="B196" s="78" t="s">
        <v>256</v>
      </c>
      <c r="C196" s="78" t="s">
        <v>5</v>
      </c>
      <c r="D196" s="97"/>
      <c r="E196" s="93">
        <f>E190</f>
        <v>140.2</v>
      </c>
      <c r="F196" s="93"/>
      <c r="G196" s="98"/>
      <c r="H196" s="133"/>
      <c r="I196" s="132"/>
      <c r="J196" s="132"/>
      <c r="K196" s="132"/>
      <c r="L196" s="132"/>
    </row>
    <row r="197" spans="1:12" ht="23.25" customHeight="1">
      <c r="A197" s="214"/>
      <c r="B197" s="79" t="s">
        <v>453</v>
      </c>
      <c r="C197" s="79" t="s">
        <v>197</v>
      </c>
      <c r="D197" s="96">
        <v>0.459</v>
      </c>
      <c r="E197" s="94">
        <f>D197*E196</f>
        <v>64.3518</v>
      </c>
      <c r="F197" s="95"/>
      <c r="G197" s="95"/>
      <c r="H197" s="135"/>
      <c r="I197" s="132"/>
      <c r="J197" s="132"/>
      <c r="K197" s="132"/>
      <c r="L197" s="132"/>
    </row>
    <row r="198" spans="1:12" ht="20.25" customHeight="1">
      <c r="A198" s="215"/>
      <c r="B198" s="79" t="s">
        <v>2</v>
      </c>
      <c r="C198" s="87" t="s">
        <v>200</v>
      </c>
      <c r="D198" s="100">
        <v>0.0023</v>
      </c>
      <c r="E198" s="95">
        <f>D198*E196</f>
        <v>0.32245999999999997</v>
      </c>
      <c r="F198" s="95"/>
      <c r="G198" s="95"/>
      <c r="H198" s="133"/>
      <c r="I198" s="132"/>
      <c r="J198" s="135"/>
      <c r="K198" s="132"/>
      <c r="L198" s="132"/>
    </row>
    <row r="199" spans="1:12" ht="26.25" customHeight="1">
      <c r="A199" s="215"/>
      <c r="B199" s="91" t="s">
        <v>164</v>
      </c>
      <c r="C199" s="87" t="s">
        <v>13</v>
      </c>
      <c r="D199" s="107">
        <v>0.0003501</v>
      </c>
      <c r="E199" s="95">
        <f>D199*E196</f>
        <v>0.04908402</v>
      </c>
      <c r="F199" s="95"/>
      <c r="G199" s="95"/>
      <c r="H199" s="133"/>
      <c r="I199" s="132"/>
      <c r="J199" s="135"/>
      <c r="K199" s="132"/>
      <c r="L199" s="132"/>
    </row>
    <row r="200" spans="1:12" ht="24" customHeight="1">
      <c r="A200" s="215"/>
      <c r="B200" s="91" t="s">
        <v>165</v>
      </c>
      <c r="C200" s="87" t="s">
        <v>201</v>
      </c>
      <c r="D200" s="108">
        <v>9.02E-05</v>
      </c>
      <c r="E200" s="96">
        <f>D200*E196</f>
        <v>0.012646039999999999</v>
      </c>
      <c r="F200" s="95"/>
      <c r="G200" s="95"/>
      <c r="H200" s="133"/>
      <c r="I200" s="132"/>
      <c r="J200" s="132"/>
      <c r="K200" s="132"/>
      <c r="L200" s="132"/>
    </row>
    <row r="201" spans="1:12" ht="24.75" customHeight="1">
      <c r="A201" s="215"/>
      <c r="B201" s="79" t="s">
        <v>166</v>
      </c>
      <c r="C201" s="79" t="s">
        <v>203</v>
      </c>
      <c r="D201" s="96">
        <v>0.034</v>
      </c>
      <c r="E201" s="96">
        <f>D201*E196</f>
        <v>4.7668</v>
      </c>
      <c r="F201" s="95"/>
      <c r="G201" s="95"/>
      <c r="H201" s="133"/>
      <c r="I201" s="132"/>
      <c r="J201" s="132"/>
      <c r="K201" s="132"/>
      <c r="L201" s="132"/>
    </row>
    <row r="202" spans="1:12" ht="18" customHeight="1">
      <c r="A202" s="78"/>
      <c r="B202" s="136" t="s">
        <v>228</v>
      </c>
      <c r="C202" s="78"/>
      <c r="D202" s="97"/>
      <c r="E202" s="93"/>
      <c r="F202" s="93"/>
      <c r="G202" s="93">
        <f>SUM(G10:G201)</f>
        <v>0</v>
      </c>
      <c r="H202" s="131"/>
      <c r="I202" s="137">
        <f>SUM(I10:I201)</f>
        <v>0</v>
      </c>
      <c r="J202" s="138"/>
      <c r="K202" s="137">
        <f>SUM(K10:K201)</f>
        <v>0</v>
      </c>
      <c r="L202" s="137">
        <f>SUM(L10:L201)</f>
        <v>0</v>
      </c>
    </row>
    <row r="203" spans="1:12" ht="15">
      <c r="A203" s="78"/>
      <c r="B203" s="136" t="s">
        <v>229</v>
      </c>
      <c r="C203" s="139" t="s">
        <v>475</v>
      </c>
      <c r="D203" s="97"/>
      <c r="E203" s="138"/>
      <c r="F203" s="93"/>
      <c r="G203" s="93"/>
      <c r="H203" s="142"/>
      <c r="I203" s="131"/>
      <c r="J203" s="138"/>
      <c r="K203" s="138"/>
      <c r="L203" s="132" t="e">
        <f>G202*C203</f>
        <v>#VALUE!</v>
      </c>
    </row>
    <row r="204" spans="1:12" ht="15">
      <c r="A204" s="78"/>
      <c r="B204" s="136" t="s">
        <v>186</v>
      </c>
      <c r="C204" s="102"/>
      <c r="D204" s="97"/>
      <c r="E204" s="138"/>
      <c r="F204" s="93"/>
      <c r="G204" s="98"/>
      <c r="H204" s="140"/>
      <c r="I204" s="131"/>
      <c r="J204" s="138"/>
      <c r="K204" s="138"/>
      <c r="L204" s="132" t="e">
        <f>L202+L203</f>
        <v>#VALUE!</v>
      </c>
    </row>
    <row r="205" spans="1:12" ht="15">
      <c r="A205" s="78"/>
      <c r="B205" s="136" t="s">
        <v>169</v>
      </c>
      <c r="C205" s="139" t="s">
        <v>475</v>
      </c>
      <c r="D205" s="97"/>
      <c r="E205" s="138"/>
      <c r="F205" s="93"/>
      <c r="G205" s="94"/>
      <c r="H205" s="131"/>
      <c r="I205" s="131"/>
      <c r="J205" s="138"/>
      <c r="K205" s="138"/>
      <c r="L205" s="132" t="e">
        <f>L204*C205</f>
        <v>#VALUE!</v>
      </c>
    </row>
    <row r="206" spans="1:12" ht="15">
      <c r="A206" s="78"/>
      <c r="B206" s="136" t="s">
        <v>186</v>
      </c>
      <c r="C206" s="102"/>
      <c r="D206" s="97"/>
      <c r="E206" s="138"/>
      <c r="F206" s="93"/>
      <c r="G206" s="98"/>
      <c r="H206" s="140"/>
      <c r="I206" s="131"/>
      <c r="J206" s="138"/>
      <c r="K206" s="138"/>
      <c r="L206" s="132" t="e">
        <f>L204+L205</f>
        <v>#VALUE!</v>
      </c>
    </row>
    <row r="207" spans="1:12" ht="15">
      <c r="A207" s="78"/>
      <c r="B207" s="136" t="s">
        <v>170</v>
      </c>
      <c r="C207" s="139" t="s">
        <v>475</v>
      </c>
      <c r="D207" s="97"/>
      <c r="E207" s="138"/>
      <c r="F207" s="93"/>
      <c r="G207" s="94"/>
      <c r="H207" s="131"/>
      <c r="I207" s="140"/>
      <c r="J207" s="138"/>
      <c r="K207" s="138"/>
      <c r="L207" s="132" t="e">
        <f>L206*C207</f>
        <v>#VALUE!</v>
      </c>
    </row>
    <row r="208" spans="1:12" ht="15">
      <c r="A208" s="79"/>
      <c r="B208" s="136" t="s">
        <v>186</v>
      </c>
      <c r="C208" s="95"/>
      <c r="D208" s="99"/>
      <c r="E208" s="138"/>
      <c r="F208" s="95"/>
      <c r="G208" s="98"/>
      <c r="H208" s="141"/>
      <c r="I208" s="138"/>
      <c r="J208" s="138"/>
      <c r="K208" s="138"/>
      <c r="L208" s="132" t="e">
        <f>SUM(L206:L207)</f>
        <v>#VALUE!</v>
      </c>
    </row>
    <row r="209" spans="1:12" ht="15">
      <c r="A209" s="78"/>
      <c r="B209" s="136" t="s">
        <v>230</v>
      </c>
      <c r="C209" s="139">
        <v>0.03</v>
      </c>
      <c r="D209" s="97"/>
      <c r="E209" s="138"/>
      <c r="F209" s="93"/>
      <c r="G209" s="98"/>
      <c r="H209" s="143"/>
      <c r="I209" s="131"/>
      <c r="J209" s="138"/>
      <c r="K209" s="138"/>
      <c r="L209" s="132" t="e">
        <f>L208*C209</f>
        <v>#VALUE!</v>
      </c>
    </row>
    <row r="210" spans="1:12" ht="15">
      <c r="A210" s="78"/>
      <c r="B210" s="136" t="s">
        <v>168</v>
      </c>
      <c r="C210" s="93"/>
      <c r="D210" s="97"/>
      <c r="E210" s="138"/>
      <c r="F210" s="93"/>
      <c r="G210" s="98"/>
      <c r="H210" s="143"/>
      <c r="I210" s="131"/>
      <c r="J210" s="138"/>
      <c r="K210" s="138"/>
      <c r="L210" s="132" t="e">
        <f>L208+L209</f>
        <v>#VALUE!</v>
      </c>
    </row>
    <row r="211" spans="1:12" ht="15">
      <c r="A211" s="78"/>
      <c r="B211" s="136" t="s">
        <v>231</v>
      </c>
      <c r="C211" s="139">
        <v>0.18</v>
      </c>
      <c r="D211" s="97"/>
      <c r="E211" s="138"/>
      <c r="F211" s="93"/>
      <c r="G211" s="98"/>
      <c r="H211" s="143"/>
      <c r="I211" s="131"/>
      <c r="J211" s="138"/>
      <c r="K211" s="138"/>
      <c r="L211" s="132" t="e">
        <f>L210*C211</f>
        <v>#VALUE!</v>
      </c>
    </row>
    <row r="212" spans="1:12" ht="15">
      <c r="A212" s="78"/>
      <c r="B212" s="136" t="s">
        <v>168</v>
      </c>
      <c r="C212" s="78"/>
      <c r="D212" s="97"/>
      <c r="E212" s="93"/>
      <c r="F212" s="93"/>
      <c r="G212" s="98"/>
      <c r="H212" s="143"/>
      <c r="I212" s="131"/>
      <c r="J212" s="138"/>
      <c r="K212" s="138"/>
      <c r="L212" s="132" t="e">
        <f>SUM(L210:L211)</f>
        <v>#VALUE!</v>
      </c>
    </row>
    <row r="213" spans="1:13" s="152" customFormat="1" ht="19.5" customHeight="1">
      <c r="A213" s="146"/>
      <c r="B213" s="147"/>
      <c r="C213" s="148"/>
      <c r="D213" s="148"/>
      <c r="E213" s="148"/>
      <c r="F213" s="148"/>
      <c r="G213" s="149"/>
      <c r="H213" s="145"/>
      <c r="I213" s="150"/>
      <c r="J213" s="151"/>
      <c r="K213" s="151"/>
      <c r="L213" s="151"/>
      <c r="M213" s="151"/>
    </row>
    <row r="214" spans="1:13" s="44" customFormat="1" ht="40.5" customHeight="1">
      <c r="A214" s="146"/>
      <c r="B214" s="222"/>
      <c r="C214" s="222"/>
      <c r="D214" s="222"/>
      <c r="E214" s="222"/>
      <c r="F214" s="222"/>
      <c r="G214" s="144"/>
      <c r="H214" s="45"/>
      <c r="I214" s="45"/>
      <c r="J214" s="45"/>
      <c r="K214" s="45"/>
      <c r="L214" s="45"/>
      <c r="M214" s="45"/>
    </row>
    <row r="217" spans="2:9" ht="15" customHeight="1">
      <c r="B217" s="196"/>
      <c r="C217" s="196"/>
      <c r="D217" s="196"/>
      <c r="E217" s="196"/>
      <c r="F217" s="196"/>
      <c r="G217" s="196"/>
      <c r="H217" s="196"/>
      <c r="I217" s="196"/>
    </row>
  </sheetData>
  <sheetProtection/>
  <mergeCells count="19">
    <mergeCell ref="A1:L1"/>
    <mergeCell ref="A3:L3"/>
    <mergeCell ref="H7:I7"/>
    <mergeCell ref="J7:K7"/>
    <mergeCell ref="A2:L2"/>
    <mergeCell ref="L7:L8"/>
    <mergeCell ref="A4:C4"/>
    <mergeCell ref="A7:A8"/>
    <mergeCell ref="D7:E7"/>
    <mergeCell ref="A5:C5"/>
    <mergeCell ref="C7:C8"/>
    <mergeCell ref="A197:A201"/>
    <mergeCell ref="A118:A122"/>
    <mergeCell ref="A186:A189"/>
    <mergeCell ref="B7:B8"/>
    <mergeCell ref="B217:I217"/>
    <mergeCell ref="B214:F214"/>
    <mergeCell ref="A6:C6"/>
    <mergeCell ref="F7:G7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3" sqref="B13:G13"/>
    </sheetView>
  </sheetViews>
  <sheetFormatPr defaultColWidth="9.00390625" defaultRowHeight="12.75"/>
  <cols>
    <col min="1" max="1" width="5.25390625" style="0" customWidth="1"/>
    <col min="2" max="2" width="18.625" style="0" customWidth="1"/>
    <col min="3" max="3" width="37.75390625" style="0" customWidth="1"/>
    <col min="4" max="4" width="14.125" style="0" customWidth="1"/>
    <col min="5" max="5" width="12.625" style="0" customWidth="1"/>
    <col min="6" max="6" width="13.875" style="0" customWidth="1"/>
    <col min="7" max="7" width="12.125" style="0" customWidth="1"/>
    <col min="8" max="8" width="12.75390625" style="0" customWidth="1"/>
  </cols>
  <sheetData>
    <row r="1" spans="1:13" ht="28.5" customHeight="1">
      <c r="A1" s="224" t="s">
        <v>406</v>
      </c>
      <c r="B1" s="224"/>
      <c r="C1" s="224"/>
      <c r="D1" s="224"/>
      <c r="E1" s="224"/>
      <c r="F1" s="224"/>
      <c r="G1" s="224"/>
      <c r="H1" s="224"/>
      <c r="I1" s="50"/>
      <c r="J1" s="50"/>
      <c r="K1" s="50"/>
      <c r="L1" s="50"/>
      <c r="M1" s="25"/>
    </row>
    <row r="2" spans="1:13" ht="49.5" customHeight="1">
      <c r="A2" s="212" t="s">
        <v>404</v>
      </c>
      <c r="B2" s="212"/>
      <c r="C2" s="212"/>
      <c r="D2" s="212"/>
      <c r="E2" s="212"/>
      <c r="F2" s="212"/>
      <c r="G2" s="212"/>
      <c r="H2" s="212"/>
      <c r="I2" s="158"/>
      <c r="J2" s="158"/>
      <c r="K2" s="158"/>
      <c r="L2" s="158"/>
      <c r="M2" s="25"/>
    </row>
    <row r="3" spans="1:13" ht="21" customHeight="1">
      <c r="A3" s="225" t="s">
        <v>301</v>
      </c>
      <c r="B3" s="225"/>
      <c r="C3" s="225"/>
      <c r="D3" s="225"/>
      <c r="E3" s="225"/>
      <c r="F3" s="225"/>
      <c r="G3" s="225"/>
      <c r="H3" s="225"/>
      <c r="I3" s="25"/>
      <c r="J3" s="25"/>
      <c r="K3" s="25"/>
      <c r="L3" s="25"/>
      <c r="M3" s="25"/>
    </row>
    <row r="4" spans="1:13" ht="24.75" customHeight="1">
      <c r="A4" s="199" t="s">
        <v>25</v>
      </c>
      <c r="B4" s="226" t="s">
        <v>175</v>
      </c>
      <c r="C4" s="226" t="s">
        <v>188</v>
      </c>
      <c r="D4" s="228" t="s">
        <v>189</v>
      </c>
      <c r="E4" s="229"/>
      <c r="F4" s="230"/>
      <c r="G4" s="226" t="s">
        <v>190</v>
      </c>
      <c r="H4" s="226" t="s">
        <v>191</v>
      </c>
      <c r="I4" s="25"/>
      <c r="J4" s="25"/>
      <c r="K4" s="25"/>
      <c r="L4" s="25"/>
      <c r="M4" s="25"/>
    </row>
    <row r="5" spans="1:13" ht="65.25" customHeight="1">
      <c r="A5" s="199"/>
      <c r="B5" s="227"/>
      <c r="C5" s="227"/>
      <c r="D5" s="72" t="s">
        <v>178</v>
      </c>
      <c r="E5" s="72" t="s">
        <v>278</v>
      </c>
      <c r="F5" s="72" t="s">
        <v>192</v>
      </c>
      <c r="G5" s="227"/>
      <c r="H5" s="227"/>
      <c r="I5" s="25"/>
      <c r="J5" s="25"/>
      <c r="K5" s="25"/>
      <c r="L5" s="25"/>
      <c r="M5" s="25"/>
    </row>
    <row r="6" spans="1:13" ht="39.75" customHeight="1">
      <c r="A6" s="72">
        <v>2</v>
      </c>
      <c r="B6" s="73" t="s">
        <v>302</v>
      </c>
      <c r="C6" s="73" t="s">
        <v>332</v>
      </c>
      <c r="D6" s="188" t="e">
        <f>'1-1'!L212</f>
        <v>#VALUE!</v>
      </c>
      <c r="E6" s="188"/>
      <c r="F6" s="188" t="e">
        <f>D6</f>
        <v>#VALUE!</v>
      </c>
      <c r="G6" s="188">
        <f>'1-1'!I202</f>
        <v>0</v>
      </c>
      <c r="H6" s="74"/>
      <c r="I6" s="25"/>
      <c r="J6" s="25"/>
      <c r="K6" s="25"/>
      <c r="L6" s="25"/>
      <c r="M6" s="25"/>
    </row>
    <row r="7" spans="1:13" ht="39.75" customHeight="1">
      <c r="A7" s="72">
        <v>2</v>
      </c>
      <c r="B7" s="73" t="s">
        <v>329</v>
      </c>
      <c r="C7" s="73" t="s">
        <v>330</v>
      </c>
      <c r="D7" s="188"/>
      <c r="E7" s="188" t="e">
        <f>'1-2'!L72</f>
        <v>#VALUE!</v>
      </c>
      <c r="F7" s="188" t="e">
        <f>E7</f>
        <v>#VALUE!</v>
      </c>
      <c r="G7" s="188">
        <f>'1-2'!I62</f>
        <v>0</v>
      </c>
      <c r="H7" s="74"/>
      <c r="I7" s="25"/>
      <c r="J7" s="25"/>
      <c r="K7" s="25"/>
      <c r="L7" s="25"/>
      <c r="M7" s="25"/>
    </row>
    <row r="8" spans="1:13" ht="39.75" customHeight="1">
      <c r="A8" s="72"/>
      <c r="B8" s="73" t="s">
        <v>331</v>
      </c>
      <c r="C8" s="73" t="s">
        <v>344</v>
      </c>
      <c r="D8" s="188" t="e">
        <f>'1-3'!L51</f>
        <v>#VALUE!</v>
      </c>
      <c r="E8" s="188"/>
      <c r="F8" s="188" t="e">
        <f>D8</f>
        <v>#VALUE!</v>
      </c>
      <c r="G8" s="188">
        <f>'1-3'!I27+'1-3'!I40</f>
        <v>0</v>
      </c>
      <c r="H8" s="74"/>
      <c r="I8" s="25"/>
      <c r="J8" s="25"/>
      <c r="K8" s="25"/>
      <c r="L8" s="25"/>
      <c r="M8" s="25"/>
    </row>
    <row r="9" spans="1:13" ht="39.75" customHeight="1">
      <c r="A9" s="72">
        <v>2</v>
      </c>
      <c r="B9" s="73" t="s">
        <v>376</v>
      </c>
      <c r="C9" s="73" t="s">
        <v>328</v>
      </c>
      <c r="D9" s="188" t="e">
        <f>'1-4'!L97</f>
        <v>#VALUE!</v>
      </c>
      <c r="E9" s="188"/>
      <c r="F9" s="188" t="e">
        <f>D9</f>
        <v>#VALUE!</v>
      </c>
      <c r="G9" s="188">
        <f>'1-4'!I87</f>
        <v>0</v>
      </c>
      <c r="H9" s="74"/>
      <c r="I9" s="25"/>
      <c r="J9" s="25"/>
      <c r="K9" s="25"/>
      <c r="L9" s="25"/>
      <c r="M9" s="25"/>
    </row>
    <row r="10" spans="1:13" ht="39.75" customHeight="1">
      <c r="A10" s="72"/>
      <c r="B10" s="73"/>
      <c r="C10" s="75" t="s">
        <v>193</v>
      </c>
      <c r="D10" s="189" t="e">
        <f>D9+D8+D6</f>
        <v>#VALUE!</v>
      </c>
      <c r="E10" s="189" t="e">
        <f>E7</f>
        <v>#VALUE!</v>
      </c>
      <c r="F10" s="189" t="e">
        <f>F9+F8+F7+F6</f>
        <v>#VALUE!</v>
      </c>
      <c r="G10" s="189">
        <f>G9+G8+G7+G6</f>
        <v>0</v>
      </c>
      <c r="H10" s="76"/>
      <c r="I10" s="25"/>
      <c r="J10" s="25"/>
      <c r="K10" s="25"/>
      <c r="L10" s="25"/>
      <c r="M10" s="25"/>
    </row>
    <row r="11" spans="1:13" ht="18">
      <c r="A11" s="71"/>
      <c r="B11" s="71"/>
      <c r="C11" s="71"/>
      <c r="D11" s="71"/>
      <c r="E11" s="71"/>
      <c r="F11" s="71"/>
      <c r="G11" s="71"/>
      <c r="H11" s="71"/>
      <c r="I11" s="25"/>
      <c r="J11" s="25"/>
      <c r="K11" s="25"/>
      <c r="L11" s="25"/>
      <c r="M11" s="25"/>
    </row>
    <row r="12" spans="1:13" ht="18">
      <c r="A12" s="50"/>
      <c r="B12" s="50"/>
      <c r="C12" s="65"/>
      <c r="D12" s="65"/>
      <c r="E12" s="66"/>
      <c r="F12" s="50"/>
      <c r="G12" s="65"/>
      <c r="H12" s="50"/>
      <c r="I12" s="25"/>
      <c r="J12" s="25"/>
      <c r="K12" s="25"/>
      <c r="L12" s="25"/>
      <c r="M12" s="25"/>
    </row>
    <row r="13" spans="1:13" ht="18">
      <c r="A13" s="50"/>
      <c r="B13" s="224"/>
      <c r="C13" s="224"/>
      <c r="D13" s="224"/>
      <c r="E13" s="224"/>
      <c r="F13" s="224"/>
      <c r="G13" s="224"/>
      <c r="H13" s="50"/>
      <c r="I13" s="25"/>
      <c r="J13" s="25"/>
      <c r="K13" s="25"/>
      <c r="L13" s="25"/>
      <c r="M13" s="25"/>
    </row>
    <row r="14" spans="1:13" ht="16.5">
      <c r="A14" s="33"/>
      <c r="B14" s="33"/>
      <c r="C14" s="69"/>
      <c r="D14" s="69"/>
      <c r="E14" s="70"/>
      <c r="F14" s="33"/>
      <c r="G14" s="33"/>
      <c r="H14" s="33"/>
      <c r="I14" s="25"/>
      <c r="J14" s="25"/>
      <c r="K14" s="25"/>
      <c r="L14" s="25"/>
      <c r="M14" s="25"/>
    </row>
  </sheetData>
  <sheetProtection/>
  <mergeCells count="10">
    <mergeCell ref="B13:G13"/>
    <mergeCell ref="A3:H3"/>
    <mergeCell ref="A1:H1"/>
    <mergeCell ref="A2:H2"/>
    <mergeCell ref="A4:A5"/>
    <mergeCell ref="B4:B5"/>
    <mergeCell ref="C4:C5"/>
    <mergeCell ref="D4:F4"/>
    <mergeCell ref="G4:G5"/>
    <mergeCell ref="H4:H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A4" sqref="A4:IV5"/>
    </sheetView>
  </sheetViews>
  <sheetFormatPr defaultColWidth="9.00390625" defaultRowHeight="12.75"/>
  <cols>
    <col min="1" max="1" width="5.25390625" style="0" customWidth="1"/>
    <col min="2" max="2" width="20.375" style="0" customWidth="1"/>
    <col min="3" max="3" width="42.125" style="0" customWidth="1"/>
    <col min="4" max="4" width="13.875" style="0" customWidth="1"/>
    <col min="5" max="5" width="14.625" style="0" customWidth="1"/>
    <col min="6" max="6" width="13.00390625" style="0" customWidth="1"/>
    <col min="7" max="7" width="12.875" style="0" customWidth="1"/>
    <col min="8" max="8" width="17.25390625" style="0" customWidth="1"/>
    <col min="9" max="9" width="18.375" style="0" customWidth="1"/>
  </cols>
  <sheetData>
    <row r="1" spans="1:8" ht="21.75" customHeight="1">
      <c r="A1" s="231" t="s">
        <v>171</v>
      </c>
      <c r="B1" s="231"/>
      <c r="C1" s="231"/>
      <c r="D1" s="231"/>
      <c r="E1" s="182" t="e">
        <f>H20</f>
        <v>#VALUE!</v>
      </c>
      <c r="F1" s="49" t="s">
        <v>20</v>
      </c>
      <c r="G1" s="50"/>
      <c r="H1" s="50"/>
    </row>
    <row r="2" spans="1:8" ht="21.75" customHeight="1">
      <c r="A2" s="231" t="s">
        <v>213</v>
      </c>
      <c r="B2" s="231"/>
      <c r="C2" s="231"/>
      <c r="D2" s="231"/>
      <c r="E2" s="182" t="e">
        <f>'1-1'!L211+'1-2'!L71+'1-3'!#REF!+'1-4'!L96+2!L169</f>
        <v>#VALUE!</v>
      </c>
      <c r="F2" s="49" t="s">
        <v>20</v>
      </c>
      <c r="G2" s="50"/>
      <c r="H2" s="50"/>
    </row>
    <row r="3" spans="1:8" ht="21.75" customHeight="1">
      <c r="A3" s="231" t="s">
        <v>172</v>
      </c>
      <c r="B3" s="231"/>
      <c r="C3" s="231"/>
      <c r="D3" s="231"/>
      <c r="E3" s="182">
        <f>'obieqt.1'!G10+2!I160</f>
        <v>0</v>
      </c>
      <c r="F3" s="49" t="s">
        <v>20</v>
      </c>
      <c r="G3" s="50"/>
      <c r="H3" s="50"/>
    </row>
    <row r="4" spans="1:8" ht="3.75" customHeight="1">
      <c r="A4" s="232"/>
      <c r="B4" s="232"/>
      <c r="C4" s="232"/>
      <c r="D4" s="232"/>
      <c r="E4" s="232"/>
      <c r="F4" s="232"/>
      <c r="G4" s="232"/>
      <c r="H4" s="232"/>
    </row>
    <row r="5" spans="1:8" ht="19.5" customHeight="1">
      <c r="A5" s="206" t="s">
        <v>173</v>
      </c>
      <c r="B5" s="206"/>
      <c r="C5" s="206"/>
      <c r="D5" s="206"/>
      <c r="E5" s="206"/>
      <c r="F5" s="206"/>
      <c r="G5" s="206"/>
      <c r="H5" s="206"/>
    </row>
    <row r="6" spans="1:8" ht="5.25" customHeight="1">
      <c r="A6" s="51"/>
      <c r="B6" s="51"/>
      <c r="C6" s="51"/>
      <c r="D6" s="51"/>
      <c r="E6" s="51"/>
      <c r="F6" s="51"/>
      <c r="G6" s="51"/>
      <c r="H6" s="51"/>
    </row>
    <row r="7" spans="1:8" ht="48" customHeight="1">
      <c r="A7" s="212" t="s">
        <v>403</v>
      </c>
      <c r="B7" s="212"/>
      <c r="C7" s="212"/>
      <c r="D7" s="212"/>
      <c r="E7" s="212"/>
      <c r="F7" s="212"/>
      <c r="G7" s="212"/>
      <c r="H7" s="212"/>
    </row>
    <row r="8" spans="1:8" ht="11.25" customHeight="1">
      <c r="A8" s="235" t="s">
        <v>59</v>
      </c>
      <c r="B8" s="236"/>
      <c r="C8" s="236"/>
      <c r="D8" s="236"/>
      <c r="E8" s="236"/>
      <c r="F8" s="236"/>
      <c r="G8" s="236"/>
      <c r="H8" s="236"/>
    </row>
    <row r="9" spans="1:8" ht="15">
      <c r="A9" s="237" t="s">
        <v>174</v>
      </c>
      <c r="B9" s="237"/>
      <c r="C9" s="237"/>
      <c r="D9" s="237"/>
      <c r="E9" s="237"/>
      <c r="F9" s="237"/>
      <c r="G9" s="237"/>
      <c r="H9" s="237"/>
    </row>
    <row r="10" spans="1:8" ht="6" customHeight="1">
      <c r="A10" s="48"/>
      <c r="B10" s="48"/>
      <c r="C10" s="48"/>
      <c r="D10" s="48"/>
      <c r="E10" s="48"/>
      <c r="F10" s="48"/>
      <c r="G10" s="48"/>
      <c r="H10" s="48"/>
    </row>
    <row r="11" spans="1:8" ht="24" customHeight="1">
      <c r="A11" s="199" t="s">
        <v>25</v>
      </c>
      <c r="B11" s="226" t="s">
        <v>175</v>
      </c>
      <c r="C11" s="226" t="s">
        <v>176</v>
      </c>
      <c r="D11" s="234" t="s">
        <v>177</v>
      </c>
      <c r="E11" s="234"/>
      <c r="F11" s="234"/>
      <c r="G11" s="234"/>
      <c r="H11" s="234"/>
    </row>
    <row r="12" spans="1:8" ht="65.25" customHeight="1">
      <c r="A12" s="199"/>
      <c r="B12" s="227"/>
      <c r="C12" s="227"/>
      <c r="D12" s="53" t="s">
        <v>276</v>
      </c>
      <c r="E12" s="53" t="s">
        <v>277</v>
      </c>
      <c r="F12" s="53" t="s">
        <v>279</v>
      </c>
      <c r="G12" s="53" t="s">
        <v>179</v>
      </c>
      <c r="H12" s="53" t="s">
        <v>180</v>
      </c>
    </row>
    <row r="13" spans="1:8" ht="15">
      <c r="A13" s="52">
        <v>1</v>
      </c>
      <c r="B13" s="52">
        <v>2</v>
      </c>
      <c r="C13" s="52">
        <v>3</v>
      </c>
      <c r="D13" s="52">
        <v>4</v>
      </c>
      <c r="E13" s="52">
        <v>4</v>
      </c>
      <c r="F13" s="52">
        <v>5</v>
      </c>
      <c r="G13" s="52">
        <v>6</v>
      </c>
      <c r="H13" s="52">
        <v>7</v>
      </c>
    </row>
    <row r="14" spans="1:8" ht="18.75" customHeight="1">
      <c r="A14" s="53">
        <v>1</v>
      </c>
      <c r="B14" s="53"/>
      <c r="C14" s="54" t="s">
        <v>181</v>
      </c>
      <c r="D14" s="53"/>
      <c r="E14" s="53"/>
      <c r="F14" s="53"/>
      <c r="G14" s="53"/>
      <c r="H14" s="53"/>
    </row>
    <row r="15" spans="1:8" ht="16.5" customHeight="1">
      <c r="A15" s="52"/>
      <c r="B15" s="55"/>
      <c r="C15" s="56" t="s">
        <v>182</v>
      </c>
      <c r="D15" s="57"/>
      <c r="E15" s="57"/>
      <c r="F15" s="57"/>
      <c r="G15" s="57"/>
      <c r="H15" s="57"/>
    </row>
    <row r="16" spans="1:8" ht="15.75" customHeight="1">
      <c r="A16" s="52"/>
      <c r="B16" s="55"/>
      <c r="C16" s="54" t="s">
        <v>183</v>
      </c>
      <c r="D16" s="57"/>
      <c r="E16" s="57"/>
      <c r="F16" s="57"/>
      <c r="G16" s="57"/>
      <c r="H16" s="57"/>
    </row>
    <row r="17" spans="1:8" ht="20.25" customHeight="1">
      <c r="A17" s="53">
        <v>1</v>
      </c>
      <c r="B17" s="55"/>
      <c r="C17" s="56" t="s">
        <v>184</v>
      </c>
      <c r="D17" s="57"/>
      <c r="E17" s="57"/>
      <c r="F17" s="57"/>
      <c r="G17" s="57"/>
      <c r="H17" s="57"/>
    </row>
    <row r="18" spans="1:8" s="14" customFormat="1" ht="37.5" customHeight="1">
      <c r="A18" s="113">
        <v>1.1</v>
      </c>
      <c r="B18" s="122" t="s">
        <v>185</v>
      </c>
      <c r="C18" s="114" t="s">
        <v>402</v>
      </c>
      <c r="D18" s="114" t="e">
        <f>'obieqt.1'!D10</f>
        <v>#VALUE!</v>
      </c>
      <c r="E18" s="114" t="e">
        <f>'obieqt.1'!E10</f>
        <v>#VALUE!</v>
      </c>
      <c r="F18" s="114"/>
      <c r="G18" s="114"/>
      <c r="H18" s="114" t="e">
        <f>'obieqt.1'!F10</f>
        <v>#VALUE!</v>
      </c>
    </row>
    <row r="19" spans="1:8" s="14" customFormat="1" ht="34.5" customHeight="1">
      <c r="A19" s="113">
        <v>1.1</v>
      </c>
      <c r="B19" s="122" t="s">
        <v>405</v>
      </c>
      <c r="C19" s="114" t="s">
        <v>438</v>
      </c>
      <c r="D19" s="114" t="e">
        <f>2!L170</f>
        <v>#VALUE!</v>
      </c>
      <c r="E19" s="114"/>
      <c r="F19" s="114"/>
      <c r="G19" s="114"/>
      <c r="H19" s="114" t="e">
        <f>D19</f>
        <v>#VALUE!</v>
      </c>
    </row>
    <row r="20" spans="1:9" ht="36.75" customHeight="1">
      <c r="A20" s="52"/>
      <c r="B20" s="55"/>
      <c r="C20" s="55" t="s">
        <v>187</v>
      </c>
      <c r="D20" s="55" t="e">
        <f>D19+D18</f>
        <v>#VALUE!</v>
      </c>
      <c r="E20" s="55" t="e">
        <f>E18</f>
        <v>#VALUE!</v>
      </c>
      <c r="F20" s="55"/>
      <c r="G20" s="55"/>
      <c r="H20" s="55" t="e">
        <f>H19+H18</f>
        <v>#VALUE!</v>
      </c>
      <c r="I20" s="40"/>
    </row>
    <row r="21" spans="1:9" s="42" customFormat="1" ht="14.25" customHeight="1">
      <c r="A21" s="59"/>
      <c r="B21" s="60"/>
      <c r="C21" s="61"/>
      <c r="D21" s="62"/>
      <c r="E21" s="62"/>
      <c r="F21" s="63"/>
      <c r="G21" s="62"/>
      <c r="H21" s="62"/>
      <c r="I21" s="157"/>
    </row>
    <row r="22" spans="1:9" ht="16.5" customHeight="1">
      <c r="A22" s="64"/>
      <c r="B22" s="64"/>
      <c r="C22" s="65"/>
      <c r="D22" s="65"/>
      <c r="E22" s="65"/>
      <c r="F22" s="66"/>
      <c r="G22" s="65"/>
      <c r="H22" s="67"/>
      <c r="I22" s="36"/>
    </row>
    <row r="23" spans="1:8" ht="24" customHeight="1">
      <c r="A23" s="233"/>
      <c r="B23" s="233"/>
      <c r="C23" s="233"/>
      <c r="D23" s="233"/>
      <c r="E23" s="233"/>
      <c r="F23" s="233"/>
      <c r="G23" s="233"/>
      <c r="H23" s="233"/>
    </row>
    <row r="24" spans="1:8" ht="11.25" customHeight="1">
      <c r="A24" s="68"/>
      <c r="B24" s="68"/>
      <c r="C24" s="68"/>
      <c r="D24" s="68"/>
      <c r="E24" s="68"/>
      <c r="F24" s="68"/>
      <c r="G24" s="68"/>
      <c r="H24" s="68"/>
    </row>
    <row r="25" spans="1:8" ht="22.5" customHeight="1">
      <c r="A25" s="233"/>
      <c r="B25" s="233"/>
      <c r="C25" s="233"/>
      <c r="D25" s="233"/>
      <c r="E25" s="233"/>
      <c r="F25" s="233"/>
      <c r="G25" s="233"/>
      <c r="H25" s="233"/>
    </row>
    <row r="26" spans="1:8" ht="11.25" customHeight="1">
      <c r="A26" s="64"/>
      <c r="B26" s="64"/>
      <c r="C26" s="64"/>
      <c r="D26" s="64"/>
      <c r="E26" s="64"/>
      <c r="F26" s="64"/>
      <c r="G26" s="64"/>
      <c r="H26" s="64"/>
    </row>
    <row r="27" spans="1:8" ht="22.5" customHeight="1">
      <c r="A27" s="233"/>
      <c r="B27" s="233"/>
      <c r="C27" s="233"/>
      <c r="D27" s="233"/>
      <c r="E27" s="233"/>
      <c r="F27" s="233"/>
      <c r="G27" s="233"/>
      <c r="H27" s="233"/>
    </row>
    <row r="28" spans="3:8" ht="16.5">
      <c r="C28" s="69"/>
      <c r="D28" s="69"/>
      <c r="E28" s="69"/>
      <c r="F28" s="70"/>
      <c r="G28" s="33"/>
      <c r="H28" s="33"/>
    </row>
    <row r="29" spans="3:8" ht="16.5">
      <c r="C29" s="33"/>
      <c r="D29" s="33"/>
      <c r="E29" s="33"/>
      <c r="F29" s="33"/>
      <c r="G29" s="33"/>
      <c r="H29" s="33"/>
    </row>
  </sheetData>
  <sheetProtection/>
  <mergeCells count="15">
    <mergeCell ref="A7:H7"/>
    <mergeCell ref="A8:H8"/>
    <mergeCell ref="A9:H9"/>
    <mergeCell ref="A4:H4"/>
    <mergeCell ref="A5:H5"/>
    <mergeCell ref="A1:D1"/>
    <mergeCell ref="A2:D2"/>
    <mergeCell ref="A3:D3"/>
    <mergeCell ref="A27:H27"/>
    <mergeCell ref="A11:A12"/>
    <mergeCell ref="B11:B12"/>
    <mergeCell ref="C11:C12"/>
    <mergeCell ref="D11:H11"/>
    <mergeCell ref="A23:H23"/>
    <mergeCell ref="A25:H25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Tamuna Niniashvili</cp:lastModifiedBy>
  <cp:lastPrinted>2019-11-29T06:24:50Z</cp:lastPrinted>
  <dcterms:created xsi:type="dcterms:W3CDTF">2005-10-04T05:52:32Z</dcterms:created>
  <dcterms:modified xsi:type="dcterms:W3CDTF">2020-02-24T11:18:04Z</dcterms:modified>
  <cp:category/>
  <cp:version/>
  <cp:contentType/>
  <cp:contentStatus/>
</cp:coreProperties>
</file>