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98" firstSheet="1" activeTab="1"/>
  </bookViews>
  <sheets>
    <sheet name="gare kan." sheetId="1" state="hidden" r:id="rId1"/>
    <sheet name="6" sheetId="2" r:id="rId2"/>
    <sheet name="5" sheetId="3" r:id="rId3"/>
    <sheet name="4" sheetId="4" r:id="rId4"/>
    <sheet name="3" sheetId="5" r:id="rId5"/>
    <sheet name="2-3" sheetId="6" r:id="rId6"/>
    <sheet name="2-2" sheetId="7" r:id="rId7"/>
    <sheet name="2-1" sheetId="8" r:id="rId8"/>
    <sheet name="1-1" sheetId="9" r:id="rId9"/>
  </sheets>
  <definedNames/>
  <calcPr fullCalcOnLoad="1"/>
</workbook>
</file>

<file path=xl/sharedStrings.xml><?xml version="1.0" encoding="utf-8"?>
<sst xmlns="http://schemas.openxmlformats.org/spreadsheetml/2006/main" count="639" uniqueCount="256">
  <si>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</si>
  <si>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</si>
  <si>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</si>
  <si>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</si>
  <si>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</si>
  <si>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</si>
  <si>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</si>
  <si>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</si>
  <si>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</si>
  <si>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</si>
  <si>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</si>
  <si>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</si>
  <si>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</si>
  <si>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</si>
  <si>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</si>
  <si>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</si>
  <si>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</si>
  <si>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</si>
  <si>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</si>
  <si>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</si>
  <si>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</si>
  <si>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</si>
  <si>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</si>
  <si>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</si>
  <si>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</si>
  <si>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</si>
  <si>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</si>
  <si>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</si>
  <si>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</si>
  <si>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</si>
  <si>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</si>
  <si>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</si>
  <si>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</si>
  <si>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</si>
  <si>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</si>
  <si>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</si>
  <si>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</si>
  <si>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</si>
  <si>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</si>
  <si>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</si>
  <si>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</si>
  <si>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</si>
  <si>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</si>
  <si>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</si>
  <si>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</si>
  <si>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</si>
  <si>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</si>
  <si>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</si>
  <si>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</si>
  <si>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</si>
  <si>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</si>
  <si>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</si>
  <si>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</si>
  <si>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</si>
  <si>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</si>
  <si>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</si>
  <si>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</si>
  <si>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</si>
  <si>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</si>
  <si>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</si>
  <si>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</si>
  <si>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</si>
  <si>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</si>
  <si>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</si>
  <si>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</si>
  <si>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</si>
  <si>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</si>
  <si>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</si>
  <si>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</si>
  <si>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</si>
  <si>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</si>
  <si>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</si>
  <si>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</si>
  <si>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</si>
  <si>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</si>
  <si>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</si>
  <si>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</si>
  <si>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</si>
  <si>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</si>
  <si>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</si>
  <si>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</si>
  <si>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</si>
  <si>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</si>
  <si>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</si>
  <si>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</si>
  <si>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</si>
  <si>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</si>
  <si>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</si>
  <si>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</si>
  <si>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</si>
  <si>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</si>
  <si>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</si>
  <si>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</si>
  <si>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</si>
  <si>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</si>
  <si>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</si>
  <si>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</si>
  <si>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</si>
  <si>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</si>
  <si>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</si>
  <si>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</si>
  <si>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</si>
  <si>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</si>
  <si>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</si>
  <si>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</si>
  <si>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</si>
  <si>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</si>
  <si>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</si>
  <si>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</si>
  <si>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</si>
  <si>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</si>
  <si>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</si>
  <si>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</si>
  <si>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</si>
  <si>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</si>
  <si>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</si>
  <si>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</si>
  <si>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</si>
  <si>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</si>
  <si>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</si>
  <si>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</si>
  <si>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</si>
  <si>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</si>
  <si>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</si>
  <si>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</si>
  <si>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</si>
  <si>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</si>
  <si>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</si>
  <si>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</si>
  <si>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</si>
  <si>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</si>
  <si>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 xml:space="preserve"> direqtori:                    / r.kukulaZe /                                      </t>
  </si>
  <si>
    <t xml:space="preserve">Seasrula:                    / d.fartenaZe /                                      </t>
  </si>
  <si>
    <r>
      <t>მ</t>
    </r>
    <r>
      <rPr>
        <b/>
        <vertAlign val="superscript"/>
        <sz val="10"/>
        <rFont val="Sylfaen"/>
        <family val="1"/>
      </rPr>
      <t>3</t>
    </r>
  </si>
  <si>
    <t>ტ</t>
  </si>
  <si>
    <t xml:space="preserve">სამუშაოთა მოცულობათა უწყისი </t>
  </si>
  <si>
    <t>გ/მ</t>
  </si>
  <si>
    <r>
      <t>მ</t>
    </r>
    <r>
      <rPr>
        <b/>
        <vertAlign val="superscript"/>
        <sz val="10"/>
        <rFont val="Sylfaen"/>
        <family val="1"/>
      </rPr>
      <t>2</t>
    </r>
  </si>
  <si>
    <t>23</t>
  </si>
  <si>
    <t>24</t>
  </si>
  <si>
    <t>26</t>
  </si>
  <si>
    <t>28</t>
  </si>
  <si>
    <t>29</t>
  </si>
  <si>
    <t>ც</t>
  </si>
  <si>
    <t>კომპლ</t>
  </si>
  <si>
    <t xml:space="preserve">ელექტრო ფარების კედლებში ნიშების მოწყობა </t>
  </si>
  <si>
    <t>ჩაფლული ტიპის გამანაწილებელი კოლოფი</t>
  </si>
  <si>
    <t>21</t>
  </si>
  <si>
    <t>22</t>
  </si>
  <si>
    <t xml:space="preserve"> კვ.მ</t>
  </si>
  <si>
    <t>ცალი</t>
  </si>
  <si>
    <t xml:space="preserve">გ/მ </t>
  </si>
  <si>
    <t xml:space="preserve">მილსადენების ჰიდრავლიკური გამოცდა </t>
  </si>
  <si>
    <t>კედლებში გაყვანილობისათვის ნახვრეტების მოწყობა</t>
  </si>
  <si>
    <t>გრძ/მ</t>
  </si>
  <si>
    <t xml:space="preserve">ცალი </t>
  </si>
  <si>
    <t xml:space="preserve">გათბობა </t>
  </si>
  <si>
    <t xml:space="preserve">პლასმასის მინაბოჭკოვანი მილები  მოწყობა 50X6,9მმ </t>
  </si>
  <si>
    <t xml:space="preserve">პლასმასის მინაბოჭკოვანი მილები  მოწყობა 40X6,7მმ </t>
  </si>
  <si>
    <t xml:space="preserve">პლასმასის მინაბოჭკოვანი მილები  მოწყობა 20X2,9მმ </t>
  </si>
  <si>
    <t xml:space="preserve">ქვაბი </t>
  </si>
  <si>
    <t xml:space="preserve">მილსადენების თბოიზოლაცია ფოლგიანი მინაბამბით </t>
  </si>
  <si>
    <t>25</t>
  </si>
  <si>
    <t xml:space="preserve">კომპლ </t>
  </si>
  <si>
    <t xml:space="preserve">წყალმომარაგება </t>
  </si>
  <si>
    <t xml:space="preserve">გრუნტის უკუჩაყრა ხელით </t>
  </si>
  <si>
    <t xml:space="preserve">  d- 25 მმ სფერული ვენტილის დაყენება</t>
  </si>
  <si>
    <t>III კატეგორიის გრუნტის დამუშავება ხელით  საძირკვლში</t>
  </si>
  <si>
    <t xml:space="preserve">ზედმეტი გრუნტის  დატვირთვა  ხელით ავტოთვითმცლელზე </t>
  </si>
  <si>
    <t>ზედმეტი გრუნტის   გატანა 5 კმ მანძილზე</t>
  </si>
  <si>
    <t xml:space="preserve">ბეტონის  ლენტური  საძირკვლის   მოწყობა ბეტონი  B-15 კლასის, </t>
  </si>
  <si>
    <t xml:space="preserve"> არმატურა   </t>
  </si>
  <si>
    <t>რ/ბეტონის გულანების მოწყობა ბეტონი B -20 კლასის</t>
  </si>
  <si>
    <t xml:space="preserve">რ/ბეტონის გადახურვის  ფილების მოწყობა ბეტონი  B-20  კლასის  </t>
  </si>
  <si>
    <t xml:space="preserve">  კედლების ამოშენება  ბეტონის წვრილი საკედლე   ბლოკებით 39X19X19სმ  პარაპეტის ჩათვლით</t>
  </si>
  <si>
    <t xml:space="preserve"> ბათქაშის მოწყობა შიდა  კედლებზე</t>
  </si>
  <si>
    <t xml:space="preserve">ჭერის  დამუშავება  შეღებვა წყალემულსიის საღებავით </t>
  </si>
  <si>
    <t>27</t>
  </si>
  <si>
    <t xml:space="preserve">ბეტონის საფუძველზე ჰიდროიზოლაციის მოწყობა 2 ფენა  ბიტულინით სისქე 5 მმ პარაპეტის ჩათვლით </t>
  </si>
  <si>
    <t xml:space="preserve"> ცემენტის მჭიმის,  მოწყობა სახურავზე სისქე 50მმ, დახრებით</t>
  </si>
  <si>
    <t>პარაპეტის შეფუთვა  ფერადი გლუვი  თუნუქის  ფურცლებით  სისქე 0,5მმ  ხის მოლარტყვაზე</t>
  </si>
  <si>
    <t xml:space="preserve">  კედლების დამუშავება  შეღებვა წყალემულსიის საღებავით (ფერდოების ჩათვლით)</t>
  </si>
  <si>
    <t>ინვენტარული ხარაჩოს დაყენება და დაშლა სიმაღლით 5 მეტრამდე</t>
  </si>
  <si>
    <t xml:space="preserve">დმანისის მუნიციპალიტეტის, სოფ. იფნარის  სკოლის შენობის ცენტრალური გათბობის  მოწყობა   </t>
  </si>
  <si>
    <t>პანელური რადიატორები H-600 მმ დამატება არსებულ რადიატორებზე</t>
  </si>
  <si>
    <t xml:space="preserve">  d- 20 მმ შემსვლელი ვენტილის დაყენება</t>
  </si>
  <si>
    <t xml:space="preserve">  d- 20 მმ გამომსვლელი  ვენტილის დაყენება</t>
  </si>
  <si>
    <t xml:space="preserve">პლასმასის მინაბოჭკოვანი მილები  მოწყობა 90X12,3მმ </t>
  </si>
  <si>
    <t xml:space="preserve">  d- 90 მმ ვენტილის დაყენება</t>
  </si>
  <si>
    <t xml:space="preserve">პლასმასის მინაბოჭკოვანი მილები  მოწყობა 63X8,6მმ </t>
  </si>
  <si>
    <t xml:space="preserve">  d- 63 მმ ვენტილის დაყენება</t>
  </si>
  <si>
    <t>კოლექტორი D- 159X8მმ ლითონის მილით L=110სმ</t>
  </si>
  <si>
    <t xml:space="preserve">  დასადგმელი ქვაბი 372 კვტ/სთ  </t>
  </si>
  <si>
    <t>გაზის სანთურა 420 KV</t>
  </si>
  <si>
    <t>საკვამური მილი ქოლგით დამონტაჟება დ-250 მმ</t>
  </si>
  <si>
    <t>ავტომატური ჰაერგამშვები</t>
  </si>
  <si>
    <t>ზამბარიანი დამცავი სარქველი დ-25 მმ</t>
  </si>
  <si>
    <t>უკუსარქველი დ-63მმ</t>
  </si>
  <si>
    <t>გადასახსნელი d-63მმ</t>
  </si>
  <si>
    <t>ამერიკანკა  d-90მმ</t>
  </si>
  <si>
    <t>ამერიკანკა  d-63მმ</t>
  </si>
  <si>
    <t xml:space="preserve">თერმომანომეტრი </t>
  </si>
  <si>
    <t xml:space="preserve"> ფილტრი </t>
  </si>
  <si>
    <t>საფართოებელი ავზი V-300 ლ</t>
  </si>
  <si>
    <t>36</t>
  </si>
  <si>
    <t>საცირკულაციო  ტუმბო UPS  25-80</t>
  </si>
  <si>
    <t>ფოლადის მილტუჩა დ-25მმ, მოქნილი შლანგით გაზზე  (საქვაბეში)</t>
  </si>
  <si>
    <r>
      <t xml:space="preserve"> ტუმბო 3,6მ</t>
    </r>
    <r>
      <rPr>
        <b/>
        <vertAlign val="superscript"/>
        <sz val="10"/>
        <rFont val="Sylfaen"/>
        <family val="1"/>
      </rPr>
      <t>3</t>
    </r>
    <r>
      <rPr>
        <b/>
        <sz val="10"/>
        <rFont val="Sylfaen"/>
        <family val="1"/>
      </rPr>
      <t xml:space="preserve"> /სთ  H-4მ</t>
    </r>
  </si>
  <si>
    <t xml:space="preserve">S. p. s. `Tamari~ </t>
  </si>
  <si>
    <t xml:space="preserve">დმანისის მუნიციპალიტეტის, სოფ. იფნარის  სკოლის შენობის ცენტრალური გათბობის  მოწყობა         </t>
  </si>
  <si>
    <t xml:space="preserve">საქვაბეს სამშენებლო სამუშაოები </t>
  </si>
  <si>
    <t>მინაპაკეტით შემინული თეთრი პროფილის მეტალოპლასმასის სარკმლის მოწყობა სისქე 5,2</t>
  </si>
  <si>
    <t>ლითონის კარის მოწყობა</t>
  </si>
  <si>
    <t>ლითონი კარის დამუშავება  და შეღებვა ანტიკოროზიული საღებავით</t>
  </si>
  <si>
    <t xml:space="preserve"> შიდა  კედლების დამუშავება და  შეღებვა წყალემულსიის საღებავით </t>
  </si>
  <si>
    <t xml:space="preserve">შეკიდული ჭერის მოწყობა თაბაშირმუყაოს  ფილებით ლითონის კარკასზე  დათბუნებით ქვაბამბა </t>
  </si>
  <si>
    <t>ღორღის საფუძვლის  მოწყობა ბეტონის იატაკის ქვეშ</t>
  </si>
  <si>
    <r>
      <rPr>
        <b/>
        <sz val="10"/>
        <rFont val="Acad Nusx Geo"/>
        <family val="2"/>
      </rPr>
      <t xml:space="preserve">ბეტონის იატაკის </t>
    </r>
    <r>
      <rPr>
        <b/>
        <sz val="10"/>
        <rFont val="Sylfaen"/>
        <family val="1"/>
      </rPr>
      <t xml:space="preserve"> მოწყობა ბეტონი  B-20 კლასის  </t>
    </r>
  </si>
  <si>
    <t>კერამიკული ფილების მოწყობა იატაკზე</t>
  </si>
  <si>
    <t xml:space="preserve"> ბათქაშის მოწყობა გარე  კედლებზე</t>
  </si>
  <si>
    <t>ანტიფრიზი ჩასხმა ქვაბში</t>
  </si>
  <si>
    <t>ლ</t>
  </si>
  <si>
    <t>საქვაბეს ელ. სამუშაოები</t>
  </si>
  <si>
    <t xml:space="preserve"> შემყვან გამანაწილებელი ფარი ავტ. ამომრთველით 3ც</t>
  </si>
  <si>
    <t xml:space="preserve">ელექტრო სადენების გაყვანა დახურული ელ. გაყვანილობისათვის </t>
  </si>
  <si>
    <t xml:space="preserve">ჩაფლული ტიპის  ჩამრთველის დაყენება  </t>
  </si>
  <si>
    <t xml:space="preserve">ჩაფლული ტიპის შტეპსელური როზეტების დაყენება დამიწების კონტაქტით  </t>
  </si>
  <si>
    <t xml:space="preserve">სანათის მოწყობა  </t>
  </si>
  <si>
    <t xml:space="preserve">წყლის ავზი  </t>
  </si>
  <si>
    <t xml:space="preserve"> წყლის ავზი</t>
  </si>
  <si>
    <t>პლასმასის წყლის ავზის მოწყობა ტევადობა 1000 ლიტრი</t>
  </si>
  <si>
    <t xml:space="preserve">  d- 25 მმ ვენტილის დაყენება</t>
  </si>
  <si>
    <t xml:space="preserve">გარე ქსელი  წყალმომარაგება </t>
  </si>
  <si>
    <t xml:space="preserve">III კატეგორიის გრუნტის ამოღება ხელით </t>
  </si>
  <si>
    <t>პლასმასის  წყალსადენის მილების მოწყობა d-25მმ ცივი წყლის</t>
  </si>
  <si>
    <t>გოფრირებული მილის მოწყობა  d-150 მმ SN 8</t>
  </si>
  <si>
    <t>გრუნტის უკუჩაყრა</t>
  </si>
  <si>
    <t xml:space="preserve">გარე ქსელი  გათბობაზე </t>
  </si>
  <si>
    <t>გოფრირებული მილის მოწყობა  d-300 მმ SN 8</t>
  </si>
  <si>
    <t xml:space="preserve">გარე   გაზგაყვანილობაზე </t>
  </si>
  <si>
    <t>ფოლადის მილის 25X3 მმ მონტაჟი</t>
  </si>
  <si>
    <t>III კატეგორიის გრუნტის ამოღება ხელით ადგილზე მოსწორება</t>
  </si>
  <si>
    <t xml:space="preserve">საყრდენი დგარების დაბეტონება  ბეტონი  B-15 კლასის, </t>
  </si>
  <si>
    <t>ფოლადის  მილებით დ-50მმ  დგარების  მონტაჟი</t>
  </si>
  <si>
    <t>დაბალი წნევის რედუქტორი 1"</t>
  </si>
  <si>
    <t>გაზის მრიცხველი</t>
  </si>
  <si>
    <t>ბურთულიანი ვენტილი დ-25 მმ</t>
  </si>
  <si>
    <t>ლითონი მილის დამუშავება  და შეღებვა ანტიკოროზიული საღებავით</t>
  </si>
  <si>
    <t xml:space="preserve">დმანისის მუნიციპალიტეტის, სოფ. იფნარის  სკოლის შენობის ცენტრალური გათბობის  მოწყობა        </t>
  </si>
  <si>
    <t xml:space="preserve">გარე ქსელი ელ.სამუშაოებზე </t>
  </si>
  <si>
    <t>თ. I  სამონტაჟო სამუშაოები</t>
  </si>
  <si>
    <t>სპილენძის კაბელი ПВX   4X6</t>
  </si>
  <si>
    <t xml:space="preserve"> მილი პლასმასის გოფრირებული დ-32</t>
  </si>
  <si>
    <t xml:space="preserve"> გ/მ</t>
  </si>
  <si>
    <t>თავი III  სამშენებლო  სამუშაოები</t>
  </si>
  <si>
    <t xml:space="preserve"> სადენის შეფუთვა ქვიშაში, საკაბელო ტრასის მაჩვენებელი ლენტით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</si>
</sst>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  <numFmt numFmtId="194" formatCode="0.000%"/>
    <numFmt numFmtId="195" formatCode="#,##0.00000000"/>
    <numFmt numFmtId="196" formatCode="#,##0.0"/>
    <numFmt numFmtId="197" formatCode="0.0%"/>
  </numFmts>
  <fonts count="66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2"/>
      <name val="Lit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0"/>
      <name val="Arial"/>
      <family val="2"/>
    </font>
    <font>
      <sz val="12"/>
      <name val="Sylfaen"/>
      <family val="1"/>
    </font>
    <font>
      <b/>
      <sz val="12"/>
      <name val="Sylfaen"/>
      <family val="1"/>
    </font>
    <font>
      <b/>
      <sz val="10"/>
      <name val="Sylfaen"/>
      <family val="1"/>
    </font>
    <font>
      <b/>
      <vertAlign val="superscript"/>
      <sz val="10"/>
      <name val="Sylfaen"/>
      <family val="1"/>
    </font>
    <font>
      <sz val="10"/>
      <color indexed="10"/>
      <name val="LitNusx"/>
      <family val="0"/>
    </font>
    <font>
      <sz val="12"/>
      <color indexed="12"/>
      <name val="AcadNusx"/>
      <family val="0"/>
    </font>
    <font>
      <sz val="12"/>
      <name val="AcadNusx"/>
      <family val="0"/>
    </font>
    <font>
      <sz val="10"/>
      <name val="Sylfaen"/>
      <family val="1"/>
    </font>
    <font>
      <b/>
      <sz val="10"/>
      <name val="Acad Nusx Geo"/>
      <family val="2"/>
    </font>
    <font>
      <sz val="8"/>
      <name val="AcadNusx"/>
      <family val="0"/>
    </font>
    <font>
      <b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 horizontal="center"/>
    </xf>
    <xf numFmtId="188" fontId="14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1" fontId="23" fillId="33" borderId="10" xfId="0" applyNumberFormat="1" applyFont="1" applyFill="1" applyBorder="1" applyAlignment="1">
      <alignment horizontal="center" vertical="center" wrapText="1"/>
    </xf>
    <xf numFmtId="1" fontId="25" fillId="33" borderId="0" xfId="0" applyNumberFormat="1" applyFont="1" applyFill="1" applyAlignment="1">
      <alignment horizontal="center" vertical="center" wrapText="1"/>
    </xf>
    <xf numFmtId="2" fontId="26" fillId="33" borderId="0" xfId="0" applyNumberFormat="1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189" fontId="26" fillId="33" borderId="0" xfId="0" applyNumberFormat="1" applyFont="1" applyFill="1" applyAlignment="1">
      <alignment horizontal="center" vertical="center" wrapText="1"/>
    </xf>
    <xf numFmtId="1" fontId="26" fillId="33" borderId="0" xfId="0" applyNumberFormat="1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188" fontId="28" fillId="33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188" fontId="23" fillId="34" borderId="10" xfId="0" applyNumberFormat="1" applyFont="1" applyFill="1" applyBorder="1" applyAlignment="1">
      <alignment horizontal="center" vertical="center" wrapText="1"/>
    </xf>
    <xf numFmtId="2" fontId="23" fillId="34" borderId="10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23" fillId="34" borderId="11" xfId="0" applyNumberFormat="1" applyFont="1" applyFill="1" applyBorder="1" applyAlignment="1">
      <alignment horizontal="center" vertical="center" wrapText="1"/>
    </xf>
    <xf numFmtId="0" fontId="28" fillId="34" borderId="0" xfId="0" applyFont="1" applyFill="1" applyAlignment="1">
      <alignment vertical="center"/>
    </xf>
    <xf numFmtId="188" fontId="28" fillId="0" borderId="10" xfId="0" applyNumberFormat="1" applyFont="1" applyBorder="1" applyAlignment="1">
      <alignment horizontal="center" vertical="center" wrapText="1"/>
    </xf>
    <xf numFmtId="188" fontId="23" fillId="33" borderId="11" xfId="0" applyNumberFormat="1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center" vertical="center" wrapText="1"/>
    </xf>
    <xf numFmtId="189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1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2" fontId="28" fillId="33" borderId="10" xfId="0" applyNumberFormat="1" applyFont="1" applyFill="1" applyBorder="1" applyAlignment="1">
      <alignment horizontal="center" vertical="center" wrapText="1"/>
    </xf>
    <xf numFmtId="49" fontId="23" fillId="33" borderId="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188" fontId="23" fillId="34" borderId="0" xfId="0" applyNumberFormat="1" applyFont="1" applyFill="1" applyBorder="1" applyAlignment="1">
      <alignment horizontal="center" vertical="center" wrapText="1"/>
    </xf>
    <xf numFmtId="190" fontId="28" fillId="34" borderId="10" xfId="0" applyNumberFormat="1" applyFont="1" applyFill="1" applyBorder="1" applyAlignment="1">
      <alignment horizontal="center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83" t="s">
        <v>56</v>
      </c>
      <c r="B1" s="83"/>
      <c r="C1" s="83"/>
      <c r="D1" s="83"/>
      <c r="E1" s="83"/>
      <c r="F1" s="83"/>
      <c r="G1" s="83"/>
      <c r="H1" s="83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84" t="s">
        <v>111</v>
      </c>
      <c r="B3" s="84"/>
      <c r="C3" s="84"/>
      <c r="D3" s="84"/>
      <c r="E3" s="84"/>
      <c r="F3" s="84"/>
      <c r="G3" s="84"/>
      <c r="H3" s="84"/>
    </row>
    <row r="4" spans="1:8" ht="17.25" customHeight="1">
      <c r="A4" s="85" t="s">
        <v>102</v>
      </c>
      <c r="B4" s="85"/>
      <c r="C4" s="85"/>
      <c r="D4" s="85"/>
      <c r="E4" s="85"/>
      <c r="F4" s="85"/>
      <c r="G4" s="85"/>
      <c r="H4" s="85"/>
    </row>
    <row r="5" spans="1:8" ht="16.5" hidden="1">
      <c r="A5" s="29"/>
      <c r="B5" s="29"/>
      <c r="C5" s="29"/>
      <c r="D5" s="29"/>
      <c r="E5" s="29"/>
      <c r="F5" s="29"/>
      <c r="G5" s="29"/>
      <c r="H5" s="29"/>
    </row>
    <row r="6" spans="1:8" ht="15" hidden="1">
      <c r="A6" s="86"/>
      <c r="B6" s="86"/>
      <c r="C6" s="86"/>
      <c r="D6" s="86"/>
      <c r="E6" s="86"/>
      <c r="F6" s="86"/>
      <c r="G6" s="86"/>
      <c r="H6" s="86"/>
    </row>
    <row r="7" spans="1:8" ht="16.5">
      <c r="A7" s="82" t="s">
        <v>74</v>
      </c>
      <c r="B7" s="82"/>
      <c r="C7" s="82"/>
      <c r="D7" s="82"/>
      <c r="E7" s="36" t="e">
        <f>H132</f>
        <v>#REF!</v>
      </c>
      <c r="F7" s="29" t="s">
        <v>0</v>
      </c>
      <c r="G7" s="27"/>
      <c r="H7" s="27"/>
    </row>
    <row r="8" spans="1:8" ht="16.5">
      <c r="A8" s="82" t="s">
        <v>75</v>
      </c>
      <c r="B8" s="82"/>
      <c r="C8" s="82"/>
      <c r="D8" s="82"/>
      <c r="E8" s="36" t="e">
        <f>H125</f>
        <v>#REF!</v>
      </c>
      <c r="F8" s="29" t="s">
        <v>0</v>
      </c>
      <c r="G8" s="27"/>
      <c r="H8" s="27"/>
    </row>
    <row r="9" spans="1:8" ht="16.5">
      <c r="A9" s="89" t="s">
        <v>76</v>
      </c>
      <c r="B9" s="89"/>
      <c r="C9" s="89"/>
      <c r="D9" s="89"/>
      <c r="E9" s="36" t="e">
        <f>E8/4.6</f>
        <v>#REF!</v>
      </c>
      <c r="F9" s="32" t="s">
        <v>35</v>
      </c>
      <c r="G9" s="31"/>
      <c r="H9" s="31"/>
    </row>
    <row r="10" spans="1:8" ht="15">
      <c r="A10" s="90" t="s">
        <v>112</v>
      </c>
      <c r="B10" s="90"/>
      <c r="C10" s="90"/>
      <c r="D10" s="90"/>
      <c r="E10" s="90"/>
      <c r="F10" s="90"/>
      <c r="G10" s="90"/>
      <c r="H10" s="90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91" t="s">
        <v>1</v>
      </c>
      <c r="B12" s="92" t="s">
        <v>19</v>
      </c>
      <c r="C12" s="93" t="s">
        <v>20</v>
      </c>
      <c r="D12" s="94" t="s">
        <v>8</v>
      </c>
      <c r="E12" s="95" t="s">
        <v>16</v>
      </c>
      <c r="F12" s="95"/>
      <c r="G12" s="96" t="s">
        <v>2</v>
      </c>
      <c r="H12" s="96"/>
    </row>
    <row r="13" spans="1:8" ht="48">
      <c r="A13" s="91"/>
      <c r="B13" s="92"/>
      <c r="C13" s="93"/>
      <c r="D13" s="94"/>
      <c r="E13" s="7" t="s">
        <v>8</v>
      </c>
      <c r="F13" s="7" t="s">
        <v>18</v>
      </c>
      <c r="G13" s="7" t="s">
        <v>17</v>
      </c>
      <c r="H13" s="18" t="s">
        <v>9</v>
      </c>
    </row>
    <row r="14" spans="1:8" ht="13.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19">
        <v>8</v>
      </c>
    </row>
    <row r="15" spans="1:8" s="14" customFormat="1" ht="49.5" customHeight="1">
      <c r="A15" s="3" t="s">
        <v>10</v>
      </c>
      <c r="B15" s="3" t="s">
        <v>89</v>
      </c>
      <c r="C15" s="5" t="s">
        <v>113</v>
      </c>
      <c r="D15" s="3" t="s">
        <v>47</v>
      </c>
      <c r="E15" s="12"/>
      <c r="F15" s="17">
        <v>30</v>
      </c>
      <c r="G15" s="12"/>
      <c r="H15" s="35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37</v>
      </c>
      <c r="C16" s="16" t="s">
        <v>88</v>
      </c>
      <c r="D16" s="4" t="s">
        <v>48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90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106</v>
      </c>
      <c r="D18" s="4" t="s">
        <v>47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83</v>
      </c>
      <c r="D19" s="4" t="s">
        <v>49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84</v>
      </c>
      <c r="D20" s="4" t="s">
        <v>49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36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11</v>
      </c>
      <c r="B22" s="3" t="s">
        <v>89</v>
      </c>
      <c r="C22" s="5" t="s">
        <v>103</v>
      </c>
      <c r="D22" s="3" t="s">
        <v>47</v>
      </c>
      <c r="E22" s="12"/>
      <c r="F22" s="17">
        <v>24</v>
      </c>
      <c r="G22" s="12"/>
      <c r="H22" s="35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37</v>
      </c>
      <c r="C23" s="16" t="s">
        <v>88</v>
      </c>
      <c r="D23" s="4" t="s">
        <v>48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90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57</v>
      </c>
      <c r="D25" s="4" t="s">
        <v>47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58</v>
      </c>
      <c r="D26" s="4" t="s">
        <v>49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59</v>
      </c>
      <c r="D27" s="4" t="s">
        <v>49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2.6000000000000005</v>
      </c>
      <c r="B28" s="4"/>
      <c r="C28" s="16" t="s">
        <v>36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12</v>
      </c>
      <c r="B29" s="3" t="s">
        <v>89</v>
      </c>
      <c r="C29" s="5" t="s">
        <v>80</v>
      </c>
      <c r="D29" s="3" t="s">
        <v>47</v>
      </c>
      <c r="E29" s="12"/>
      <c r="F29" s="17">
        <v>32</v>
      </c>
      <c r="G29" s="12"/>
      <c r="H29" s="35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37</v>
      </c>
      <c r="C30" s="16" t="s">
        <v>88</v>
      </c>
      <c r="D30" s="4" t="s">
        <v>48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90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60</v>
      </c>
      <c r="D32" s="4" t="s">
        <v>47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61</v>
      </c>
      <c r="D33" s="4" t="s">
        <v>49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62</v>
      </c>
      <c r="D34" s="4" t="s">
        <v>49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36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13</v>
      </c>
      <c r="B36" s="3" t="s">
        <v>114</v>
      </c>
      <c r="C36" s="5" t="s">
        <v>116</v>
      </c>
      <c r="D36" s="3" t="s">
        <v>21</v>
      </c>
      <c r="E36" s="12"/>
      <c r="F36" s="17">
        <v>1</v>
      </c>
      <c r="G36" s="12"/>
      <c r="H36" s="35">
        <f>H37++H38++H39++H40</f>
        <v>20.748</v>
      </c>
    </row>
    <row r="37" spans="1:8" ht="15">
      <c r="A37" s="10">
        <f>A36+0.1</f>
        <v>4.1</v>
      </c>
      <c r="B37" s="4"/>
      <c r="C37" s="16" t="s">
        <v>86</v>
      </c>
      <c r="D37" s="4" t="s">
        <v>48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5">
      <c r="A38" s="10">
        <f>A37+0.1</f>
        <v>4.199999999999999</v>
      </c>
      <c r="B38" s="4"/>
      <c r="C38" s="16" t="s">
        <v>43</v>
      </c>
      <c r="D38" s="4" t="s">
        <v>38</v>
      </c>
      <c r="E38" s="8">
        <v>0.03</v>
      </c>
      <c r="F38" s="9">
        <f>E38*F36</f>
        <v>0.03</v>
      </c>
      <c r="G38" s="8">
        <v>3.2</v>
      </c>
      <c r="H38" s="38">
        <f>F38*G38</f>
        <v>0.096</v>
      </c>
    </row>
    <row r="39" spans="1:8" ht="15">
      <c r="A39" s="10">
        <f>A38+0.1</f>
        <v>4.299999999999999</v>
      </c>
      <c r="B39" s="4"/>
      <c r="C39" s="16" t="s">
        <v>115</v>
      </c>
      <c r="D39" s="4" t="s">
        <v>47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4.399999999999999</v>
      </c>
      <c r="B40" s="4"/>
      <c r="C40" s="16" t="s">
        <v>36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14</v>
      </c>
      <c r="B41" s="3" t="s">
        <v>114</v>
      </c>
      <c r="C41" s="5" t="s">
        <v>117</v>
      </c>
      <c r="D41" s="3" t="s">
        <v>21</v>
      </c>
      <c r="E41" s="12"/>
      <c r="F41" s="17">
        <v>1</v>
      </c>
      <c r="G41" s="12"/>
      <c r="H41" s="35">
        <f>H42+H43+H44++H45</f>
        <v>38.748</v>
      </c>
    </row>
    <row r="42" spans="1:8" ht="15">
      <c r="A42" s="10">
        <f>A41+0.1</f>
        <v>5.1</v>
      </c>
      <c r="B42" s="4"/>
      <c r="C42" s="16" t="s">
        <v>86</v>
      </c>
      <c r="D42" s="4" t="s">
        <v>48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5">
      <c r="A43" s="10">
        <f>A42+0.1</f>
        <v>5.199999999999999</v>
      </c>
      <c r="B43" s="4"/>
      <c r="C43" s="16" t="s">
        <v>43</v>
      </c>
      <c r="D43" s="4" t="s">
        <v>38</v>
      </c>
      <c r="E43" s="8">
        <v>0.03</v>
      </c>
      <c r="F43" s="9">
        <f>E43*F41</f>
        <v>0.03</v>
      </c>
      <c r="G43" s="8">
        <v>3.2</v>
      </c>
      <c r="H43" s="38">
        <f>F43*G43</f>
        <v>0.096</v>
      </c>
    </row>
    <row r="44" spans="1:8" ht="15">
      <c r="A44" s="10">
        <f>A43+0.1</f>
        <v>5.299999999999999</v>
      </c>
      <c r="B44" s="4"/>
      <c r="C44" s="16" t="s">
        <v>117</v>
      </c>
      <c r="D44" s="4" t="s">
        <v>47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5.399999999999999</v>
      </c>
      <c r="B45" s="4"/>
      <c r="C45" s="16" t="s">
        <v>36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15</v>
      </c>
      <c r="B46" s="3" t="s">
        <v>114</v>
      </c>
      <c r="C46" s="5" t="s">
        <v>93</v>
      </c>
      <c r="D46" s="3" t="s">
        <v>21</v>
      </c>
      <c r="E46" s="12"/>
      <c r="F46" s="17">
        <v>1</v>
      </c>
      <c r="G46" s="12"/>
      <c r="H46" s="35">
        <f>H47+H48++H49++H50</f>
        <v>20.748</v>
      </c>
    </row>
    <row r="47" spans="1:8" ht="15">
      <c r="A47" s="10">
        <f>A46+0.1</f>
        <v>6.1</v>
      </c>
      <c r="B47" s="4"/>
      <c r="C47" s="16" t="s">
        <v>86</v>
      </c>
      <c r="D47" s="4" t="s">
        <v>48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5">
      <c r="A48" s="10">
        <f>A47+0.1</f>
        <v>6.199999999999999</v>
      </c>
      <c r="B48" s="4"/>
      <c r="C48" s="16" t="s">
        <v>43</v>
      </c>
      <c r="D48" s="4" t="s">
        <v>38</v>
      </c>
      <c r="E48" s="8">
        <v>0.03</v>
      </c>
      <c r="F48" s="9">
        <f>E48*F46</f>
        <v>0.03</v>
      </c>
      <c r="G48" s="8">
        <v>3.2</v>
      </c>
      <c r="H48" s="38">
        <f>F48*G48</f>
        <v>0.096</v>
      </c>
    </row>
    <row r="49" spans="1:8" ht="15">
      <c r="A49" s="10">
        <f>A48+0.1</f>
        <v>6.299999999999999</v>
      </c>
      <c r="B49" s="4"/>
      <c r="C49" s="16" t="s">
        <v>93</v>
      </c>
      <c r="D49" s="4" t="s">
        <v>47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6.399999999999999</v>
      </c>
      <c r="B50" s="4"/>
      <c r="C50" s="16" t="s">
        <v>36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40.5">
      <c r="A51" s="3" t="s">
        <v>3</v>
      </c>
      <c r="B51" s="3" t="s">
        <v>63</v>
      </c>
      <c r="C51" s="5" t="s">
        <v>64</v>
      </c>
      <c r="D51" s="3" t="s">
        <v>47</v>
      </c>
      <c r="E51" s="12"/>
      <c r="F51" s="17">
        <v>86</v>
      </c>
      <c r="G51" s="12"/>
      <c r="H51" s="35">
        <f>H52+H53</f>
        <v>35.514559999999996</v>
      </c>
      <c r="I51" s="34"/>
    </row>
    <row r="52" spans="1:8" ht="18" customHeight="1">
      <c r="A52" s="10">
        <f>A51+0.1</f>
        <v>7.1</v>
      </c>
      <c r="B52" s="4"/>
      <c r="C52" s="16" t="s">
        <v>85</v>
      </c>
      <c r="D52" s="4" t="s">
        <v>48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36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4</v>
      </c>
      <c r="B54" s="3" t="s">
        <v>91</v>
      </c>
      <c r="C54" s="5" t="s">
        <v>120</v>
      </c>
      <c r="D54" s="3" t="s">
        <v>69</v>
      </c>
      <c r="E54" s="12"/>
      <c r="F54" s="17">
        <v>1</v>
      </c>
      <c r="G54" s="12"/>
      <c r="H54" s="35">
        <f>H55+H56++H57++H58++H59</f>
        <v>566.3100000000001</v>
      </c>
    </row>
    <row r="55" spans="1:8" ht="13.5">
      <c r="A55" s="10">
        <f>A54+0.1</f>
        <v>8.1</v>
      </c>
      <c r="B55" s="4"/>
      <c r="C55" s="33" t="s">
        <v>92</v>
      </c>
      <c r="D55" s="4" t="s">
        <v>48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3" t="s">
        <v>82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3.5">
      <c r="A57" s="10">
        <f>A56+0.1</f>
        <v>8.299999999999999</v>
      </c>
      <c r="B57" s="4"/>
      <c r="C57" s="22" t="s">
        <v>118</v>
      </c>
      <c r="D57" s="4" t="s">
        <v>40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8.399999999999999</v>
      </c>
      <c r="B58" s="4"/>
      <c r="C58" s="22" t="s">
        <v>119</v>
      </c>
      <c r="D58" s="4" t="s">
        <v>21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3" t="s">
        <v>36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5</v>
      </c>
      <c r="B60" s="3" t="s">
        <v>34</v>
      </c>
      <c r="C60" s="5" t="s">
        <v>72</v>
      </c>
      <c r="D60" s="3" t="s">
        <v>21</v>
      </c>
      <c r="E60" s="17"/>
      <c r="F60" s="17">
        <v>10</v>
      </c>
      <c r="G60" s="17"/>
      <c r="H60" s="35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41</v>
      </c>
      <c r="D61" s="4" t="s">
        <v>35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42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30" t="s">
        <v>65</v>
      </c>
      <c r="D63" s="4"/>
      <c r="E63" s="8"/>
      <c r="F63" s="10"/>
      <c r="G63" s="8"/>
      <c r="H63" s="21"/>
    </row>
    <row r="64" spans="1:8" s="14" customFormat="1" ht="45" customHeight="1">
      <c r="A64" s="3" t="s">
        <v>6</v>
      </c>
      <c r="B64" s="3" t="s">
        <v>66</v>
      </c>
      <c r="C64" s="5" t="s">
        <v>67</v>
      </c>
      <c r="D64" s="3" t="s">
        <v>47</v>
      </c>
      <c r="E64" s="12"/>
      <c r="F64" s="17">
        <v>22</v>
      </c>
      <c r="G64" s="12"/>
      <c r="H64" s="35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77</v>
      </c>
      <c r="D65" s="4" t="s">
        <v>48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5">
      <c r="A66" s="10">
        <f>A65+0.1</f>
        <v>10.2</v>
      </c>
      <c r="B66" s="4"/>
      <c r="C66" s="16" t="s">
        <v>78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5">
      <c r="A67" s="10">
        <f>A66+0.1</f>
        <v>10.299999999999999</v>
      </c>
      <c r="B67" s="4"/>
      <c r="C67" s="16" t="s">
        <v>87</v>
      </c>
      <c r="D67" s="4" t="s">
        <v>39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5">
      <c r="A68" s="10">
        <f>A67+0.1</f>
        <v>10.399999999999999</v>
      </c>
      <c r="B68" s="4"/>
      <c r="C68" s="16" t="s">
        <v>68</v>
      </c>
      <c r="D68" s="4" t="s">
        <v>49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10.499999999999998</v>
      </c>
      <c r="B69" s="3"/>
      <c r="C69" s="16" t="s">
        <v>36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44</v>
      </c>
      <c r="B70" s="3" t="s">
        <v>50</v>
      </c>
      <c r="C70" s="5" t="s">
        <v>51</v>
      </c>
      <c r="D70" s="3" t="s">
        <v>47</v>
      </c>
      <c r="E70" s="12"/>
      <c r="F70" s="17">
        <v>20</v>
      </c>
      <c r="G70" s="12"/>
      <c r="H70" s="35">
        <f>H71+H72++H73+H74+H75</f>
        <v>224.448</v>
      </c>
    </row>
    <row r="71" spans="1:8" ht="15">
      <c r="A71" s="10">
        <f>A70+0.1</f>
        <v>11.1</v>
      </c>
      <c r="B71" s="4"/>
      <c r="C71" s="16" t="s">
        <v>52</v>
      </c>
      <c r="D71" s="4" t="s">
        <v>48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5">
      <c r="A72" s="10">
        <f>A71+0.1</f>
        <v>11.2</v>
      </c>
      <c r="B72" s="4"/>
      <c r="C72" s="16" t="s">
        <v>53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54</v>
      </c>
      <c r="D73" s="4" t="s">
        <v>39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11.399999999999999</v>
      </c>
      <c r="B74" s="4"/>
      <c r="C74" s="16" t="s">
        <v>55</v>
      </c>
      <c r="D74" s="4" t="s">
        <v>49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11.499999999999998</v>
      </c>
      <c r="B75" s="4"/>
      <c r="C75" s="16" t="s">
        <v>36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22</v>
      </c>
      <c r="B76" s="3" t="s">
        <v>96</v>
      </c>
      <c r="C76" s="5" t="s">
        <v>121</v>
      </c>
      <c r="D76" s="3" t="s">
        <v>69</v>
      </c>
      <c r="E76" s="12"/>
      <c r="F76" s="17">
        <v>4</v>
      </c>
      <c r="G76" s="12"/>
      <c r="H76" s="35">
        <f>H77++H78++H79++H80</f>
        <v>537.2479999999999</v>
      </c>
    </row>
    <row r="77" spans="1:8" ht="15">
      <c r="A77" s="10">
        <f>A76+0.1</f>
        <v>12.1</v>
      </c>
      <c r="B77" s="4"/>
      <c r="C77" s="16" t="s">
        <v>94</v>
      </c>
      <c r="D77" s="4" t="s">
        <v>48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5">
      <c r="A78" s="10">
        <f>A77+0.1</f>
        <v>12.2</v>
      </c>
      <c r="B78" s="4"/>
      <c r="C78" s="16" t="s">
        <v>95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5">
      <c r="A79" s="10">
        <f>A78+0.1</f>
        <v>12.299999999999999</v>
      </c>
      <c r="B79" s="4"/>
      <c r="C79" s="16" t="s">
        <v>122</v>
      </c>
      <c r="D79" s="4" t="s">
        <v>40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12.399999999999999</v>
      </c>
      <c r="B80" s="4"/>
      <c r="C80" s="16" t="s">
        <v>36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23</v>
      </c>
      <c r="B81" s="3" t="s">
        <v>97</v>
      </c>
      <c r="C81" s="5" t="s">
        <v>123</v>
      </c>
      <c r="D81" s="3" t="s">
        <v>69</v>
      </c>
      <c r="E81" s="12"/>
      <c r="F81" s="17">
        <v>4</v>
      </c>
      <c r="G81" s="12"/>
      <c r="H81" s="35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98</v>
      </c>
      <c r="D82" s="4" t="s">
        <v>48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99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124</v>
      </c>
      <c r="D84" s="4" t="s">
        <v>40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81</v>
      </c>
      <c r="D85" s="4" t="s">
        <v>21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70</v>
      </c>
      <c r="D86" s="4" t="s">
        <v>21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13.599999999999998</v>
      </c>
      <c r="B87" s="4"/>
      <c r="C87" s="16" t="s">
        <v>36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24</v>
      </c>
      <c r="B88" s="3" t="s">
        <v>96</v>
      </c>
      <c r="C88" s="5" t="s">
        <v>125</v>
      </c>
      <c r="D88" s="3" t="s">
        <v>69</v>
      </c>
      <c r="E88" s="12"/>
      <c r="F88" s="17">
        <v>1</v>
      </c>
      <c r="G88" s="12"/>
      <c r="H88" s="35">
        <f>H89++H90++H91++H92</f>
        <v>154.31199999999998</v>
      </c>
    </row>
    <row r="89" spans="1:8" ht="15">
      <c r="A89" s="10">
        <f>A88+0.1</f>
        <v>14.1</v>
      </c>
      <c r="B89" s="4"/>
      <c r="C89" s="16" t="s">
        <v>94</v>
      </c>
      <c r="D89" s="4" t="s">
        <v>48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5">
      <c r="A90" s="10">
        <f>A89+0.1</f>
        <v>14.2</v>
      </c>
      <c r="B90" s="4"/>
      <c r="C90" s="16" t="s">
        <v>95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5">
      <c r="A91" s="10">
        <f>A90+0.1</f>
        <v>14.299999999999999</v>
      </c>
      <c r="B91" s="4"/>
      <c r="C91" s="16" t="s">
        <v>108</v>
      </c>
      <c r="D91" s="4" t="s">
        <v>40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14.399999999999999</v>
      </c>
      <c r="B92" s="4"/>
      <c r="C92" s="16" t="s">
        <v>36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45</v>
      </c>
      <c r="B93" s="3" t="s">
        <v>97</v>
      </c>
      <c r="C93" s="5" t="s">
        <v>126</v>
      </c>
      <c r="D93" s="3" t="s">
        <v>69</v>
      </c>
      <c r="E93" s="12"/>
      <c r="F93" s="17">
        <v>2</v>
      </c>
      <c r="G93" s="12"/>
      <c r="H93" s="35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98</v>
      </c>
      <c r="D94" s="4" t="s">
        <v>48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99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128</v>
      </c>
      <c r="D96" s="4" t="s">
        <v>40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81</v>
      </c>
      <c r="D97" s="4" t="s">
        <v>21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70</v>
      </c>
      <c r="D98" s="4" t="s">
        <v>21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15.599999999999998</v>
      </c>
      <c r="B99" s="4"/>
      <c r="C99" s="16" t="s">
        <v>36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27</v>
      </c>
      <c r="B100" s="3" t="s">
        <v>97</v>
      </c>
      <c r="C100" s="5" t="s">
        <v>127</v>
      </c>
      <c r="D100" s="3" t="s">
        <v>69</v>
      </c>
      <c r="E100" s="12"/>
      <c r="F100" s="17">
        <v>1</v>
      </c>
      <c r="G100" s="12"/>
      <c r="H100" s="35">
        <f>H101+H102++H103++H104++H105</f>
        <v>152.56</v>
      </c>
    </row>
    <row r="101" spans="1:8" ht="15">
      <c r="A101" s="10">
        <f>A100+0.1</f>
        <v>16.1</v>
      </c>
      <c r="B101" s="4"/>
      <c r="C101" s="16" t="s">
        <v>98</v>
      </c>
      <c r="D101" s="4" t="s">
        <v>48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99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127</v>
      </c>
      <c r="D103" s="4" t="s">
        <v>40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81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16.500000000000007</v>
      </c>
      <c r="B105" s="4"/>
      <c r="C105" s="16" t="s">
        <v>36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28</v>
      </c>
      <c r="B106" s="3" t="s">
        <v>71</v>
      </c>
      <c r="C106" s="5" t="s">
        <v>100</v>
      </c>
      <c r="D106" s="3" t="s">
        <v>49</v>
      </c>
      <c r="E106" s="12"/>
      <c r="F106" s="17">
        <v>7</v>
      </c>
      <c r="G106" s="12"/>
      <c r="H106" s="35">
        <f>H107+H108+H109+H110</f>
        <v>125.013</v>
      </c>
    </row>
    <row r="107" spans="1:8" ht="15">
      <c r="A107" s="10">
        <f>A106+0.1</f>
        <v>17.1</v>
      </c>
      <c r="B107" s="4"/>
      <c r="C107" s="16" t="s">
        <v>79</v>
      </c>
      <c r="D107" s="4" t="s">
        <v>48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5">
      <c r="A108" s="10">
        <f>A107+0.1</f>
        <v>17.200000000000003</v>
      </c>
      <c r="B108" s="4"/>
      <c r="C108" s="16" t="s">
        <v>46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101</v>
      </c>
      <c r="D109" s="4" t="s">
        <v>49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17.400000000000006</v>
      </c>
      <c r="B110" s="4"/>
      <c r="C110" s="16" t="s">
        <v>36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29</v>
      </c>
      <c r="B111" s="3" t="s">
        <v>71</v>
      </c>
      <c r="C111" s="5" t="s">
        <v>129</v>
      </c>
      <c r="D111" s="3" t="s">
        <v>49</v>
      </c>
      <c r="E111" s="12"/>
      <c r="F111" s="17">
        <v>2</v>
      </c>
      <c r="G111" s="12"/>
      <c r="H111" s="35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130</v>
      </c>
      <c r="D112" s="4" t="s">
        <v>48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46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129</v>
      </c>
      <c r="D114" s="4" t="s">
        <v>49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18.400000000000006</v>
      </c>
      <c r="B115" s="4"/>
      <c r="C115" s="16" t="s">
        <v>36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30</v>
      </c>
      <c r="B116" s="3" t="s">
        <v>71</v>
      </c>
      <c r="C116" s="5" t="s">
        <v>110</v>
      </c>
      <c r="D116" s="3" t="s">
        <v>49</v>
      </c>
      <c r="E116" s="12"/>
      <c r="F116" s="17">
        <v>3</v>
      </c>
      <c r="G116" s="12"/>
      <c r="H116" s="35">
        <f>H117+H118+H119+H120</f>
        <v>908.577</v>
      </c>
    </row>
    <row r="117" spans="1:8" ht="15">
      <c r="A117" s="10">
        <f>A116+0.1</f>
        <v>19.1</v>
      </c>
      <c r="B117" s="4"/>
      <c r="C117" s="16" t="s">
        <v>79</v>
      </c>
      <c r="D117" s="4" t="s">
        <v>48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5">
      <c r="A118" s="10">
        <f>A117+0.1</f>
        <v>19.200000000000003</v>
      </c>
      <c r="B118" s="4"/>
      <c r="C118" s="16" t="s">
        <v>46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109</v>
      </c>
      <c r="D119" s="4" t="s">
        <v>49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19.400000000000006</v>
      </c>
      <c r="B120" s="4"/>
      <c r="C120" s="16" t="s">
        <v>36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31</v>
      </c>
      <c r="B121" s="3" t="s">
        <v>34</v>
      </c>
      <c r="C121" s="5" t="s">
        <v>72</v>
      </c>
      <c r="D121" s="3" t="s">
        <v>21</v>
      </c>
      <c r="E121" s="17"/>
      <c r="F121" s="17">
        <v>8</v>
      </c>
      <c r="G121" s="17"/>
      <c r="H121" s="35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41</v>
      </c>
      <c r="D122" s="4" t="s">
        <v>35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42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3.5">
      <c r="A124" s="3"/>
      <c r="B124" s="4"/>
      <c r="C124" s="3" t="s">
        <v>25</v>
      </c>
      <c r="D124" s="3" t="s">
        <v>0</v>
      </c>
      <c r="E124" s="12"/>
      <c r="F124" s="12"/>
      <c r="G124" s="15"/>
      <c r="H124" s="35" t="e">
        <f>H121++#REF!++#REF!+H116++H111+H106++H81++H76+#REF!+H70++H64++#REF!++H51++H29++H22++H15</f>
        <v>#REF!</v>
      </c>
      <c r="I124" s="26"/>
      <c r="J124" s="14"/>
    </row>
    <row r="125" spans="1:10" ht="16.5" customHeight="1">
      <c r="A125" s="3"/>
      <c r="B125" s="4"/>
      <c r="C125" s="3" t="s">
        <v>26</v>
      </c>
      <c r="D125" s="3" t="s">
        <v>0</v>
      </c>
      <c r="E125" s="12"/>
      <c r="F125" s="12"/>
      <c r="G125" s="12"/>
      <c r="H125" s="35" t="e">
        <f>H122+#REF!+#REF!+H117+H112+H107+H82+H77+#REF!+H71+H65+#REF!+#REF!+H52+H30+H23+H16</f>
        <v>#REF!</v>
      </c>
      <c r="I125" s="37"/>
      <c r="J125" s="14"/>
    </row>
    <row r="126" spans="1:10" ht="27.75" customHeight="1">
      <c r="A126" s="3"/>
      <c r="B126" s="4"/>
      <c r="C126" s="3" t="s">
        <v>32</v>
      </c>
      <c r="D126" s="3" t="s">
        <v>0</v>
      </c>
      <c r="E126" s="12"/>
      <c r="F126" s="12"/>
      <c r="G126" s="12"/>
      <c r="H126" s="35" t="e">
        <f>H124-H125</f>
        <v>#REF!</v>
      </c>
      <c r="I126" s="14"/>
      <c r="J126" s="14"/>
    </row>
    <row r="127" spans="1:10" ht="15">
      <c r="A127" s="3"/>
      <c r="B127" s="4"/>
      <c r="C127" s="5" t="s">
        <v>107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35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104</v>
      </c>
      <c r="D129" s="3" t="s">
        <v>0</v>
      </c>
      <c r="E129" s="12"/>
      <c r="F129" s="12"/>
      <c r="G129" s="12"/>
      <c r="H129" s="35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35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105</v>
      </c>
      <c r="D131" s="3" t="s">
        <v>0</v>
      </c>
      <c r="E131" s="12"/>
      <c r="F131" s="12"/>
      <c r="G131" s="12"/>
      <c r="H131" s="35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33</v>
      </c>
      <c r="D132" s="3" t="s">
        <v>0</v>
      </c>
      <c r="E132" s="8"/>
      <c r="F132" s="8"/>
      <c r="G132" s="20"/>
      <c r="H132" s="35" t="e">
        <f>H130+H131</f>
        <v>#REF!</v>
      </c>
    </row>
    <row r="135" spans="1:7" ht="15">
      <c r="A135" s="28"/>
      <c r="B135" s="28"/>
      <c r="C135" s="28"/>
      <c r="D135" s="28"/>
      <c r="E135" s="28"/>
      <c r="F135" s="28"/>
      <c r="G135" s="28"/>
    </row>
    <row r="136" spans="1:9" ht="15" customHeight="1">
      <c r="A136" s="87" t="s">
        <v>73</v>
      </c>
      <c r="B136" s="87"/>
      <c r="C136" s="87"/>
      <c r="D136" s="87"/>
      <c r="E136" s="87"/>
      <c r="F136" s="87"/>
      <c r="G136" s="87"/>
      <c r="H136" s="87"/>
      <c r="I136" s="23"/>
    </row>
    <row r="139" spans="3:10" ht="15" customHeight="1">
      <c r="C139" s="88"/>
      <c r="D139" s="88"/>
      <c r="E139" s="88"/>
      <c r="F139" s="88"/>
      <c r="G139" s="88"/>
      <c r="H139" s="88"/>
      <c r="I139" s="88"/>
      <c r="J139" s="88"/>
    </row>
  </sheetData>
  <sheetProtection/>
  <mergeCells count="16"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  <mergeCell ref="A7:D7"/>
    <mergeCell ref="A8:D8"/>
    <mergeCell ref="A1:H1"/>
    <mergeCell ref="A3:H3"/>
    <mergeCell ref="A4:H4"/>
    <mergeCell ref="A6:H6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1">
      <selection activeCell="B13" sqref="B13:E20"/>
    </sheetView>
  </sheetViews>
  <sheetFormatPr defaultColWidth="9.00390625" defaultRowHeight="12.75"/>
  <cols>
    <col min="1" max="1" width="6.00390625" style="0" customWidth="1"/>
    <col min="2" max="2" width="53.625" style="0" customWidth="1"/>
    <col min="3" max="3" width="17.625" style="0" customWidth="1"/>
    <col min="4" max="4" width="14.875" style="0" customWidth="1"/>
    <col min="5" max="5" width="16.25390625" style="0" bestFit="1" customWidth="1"/>
  </cols>
  <sheetData>
    <row r="2" spans="1:5" ht="18">
      <c r="A2" s="98" t="s">
        <v>135</v>
      </c>
      <c r="B2" s="98"/>
      <c r="C2" s="98"/>
      <c r="D2" s="98"/>
      <c r="E2" s="40"/>
    </row>
    <row r="3" spans="1:7" ht="36.75" customHeight="1">
      <c r="A3" s="99" t="s">
        <v>248</v>
      </c>
      <c r="B3" s="99"/>
      <c r="C3" s="99"/>
      <c r="D3" s="99"/>
      <c r="E3" s="56"/>
      <c r="F3" s="56"/>
      <c r="G3" s="56"/>
    </row>
    <row r="4" spans="1:8" ht="24.75" customHeight="1">
      <c r="A4" s="100" t="s">
        <v>249</v>
      </c>
      <c r="B4" s="100"/>
      <c r="C4" s="100"/>
      <c r="D4" s="100"/>
      <c r="E4" s="65"/>
      <c r="F4" s="65"/>
      <c r="G4" s="65"/>
      <c r="H4" s="65"/>
    </row>
    <row r="5" spans="1:5" ht="18" customHeight="1">
      <c r="A5" s="41" t="s">
        <v>10</v>
      </c>
      <c r="B5" s="41" t="s">
        <v>11</v>
      </c>
      <c r="C5" s="41" t="s">
        <v>12</v>
      </c>
      <c r="D5" s="41" t="s">
        <v>13</v>
      </c>
      <c r="E5" s="24"/>
    </row>
    <row r="6" spans="1:4" ht="21" customHeight="1">
      <c r="A6" s="78"/>
      <c r="B6" s="79" t="s">
        <v>250</v>
      </c>
      <c r="C6" s="81"/>
      <c r="D6" s="42"/>
    </row>
    <row r="7" spans="1:4" ht="39" customHeight="1">
      <c r="A7" s="45" t="s">
        <v>10</v>
      </c>
      <c r="B7" s="80" t="s">
        <v>251</v>
      </c>
      <c r="C7" s="81">
        <v>58.65</v>
      </c>
      <c r="D7" s="80" t="s">
        <v>136</v>
      </c>
    </row>
    <row r="8" spans="1:4" s="14" customFormat="1" ht="30.75" customHeight="1">
      <c r="A8" s="45" t="s">
        <v>11</v>
      </c>
      <c r="B8" s="80" t="s">
        <v>252</v>
      </c>
      <c r="C8" s="42">
        <f>C7</f>
        <v>58.65</v>
      </c>
      <c r="D8" s="80" t="s">
        <v>253</v>
      </c>
    </row>
    <row r="9" spans="1:4" s="14" customFormat="1" ht="21" customHeight="1">
      <c r="A9" s="45"/>
      <c r="B9" s="41" t="s">
        <v>254</v>
      </c>
      <c r="C9" s="61"/>
      <c r="D9" s="59"/>
    </row>
    <row r="10" spans="1:13" s="49" customFormat="1" ht="32.25" customHeight="1">
      <c r="A10" s="45" t="s">
        <v>10</v>
      </c>
      <c r="B10" s="43" t="s">
        <v>233</v>
      </c>
      <c r="C10" s="60">
        <v>14</v>
      </c>
      <c r="D10" s="41" t="s">
        <v>133</v>
      </c>
      <c r="E10" s="47"/>
      <c r="F10" s="48"/>
      <c r="H10" s="48"/>
      <c r="K10" s="50"/>
      <c r="M10" s="51"/>
    </row>
    <row r="11" spans="1:5" s="52" customFormat="1" ht="42" customHeight="1">
      <c r="A11" s="45" t="s">
        <v>11</v>
      </c>
      <c r="B11" s="58" t="s">
        <v>255</v>
      </c>
      <c r="C11" s="61">
        <v>4.64</v>
      </c>
      <c r="D11" s="59" t="s">
        <v>133</v>
      </c>
      <c r="E11" s="53"/>
    </row>
    <row r="12" spans="1:4" ht="27" customHeight="1">
      <c r="A12" s="45" t="s">
        <v>12</v>
      </c>
      <c r="B12" s="41" t="s">
        <v>165</v>
      </c>
      <c r="C12" s="60">
        <f>C10</f>
        <v>14</v>
      </c>
      <c r="D12" s="41" t="s">
        <v>133</v>
      </c>
    </row>
    <row r="13" spans="1:9" ht="18">
      <c r="A13" s="39"/>
      <c r="B13" s="101"/>
      <c r="C13" s="101"/>
      <c r="D13" s="101"/>
      <c r="E13" s="101"/>
      <c r="F13" s="25"/>
      <c r="G13" s="25"/>
      <c r="H13" s="25"/>
      <c r="I13" s="25"/>
    </row>
    <row r="14" spans="2:8" ht="15">
      <c r="B14" s="97"/>
      <c r="C14" s="97"/>
      <c r="D14" s="97"/>
      <c r="E14" s="54"/>
      <c r="F14" s="54"/>
      <c r="G14" s="54"/>
      <c r="H14" s="54"/>
    </row>
    <row r="15" spans="2:8" ht="15" customHeight="1">
      <c r="B15" s="97"/>
      <c r="C15" s="97"/>
      <c r="D15" s="97"/>
      <c r="E15" s="54"/>
      <c r="F15" s="54"/>
      <c r="G15" s="54"/>
      <c r="H15" s="54"/>
    </row>
    <row r="17" spans="2:8" ht="15" customHeight="1">
      <c r="B17" s="97"/>
      <c r="C17" s="97"/>
      <c r="D17" s="97"/>
      <c r="E17" s="54"/>
      <c r="F17" s="54"/>
      <c r="G17" s="54"/>
      <c r="H17" s="54"/>
    </row>
  </sheetData>
  <sheetProtection/>
  <mergeCells count="7">
    <mergeCell ref="B17:D17"/>
    <mergeCell ref="A2:D2"/>
    <mergeCell ref="A3:D3"/>
    <mergeCell ref="A4:D4"/>
    <mergeCell ref="B13:E13"/>
    <mergeCell ref="B14:D14"/>
    <mergeCell ref="B15:D1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A1">
      <selection activeCell="B14" sqref="B14:E24"/>
    </sheetView>
  </sheetViews>
  <sheetFormatPr defaultColWidth="9.00390625" defaultRowHeight="12.75"/>
  <cols>
    <col min="1" max="1" width="6.00390625" style="0" customWidth="1"/>
    <col min="2" max="2" width="53.625" style="0" customWidth="1"/>
    <col min="3" max="3" width="17.625" style="0" customWidth="1"/>
    <col min="4" max="4" width="14.875" style="0" customWidth="1"/>
    <col min="5" max="5" width="16.25390625" style="0" bestFit="1" customWidth="1"/>
  </cols>
  <sheetData>
    <row r="2" spans="1:5" ht="18">
      <c r="A2" s="98" t="s">
        <v>135</v>
      </c>
      <c r="B2" s="98"/>
      <c r="C2" s="98"/>
      <c r="D2" s="98"/>
      <c r="E2" s="40"/>
    </row>
    <row r="3" spans="1:13" ht="36.75" customHeight="1">
      <c r="A3" s="99" t="s">
        <v>248</v>
      </c>
      <c r="B3" s="99"/>
      <c r="C3" s="99"/>
      <c r="D3" s="99"/>
      <c r="E3" s="56"/>
      <c r="F3" s="56"/>
      <c r="G3" s="56"/>
      <c r="H3" s="56"/>
      <c r="I3" s="56"/>
      <c r="J3" s="56"/>
      <c r="K3" s="56"/>
      <c r="L3" s="56"/>
      <c r="M3" s="56"/>
    </row>
    <row r="4" spans="1:8" ht="24.75" customHeight="1">
      <c r="A4" s="100" t="s">
        <v>239</v>
      </c>
      <c r="B4" s="100"/>
      <c r="C4" s="100"/>
      <c r="D4" s="100"/>
      <c r="E4" s="65"/>
      <c r="F4" s="65"/>
      <c r="G4" s="65"/>
      <c r="H4" s="65"/>
    </row>
    <row r="5" spans="1:5" ht="18" customHeight="1">
      <c r="A5" s="41" t="s">
        <v>10</v>
      </c>
      <c r="B5" s="41" t="s">
        <v>11</v>
      </c>
      <c r="C5" s="41" t="s">
        <v>12</v>
      </c>
      <c r="D5" s="41" t="s">
        <v>13</v>
      </c>
      <c r="E5" s="24"/>
    </row>
    <row r="6" spans="1:4" ht="21" customHeight="1">
      <c r="A6" s="45" t="s">
        <v>10</v>
      </c>
      <c r="B6" s="44" t="s">
        <v>240</v>
      </c>
      <c r="C6" s="64">
        <v>129.8</v>
      </c>
      <c r="D6" s="44" t="s">
        <v>136</v>
      </c>
    </row>
    <row r="7" spans="1:4" ht="31.5" customHeight="1">
      <c r="A7" s="45" t="s">
        <v>11</v>
      </c>
      <c r="B7" s="43" t="s">
        <v>241</v>
      </c>
      <c r="C7" s="42">
        <v>3.41</v>
      </c>
      <c r="D7" s="41" t="s">
        <v>133</v>
      </c>
    </row>
    <row r="8" spans="1:4" s="14" customFormat="1" ht="36" customHeight="1">
      <c r="A8" s="45" t="s">
        <v>12</v>
      </c>
      <c r="B8" s="45" t="s">
        <v>242</v>
      </c>
      <c r="C8" s="42">
        <v>3.41</v>
      </c>
      <c r="D8" s="43" t="s">
        <v>133</v>
      </c>
    </row>
    <row r="9" spans="1:4" s="14" customFormat="1" ht="31.5" customHeight="1">
      <c r="A9" s="45" t="s">
        <v>13</v>
      </c>
      <c r="B9" s="44" t="s">
        <v>243</v>
      </c>
      <c r="C9" s="64">
        <v>131.2</v>
      </c>
      <c r="D9" s="44" t="s">
        <v>136</v>
      </c>
    </row>
    <row r="10" spans="1:13" s="49" customFormat="1" ht="24" customHeight="1">
      <c r="A10" s="45" t="s">
        <v>14</v>
      </c>
      <c r="B10" s="45" t="s">
        <v>244</v>
      </c>
      <c r="C10" s="60">
        <v>1</v>
      </c>
      <c r="D10" s="45" t="s">
        <v>150</v>
      </c>
      <c r="E10" s="47"/>
      <c r="F10" s="48"/>
      <c r="H10" s="48"/>
      <c r="K10" s="50"/>
      <c r="M10" s="51"/>
    </row>
    <row r="11" spans="1:5" s="52" customFormat="1" ht="21.75" customHeight="1">
      <c r="A11" s="45" t="s">
        <v>15</v>
      </c>
      <c r="B11" s="45" t="s">
        <v>245</v>
      </c>
      <c r="C11" s="60">
        <v>1</v>
      </c>
      <c r="D11" s="45" t="s">
        <v>150</v>
      </c>
      <c r="E11" s="53"/>
    </row>
    <row r="12" spans="1:4" ht="24.75" customHeight="1">
      <c r="A12" s="45" t="s">
        <v>3</v>
      </c>
      <c r="B12" s="45" t="s">
        <v>246</v>
      </c>
      <c r="C12" s="60">
        <v>4</v>
      </c>
      <c r="D12" s="45" t="s">
        <v>150</v>
      </c>
    </row>
    <row r="13" spans="1:4" ht="37.5" customHeight="1">
      <c r="A13" s="45" t="s">
        <v>4</v>
      </c>
      <c r="B13" s="41" t="s">
        <v>247</v>
      </c>
      <c r="C13" s="42">
        <v>52</v>
      </c>
      <c r="D13" s="41" t="s">
        <v>137</v>
      </c>
    </row>
    <row r="14" spans="1:9" ht="18">
      <c r="A14" s="39"/>
      <c r="B14" s="101"/>
      <c r="C14" s="101"/>
      <c r="D14" s="101"/>
      <c r="E14" s="101"/>
      <c r="F14" s="25"/>
      <c r="G14" s="25"/>
      <c r="H14" s="25"/>
      <c r="I14" s="25"/>
    </row>
    <row r="15" spans="2:8" ht="15">
      <c r="B15" s="97"/>
      <c r="C15" s="97"/>
      <c r="D15" s="97"/>
      <c r="E15" s="54"/>
      <c r="F15" s="54"/>
      <c r="G15" s="54"/>
      <c r="H15" s="54"/>
    </row>
    <row r="16" spans="2:8" ht="15" customHeight="1">
      <c r="B16" s="97"/>
      <c r="C16" s="97"/>
      <c r="D16" s="97"/>
      <c r="E16" s="54"/>
      <c r="F16" s="54"/>
      <c r="G16" s="54"/>
      <c r="H16" s="54"/>
    </row>
    <row r="18" spans="2:8" ht="15" customHeight="1">
      <c r="B18" s="97"/>
      <c r="C18" s="97"/>
      <c r="D18" s="97"/>
      <c r="E18" s="54"/>
      <c r="F18" s="54"/>
      <c r="G18" s="54"/>
      <c r="H18" s="54"/>
    </row>
  </sheetData>
  <sheetProtection/>
  <mergeCells count="7">
    <mergeCell ref="B18:D18"/>
    <mergeCell ref="A2:D2"/>
    <mergeCell ref="A3:D3"/>
    <mergeCell ref="A4:D4"/>
    <mergeCell ref="B14:E14"/>
    <mergeCell ref="B15:D15"/>
    <mergeCell ref="B16:D16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B11" sqref="B11:E18"/>
    </sheetView>
  </sheetViews>
  <sheetFormatPr defaultColWidth="9.00390625" defaultRowHeight="12.75"/>
  <cols>
    <col min="1" max="1" width="6.00390625" style="0" customWidth="1"/>
    <col min="2" max="2" width="53.625" style="0" customWidth="1"/>
    <col min="3" max="3" width="17.625" style="0" customWidth="1"/>
    <col min="4" max="4" width="14.875" style="0" customWidth="1"/>
    <col min="5" max="5" width="16.25390625" style="0" bestFit="1" customWidth="1"/>
  </cols>
  <sheetData>
    <row r="2" spans="1:5" ht="18">
      <c r="A2" s="98" t="s">
        <v>135</v>
      </c>
      <c r="B2" s="98"/>
      <c r="C2" s="98"/>
      <c r="D2" s="98"/>
      <c r="E2" s="40"/>
    </row>
    <row r="3" spans="1:7" ht="36.75" customHeight="1">
      <c r="A3" s="99" t="s">
        <v>209</v>
      </c>
      <c r="B3" s="99"/>
      <c r="C3" s="99"/>
      <c r="D3" s="99"/>
      <c r="E3" s="56"/>
      <c r="F3" s="56"/>
      <c r="G3" s="56"/>
    </row>
    <row r="4" spans="1:8" ht="24.75" customHeight="1">
      <c r="A4" s="100" t="s">
        <v>237</v>
      </c>
      <c r="B4" s="100"/>
      <c r="C4" s="100"/>
      <c r="D4" s="100"/>
      <c r="E4" s="65"/>
      <c r="F4" s="65"/>
      <c r="G4" s="65"/>
      <c r="H4" s="65"/>
    </row>
    <row r="5" spans="1:5" ht="18" customHeight="1">
      <c r="A5" s="41" t="s">
        <v>10</v>
      </c>
      <c r="B5" s="41" t="s">
        <v>11</v>
      </c>
      <c r="C5" s="41" t="s">
        <v>12</v>
      </c>
      <c r="D5" s="41" t="s">
        <v>13</v>
      </c>
      <c r="E5" s="24"/>
    </row>
    <row r="6" spans="1:4" ht="40.5" customHeight="1">
      <c r="A6" s="45" t="s">
        <v>10</v>
      </c>
      <c r="B6" s="43" t="s">
        <v>233</v>
      </c>
      <c r="C6" s="61">
        <v>36.54</v>
      </c>
      <c r="D6" s="41" t="s">
        <v>133</v>
      </c>
    </row>
    <row r="7" spans="1:4" ht="36" customHeight="1">
      <c r="A7" s="45" t="s">
        <v>11</v>
      </c>
      <c r="B7" s="44" t="s">
        <v>187</v>
      </c>
      <c r="C7" s="67">
        <v>116</v>
      </c>
      <c r="D7" s="44" t="s">
        <v>136</v>
      </c>
    </row>
    <row r="8" spans="1:4" s="14" customFormat="1" ht="33.75" customHeight="1">
      <c r="A8" s="45" t="s">
        <v>12</v>
      </c>
      <c r="B8" s="45" t="s">
        <v>238</v>
      </c>
      <c r="C8" s="60">
        <v>58</v>
      </c>
      <c r="D8" s="45" t="s">
        <v>154</v>
      </c>
    </row>
    <row r="9" spans="1:4" s="14" customFormat="1" ht="35.25" customHeight="1">
      <c r="A9" s="45" t="s">
        <v>13</v>
      </c>
      <c r="B9" s="45" t="s">
        <v>161</v>
      </c>
      <c r="C9" s="60">
        <v>64</v>
      </c>
      <c r="D9" s="45" t="s">
        <v>137</v>
      </c>
    </row>
    <row r="10" spans="1:13" s="49" customFormat="1" ht="32.25" customHeight="1">
      <c r="A10" s="45" t="s">
        <v>14</v>
      </c>
      <c r="B10" s="45" t="s">
        <v>236</v>
      </c>
      <c r="C10" s="42">
        <f>C6</f>
        <v>36.54</v>
      </c>
      <c r="D10" s="45" t="s">
        <v>133</v>
      </c>
      <c r="E10" s="47"/>
      <c r="F10" s="48"/>
      <c r="H10" s="48"/>
      <c r="K10" s="50"/>
      <c r="M10" s="51"/>
    </row>
    <row r="11" spans="1:9" ht="18">
      <c r="A11" s="39"/>
      <c r="B11" s="101"/>
      <c r="C11" s="101"/>
      <c r="D11" s="101"/>
      <c r="E11" s="101"/>
      <c r="F11" s="25"/>
      <c r="G11" s="25"/>
      <c r="H11" s="25"/>
      <c r="I11" s="25"/>
    </row>
    <row r="12" spans="2:8" ht="15">
      <c r="B12" s="97"/>
      <c r="C12" s="97"/>
      <c r="D12" s="97"/>
      <c r="E12" s="54"/>
      <c r="F12" s="54"/>
      <c r="G12" s="54"/>
      <c r="H12" s="54"/>
    </row>
    <row r="13" spans="2:8" ht="15" customHeight="1">
      <c r="B13" s="97"/>
      <c r="C13" s="97"/>
      <c r="D13" s="97"/>
      <c r="E13" s="54"/>
      <c r="F13" s="54"/>
      <c r="G13" s="54"/>
      <c r="H13" s="54"/>
    </row>
    <row r="15" spans="2:8" ht="15" customHeight="1">
      <c r="B15" s="97"/>
      <c r="C15" s="97"/>
      <c r="D15" s="97"/>
      <c r="E15" s="54"/>
      <c r="F15" s="54"/>
      <c r="G15" s="54"/>
      <c r="H15" s="54"/>
    </row>
  </sheetData>
  <sheetProtection/>
  <mergeCells count="7">
    <mergeCell ref="B15:D15"/>
    <mergeCell ref="A2:D2"/>
    <mergeCell ref="A3:D3"/>
    <mergeCell ref="A4:D4"/>
    <mergeCell ref="B11:E11"/>
    <mergeCell ref="B12:D12"/>
    <mergeCell ref="B13:D13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B14" sqref="B14:D18"/>
    </sheetView>
  </sheetViews>
  <sheetFormatPr defaultColWidth="9.00390625" defaultRowHeight="12.75"/>
  <cols>
    <col min="1" max="1" width="6.00390625" style="0" customWidth="1"/>
    <col min="2" max="2" width="53.625" style="0" customWidth="1"/>
    <col min="3" max="3" width="17.625" style="0" customWidth="1"/>
    <col min="4" max="4" width="14.875" style="0" customWidth="1"/>
    <col min="5" max="5" width="16.25390625" style="0" bestFit="1" customWidth="1"/>
  </cols>
  <sheetData>
    <row r="2" spans="1:5" ht="18">
      <c r="A2" s="98" t="s">
        <v>135</v>
      </c>
      <c r="B2" s="98"/>
      <c r="C2" s="98"/>
      <c r="D2" s="98"/>
      <c r="E2" s="40"/>
    </row>
    <row r="3" spans="1:7" ht="36.75" customHeight="1">
      <c r="A3" s="99" t="s">
        <v>209</v>
      </c>
      <c r="B3" s="99"/>
      <c r="C3" s="99"/>
      <c r="D3" s="99"/>
      <c r="E3" s="56"/>
      <c r="F3" s="56"/>
      <c r="G3" s="56"/>
    </row>
    <row r="4" spans="1:8" ht="24.75" customHeight="1">
      <c r="A4" s="100" t="s">
        <v>232</v>
      </c>
      <c r="B4" s="100"/>
      <c r="C4" s="100"/>
      <c r="D4" s="100"/>
      <c r="E4" s="65"/>
      <c r="F4" s="65"/>
      <c r="G4" s="65"/>
      <c r="H4" s="65"/>
    </row>
    <row r="5" spans="1:5" ht="18" customHeight="1">
      <c r="A5" s="41" t="s">
        <v>10</v>
      </c>
      <c r="B5" s="41" t="s">
        <v>11</v>
      </c>
      <c r="C5" s="41" t="s">
        <v>12</v>
      </c>
      <c r="D5" s="41" t="s">
        <v>13</v>
      </c>
      <c r="E5" s="24"/>
    </row>
    <row r="6" spans="1:4" ht="25.5" customHeight="1">
      <c r="A6" s="41"/>
      <c r="B6" s="41" t="s">
        <v>164</v>
      </c>
      <c r="C6" s="41"/>
      <c r="D6" s="41"/>
    </row>
    <row r="7" spans="1:4" ht="37.5" customHeight="1">
      <c r="A7" s="45" t="s">
        <v>10</v>
      </c>
      <c r="B7" s="43" t="s">
        <v>233</v>
      </c>
      <c r="C7" s="42">
        <v>10.56</v>
      </c>
      <c r="D7" s="41" t="s">
        <v>133</v>
      </c>
    </row>
    <row r="8" spans="1:4" s="14" customFormat="1" ht="41.25" customHeight="1">
      <c r="A8" s="45" t="s">
        <v>11</v>
      </c>
      <c r="B8" s="45" t="s">
        <v>234</v>
      </c>
      <c r="C8" s="60">
        <v>44</v>
      </c>
      <c r="D8" s="45" t="s">
        <v>154</v>
      </c>
    </row>
    <row r="9" spans="1:4" ht="30.75" customHeight="1">
      <c r="A9" s="45" t="s">
        <v>12</v>
      </c>
      <c r="B9" s="45" t="s">
        <v>231</v>
      </c>
      <c r="C9" s="60">
        <v>2</v>
      </c>
      <c r="D9" s="45" t="s">
        <v>150</v>
      </c>
    </row>
    <row r="10" spans="1:4" ht="34.5" customHeight="1">
      <c r="A10" s="45" t="s">
        <v>13</v>
      </c>
      <c r="B10" s="45" t="s">
        <v>235</v>
      </c>
      <c r="C10" s="60">
        <v>44.45</v>
      </c>
      <c r="D10" s="45" t="s">
        <v>154</v>
      </c>
    </row>
    <row r="11" spans="1:4" s="14" customFormat="1" ht="45.75" customHeight="1">
      <c r="A11" s="45" t="s">
        <v>14</v>
      </c>
      <c r="B11" s="45" t="s">
        <v>161</v>
      </c>
      <c r="C11" s="60">
        <v>24</v>
      </c>
      <c r="D11" s="45" t="s">
        <v>137</v>
      </c>
    </row>
    <row r="12" spans="1:4" ht="36" customHeight="1">
      <c r="A12" s="45" t="s">
        <v>15</v>
      </c>
      <c r="B12" s="45" t="s">
        <v>236</v>
      </c>
      <c r="C12" s="42">
        <f>C7</f>
        <v>10.56</v>
      </c>
      <c r="D12" s="45" t="s">
        <v>133</v>
      </c>
    </row>
    <row r="13" spans="1:9" ht="18">
      <c r="A13" s="39"/>
      <c r="B13" s="101"/>
      <c r="C13" s="101"/>
      <c r="D13" s="101"/>
      <c r="E13" s="101"/>
      <c r="F13" s="25"/>
      <c r="G13" s="25"/>
      <c r="H13" s="25"/>
      <c r="I13" s="25"/>
    </row>
    <row r="14" spans="2:8" ht="15">
      <c r="B14" s="97"/>
      <c r="C14" s="97"/>
      <c r="D14" s="97"/>
      <c r="E14" s="54"/>
      <c r="F14" s="54"/>
      <c r="G14" s="54"/>
      <c r="H14" s="54"/>
    </row>
    <row r="15" spans="2:8" ht="15" customHeight="1">
      <c r="B15" s="97"/>
      <c r="C15" s="97"/>
      <c r="D15" s="97"/>
      <c r="E15" s="54"/>
      <c r="F15" s="54"/>
      <c r="G15" s="54"/>
      <c r="H15" s="54"/>
    </row>
    <row r="17" spans="2:8" ht="15" customHeight="1">
      <c r="B17" s="97"/>
      <c r="C17" s="97"/>
      <c r="D17" s="97"/>
      <c r="E17" s="54"/>
      <c r="F17" s="54"/>
      <c r="G17" s="54"/>
      <c r="H17" s="54"/>
    </row>
  </sheetData>
  <sheetProtection/>
  <mergeCells count="7">
    <mergeCell ref="B17:D17"/>
    <mergeCell ref="A2:D2"/>
    <mergeCell ref="A3:D3"/>
    <mergeCell ref="A4:D4"/>
    <mergeCell ref="B13:E13"/>
    <mergeCell ref="B14:D14"/>
    <mergeCell ref="B15:D1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2">
      <selection activeCell="B11" sqref="B11:D16"/>
    </sheetView>
  </sheetViews>
  <sheetFormatPr defaultColWidth="9.00390625" defaultRowHeight="12.75"/>
  <cols>
    <col min="1" max="1" width="6.00390625" style="0" customWidth="1"/>
    <col min="2" max="2" width="53.625" style="0" customWidth="1"/>
    <col min="3" max="3" width="17.625" style="0" customWidth="1"/>
    <col min="4" max="4" width="14.875" style="0" customWidth="1"/>
    <col min="5" max="5" width="16.25390625" style="0" bestFit="1" customWidth="1"/>
  </cols>
  <sheetData>
    <row r="2" spans="1:5" ht="18">
      <c r="A2" s="98" t="s">
        <v>135</v>
      </c>
      <c r="B2" s="98"/>
      <c r="C2" s="98"/>
      <c r="D2" s="98"/>
      <c r="E2" s="40"/>
    </row>
    <row r="3" spans="1:7" ht="42" customHeight="1">
      <c r="A3" s="99" t="s">
        <v>209</v>
      </c>
      <c r="B3" s="99"/>
      <c r="C3" s="99"/>
      <c r="D3" s="99"/>
      <c r="E3" s="56"/>
      <c r="F3" s="56"/>
      <c r="G3" s="56"/>
    </row>
    <row r="4" spans="1:8" ht="20.25" customHeight="1">
      <c r="A4" s="100" t="s">
        <v>228</v>
      </c>
      <c r="B4" s="100"/>
      <c r="C4" s="100"/>
      <c r="D4" s="100"/>
      <c r="E4" s="65"/>
      <c r="F4" s="65"/>
      <c r="G4" s="65"/>
      <c r="H4" s="65"/>
    </row>
    <row r="5" spans="1:5" ht="18" customHeight="1">
      <c r="A5" s="41" t="s">
        <v>10</v>
      </c>
      <c r="B5" s="41" t="s">
        <v>11</v>
      </c>
      <c r="C5" s="41" t="s">
        <v>12</v>
      </c>
      <c r="D5" s="41" t="s">
        <v>13</v>
      </c>
      <c r="E5" s="24"/>
    </row>
    <row r="6" spans="1:4" ht="18" customHeight="1">
      <c r="A6" s="57"/>
      <c r="B6" s="58" t="s">
        <v>229</v>
      </c>
      <c r="C6" s="76"/>
      <c r="D6" s="77"/>
    </row>
    <row r="7" spans="1:4" ht="37.5" customHeight="1">
      <c r="A7" s="45" t="s">
        <v>10</v>
      </c>
      <c r="B7" s="45" t="s">
        <v>230</v>
      </c>
      <c r="C7" s="42">
        <v>1</v>
      </c>
      <c r="D7" s="41" t="s">
        <v>144</v>
      </c>
    </row>
    <row r="8" spans="1:4" s="14" customFormat="1" ht="33.75" customHeight="1">
      <c r="A8" s="45" t="s">
        <v>11</v>
      </c>
      <c r="B8" s="45" t="s">
        <v>231</v>
      </c>
      <c r="C8" s="60">
        <v>2</v>
      </c>
      <c r="D8" s="45" t="s">
        <v>150</v>
      </c>
    </row>
    <row r="9" spans="1:4" s="14" customFormat="1" ht="39" customHeight="1">
      <c r="A9" s="45" t="s">
        <v>12</v>
      </c>
      <c r="B9" s="45" t="s">
        <v>166</v>
      </c>
      <c r="C9" s="60">
        <v>1</v>
      </c>
      <c r="D9" s="45" t="s">
        <v>150</v>
      </c>
    </row>
    <row r="10" spans="1:13" s="49" customFormat="1" ht="36" customHeight="1">
      <c r="A10" s="45" t="s">
        <v>13</v>
      </c>
      <c r="B10" s="43" t="s">
        <v>207</v>
      </c>
      <c r="C10" s="46">
        <v>1</v>
      </c>
      <c r="D10" s="45" t="s">
        <v>144</v>
      </c>
      <c r="E10" s="47"/>
      <c r="F10" s="48"/>
      <c r="H10" s="48"/>
      <c r="K10" s="50"/>
      <c r="M10" s="51"/>
    </row>
    <row r="11" spans="1:13" s="49" customFormat="1" ht="17.25" customHeight="1">
      <c r="A11" s="73"/>
      <c r="B11" s="74"/>
      <c r="C11" s="75"/>
      <c r="D11" s="73"/>
      <c r="E11" s="47"/>
      <c r="F11" s="48"/>
      <c r="H11" s="48"/>
      <c r="K11" s="50"/>
      <c r="M11" s="51"/>
    </row>
    <row r="12" spans="2:8" ht="15">
      <c r="B12" s="97"/>
      <c r="C12" s="97"/>
      <c r="D12" s="97"/>
      <c r="E12" s="54"/>
      <c r="F12" s="54"/>
      <c r="G12" s="54"/>
      <c r="H12" s="54"/>
    </row>
    <row r="13" spans="2:8" ht="15" customHeight="1">
      <c r="B13" s="97"/>
      <c r="C13" s="97"/>
      <c r="D13" s="97"/>
      <c r="E13" s="54"/>
      <c r="F13" s="54"/>
      <c r="G13" s="54"/>
      <c r="H13" s="54"/>
    </row>
    <row r="15" spans="2:8" ht="15" customHeight="1">
      <c r="B15" s="97"/>
      <c r="C15" s="97"/>
      <c r="D15" s="97"/>
      <c r="E15" s="54"/>
      <c r="F15" s="54"/>
      <c r="G15" s="54"/>
      <c r="H15" s="54"/>
    </row>
  </sheetData>
  <sheetProtection/>
  <mergeCells count="6">
    <mergeCell ref="B15:D15"/>
    <mergeCell ref="A2:D2"/>
    <mergeCell ref="A3:D3"/>
    <mergeCell ref="A4:D4"/>
    <mergeCell ref="B12:D12"/>
    <mergeCell ref="B13:D13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B13" sqref="B13:E17"/>
    </sheetView>
  </sheetViews>
  <sheetFormatPr defaultColWidth="9.00390625" defaultRowHeight="12.75"/>
  <cols>
    <col min="1" max="1" width="6.00390625" style="0" customWidth="1"/>
    <col min="2" max="2" width="53.625" style="0" customWidth="1"/>
    <col min="3" max="3" width="17.625" style="0" customWidth="1"/>
    <col min="4" max="4" width="14.875" style="0" customWidth="1"/>
    <col min="5" max="5" width="16.25390625" style="0" bestFit="1" customWidth="1"/>
  </cols>
  <sheetData>
    <row r="2" spans="1:5" ht="18">
      <c r="A2" s="98" t="s">
        <v>135</v>
      </c>
      <c r="B2" s="98"/>
      <c r="C2" s="98"/>
      <c r="D2" s="98"/>
      <c r="E2" s="40"/>
    </row>
    <row r="3" spans="1:7" ht="38.25" customHeight="1">
      <c r="A3" s="99" t="s">
        <v>209</v>
      </c>
      <c r="B3" s="99"/>
      <c r="C3" s="99"/>
      <c r="D3" s="99"/>
      <c r="E3" s="56"/>
      <c r="F3" s="56"/>
      <c r="G3" s="56"/>
    </row>
    <row r="4" spans="1:8" ht="24.75" customHeight="1">
      <c r="A4" s="100" t="s">
        <v>222</v>
      </c>
      <c r="B4" s="100"/>
      <c r="C4" s="100"/>
      <c r="D4" s="100"/>
      <c r="E4" s="65"/>
      <c r="F4" s="65"/>
      <c r="G4" s="65"/>
      <c r="H4" s="65"/>
    </row>
    <row r="5" spans="1:5" ht="18" customHeight="1">
      <c r="A5" s="41" t="s">
        <v>10</v>
      </c>
      <c r="B5" s="41" t="s">
        <v>11</v>
      </c>
      <c r="C5" s="41" t="s">
        <v>12</v>
      </c>
      <c r="D5" s="41" t="s">
        <v>13</v>
      </c>
      <c r="E5" s="24"/>
    </row>
    <row r="6" spans="1:4" ht="34.5" customHeight="1">
      <c r="A6" s="45" t="s">
        <v>10</v>
      </c>
      <c r="B6" s="45" t="s">
        <v>223</v>
      </c>
      <c r="C6" s="62">
        <v>1</v>
      </c>
      <c r="D6" s="45" t="s">
        <v>143</v>
      </c>
    </row>
    <row r="7" spans="1:4" ht="33.75" customHeight="1">
      <c r="A7" s="45" t="s">
        <v>11</v>
      </c>
      <c r="B7" s="45" t="s">
        <v>145</v>
      </c>
      <c r="C7" s="62">
        <v>0.6</v>
      </c>
      <c r="D7" s="45" t="s">
        <v>149</v>
      </c>
    </row>
    <row r="8" spans="1:4" s="14" customFormat="1" ht="36.75" customHeight="1">
      <c r="A8" s="41" t="s">
        <v>12</v>
      </c>
      <c r="B8" s="45" t="s">
        <v>224</v>
      </c>
      <c r="C8" s="62">
        <v>15.5</v>
      </c>
      <c r="D8" s="45" t="s">
        <v>136</v>
      </c>
    </row>
    <row r="9" spans="1:4" s="14" customFormat="1" ht="33" customHeight="1">
      <c r="A9" s="45" t="s">
        <v>13</v>
      </c>
      <c r="B9" s="45" t="s">
        <v>146</v>
      </c>
      <c r="C9" s="62">
        <v>1</v>
      </c>
      <c r="D9" s="45" t="s">
        <v>143</v>
      </c>
    </row>
    <row r="10" spans="1:13" s="49" customFormat="1" ht="30.75" customHeight="1">
      <c r="A10" s="45" t="s">
        <v>14</v>
      </c>
      <c r="B10" s="45" t="s">
        <v>225</v>
      </c>
      <c r="C10" s="62">
        <v>1</v>
      </c>
      <c r="D10" s="45" t="s">
        <v>143</v>
      </c>
      <c r="E10" s="47"/>
      <c r="F10" s="48"/>
      <c r="H10" s="48"/>
      <c r="K10" s="50"/>
      <c r="M10" s="51"/>
    </row>
    <row r="11" spans="1:5" s="52" customFormat="1" ht="36" customHeight="1">
      <c r="A11" s="45" t="s">
        <v>15</v>
      </c>
      <c r="B11" s="45" t="s">
        <v>226</v>
      </c>
      <c r="C11" s="62">
        <v>1</v>
      </c>
      <c r="D11" s="45" t="s">
        <v>143</v>
      </c>
      <c r="E11" s="53"/>
    </row>
    <row r="12" spans="1:4" ht="30.75" customHeight="1">
      <c r="A12" s="45" t="s">
        <v>3</v>
      </c>
      <c r="B12" s="45" t="s">
        <v>227</v>
      </c>
      <c r="C12" s="62">
        <v>1</v>
      </c>
      <c r="D12" s="45" t="s">
        <v>143</v>
      </c>
    </row>
    <row r="13" spans="1:9" ht="18">
      <c r="A13" s="39"/>
      <c r="B13" s="101"/>
      <c r="C13" s="101"/>
      <c r="D13" s="101"/>
      <c r="E13" s="101"/>
      <c r="F13" s="25"/>
      <c r="G13" s="25"/>
      <c r="H13" s="25"/>
      <c r="I13" s="25"/>
    </row>
    <row r="14" spans="2:8" ht="15">
      <c r="B14" s="97"/>
      <c r="C14" s="97"/>
      <c r="D14" s="97"/>
      <c r="E14" s="54"/>
      <c r="F14" s="54"/>
      <c r="G14" s="54"/>
      <c r="H14" s="54"/>
    </row>
    <row r="15" spans="2:8" ht="15" customHeight="1">
      <c r="B15" s="97"/>
      <c r="C15" s="97"/>
      <c r="D15" s="97"/>
      <c r="E15" s="54"/>
      <c r="F15" s="54"/>
      <c r="G15" s="54"/>
      <c r="H15" s="54"/>
    </row>
    <row r="17" spans="2:8" ht="15" customHeight="1">
      <c r="B17" s="97"/>
      <c r="C17" s="97"/>
      <c r="D17" s="97"/>
      <c r="E17" s="54"/>
      <c r="F17" s="54"/>
      <c r="G17" s="54"/>
      <c r="H17" s="54"/>
    </row>
  </sheetData>
  <sheetProtection/>
  <mergeCells count="7">
    <mergeCell ref="B17:D17"/>
    <mergeCell ref="A2:D2"/>
    <mergeCell ref="A3:D3"/>
    <mergeCell ref="A4:D4"/>
    <mergeCell ref="B13:E13"/>
    <mergeCell ref="B14:D14"/>
    <mergeCell ref="B15:D1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9">
      <selection activeCell="B32" sqref="B32:E39"/>
    </sheetView>
  </sheetViews>
  <sheetFormatPr defaultColWidth="9.00390625" defaultRowHeight="12.75"/>
  <cols>
    <col min="1" max="1" width="6.00390625" style="0" customWidth="1"/>
    <col min="2" max="2" width="53.625" style="0" customWidth="1"/>
    <col min="3" max="3" width="17.625" style="0" customWidth="1"/>
    <col min="4" max="4" width="14.875" style="0" customWidth="1"/>
    <col min="5" max="5" width="16.25390625" style="0" bestFit="1" customWidth="1"/>
  </cols>
  <sheetData>
    <row r="2" spans="1:5" ht="18">
      <c r="A2" s="98" t="s">
        <v>135</v>
      </c>
      <c r="B2" s="98"/>
      <c r="C2" s="98"/>
      <c r="D2" s="98"/>
      <c r="E2" s="40"/>
    </row>
    <row r="3" spans="1:7" ht="36.75" customHeight="1">
      <c r="A3" s="99" t="s">
        <v>209</v>
      </c>
      <c r="B3" s="99"/>
      <c r="C3" s="99"/>
      <c r="D3" s="99"/>
      <c r="E3" s="56"/>
      <c r="F3" s="56"/>
      <c r="G3" s="56"/>
    </row>
    <row r="4" spans="1:8" ht="30" customHeight="1">
      <c r="A4" s="100" t="s">
        <v>210</v>
      </c>
      <c r="B4" s="100"/>
      <c r="C4" s="100"/>
      <c r="D4" s="100"/>
      <c r="E4" s="65"/>
      <c r="F4" s="65"/>
      <c r="G4" s="65"/>
      <c r="H4" s="65"/>
    </row>
    <row r="5" spans="1:5" ht="18" customHeight="1">
      <c r="A5" s="41" t="s">
        <v>10</v>
      </c>
      <c r="B5" s="41" t="s">
        <v>11</v>
      </c>
      <c r="C5" s="41" t="s">
        <v>12</v>
      </c>
      <c r="D5" s="41" t="s">
        <v>13</v>
      </c>
      <c r="E5" s="24"/>
    </row>
    <row r="6" spans="1:4" ht="35.25" customHeight="1">
      <c r="A6" s="45" t="s">
        <v>10</v>
      </c>
      <c r="B6" s="43" t="s">
        <v>167</v>
      </c>
      <c r="C6" s="60">
        <v>7.36</v>
      </c>
      <c r="D6" s="41" t="s">
        <v>133</v>
      </c>
    </row>
    <row r="7" spans="1:4" ht="36.75" customHeight="1">
      <c r="A7" s="45" t="s">
        <v>11</v>
      </c>
      <c r="B7" s="43" t="s">
        <v>168</v>
      </c>
      <c r="C7" s="64">
        <f>C6*1.8</f>
        <v>13.248000000000001</v>
      </c>
      <c r="D7" s="43" t="s">
        <v>134</v>
      </c>
    </row>
    <row r="8" spans="1:4" s="14" customFormat="1" ht="24.75" customHeight="1">
      <c r="A8" s="45" t="s">
        <v>12</v>
      </c>
      <c r="B8" s="43" t="s">
        <v>169</v>
      </c>
      <c r="C8" s="64">
        <f>C7</f>
        <v>13.248000000000001</v>
      </c>
      <c r="D8" s="43" t="s">
        <v>134</v>
      </c>
    </row>
    <row r="9" spans="1:4" s="14" customFormat="1" ht="41.25" customHeight="1">
      <c r="A9" s="45" t="s">
        <v>13</v>
      </c>
      <c r="B9" s="45" t="s">
        <v>170</v>
      </c>
      <c r="C9" s="42">
        <v>5.16</v>
      </c>
      <c r="D9" s="43" t="s">
        <v>133</v>
      </c>
    </row>
    <row r="10" spans="1:13" s="49" customFormat="1" ht="39.75" customHeight="1">
      <c r="A10" s="45" t="s">
        <v>14</v>
      </c>
      <c r="B10" s="45" t="s">
        <v>172</v>
      </c>
      <c r="C10" s="63">
        <v>0.45</v>
      </c>
      <c r="D10" s="42" t="s">
        <v>133</v>
      </c>
      <c r="E10" s="47"/>
      <c r="F10" s="48"/>
      <c r="H10" s="48"/>
      <c r="K10" s="50"/>
      <c r="M10" s="51"/>
    </row>
    <row r="11" spans="1:5" s="52" customFormat="1" ht="25.5" customHeight="1">
      <c r="A11" s="45" t="s">
        <v>15</v>
      </c>
      <c r="B11" s="43" t="s">
        <v>171</v>
      </c>
      <c r="C11" s="69">
        <v>0.074</v>
      </c>
      <c r="D11" s="43" t="s">
        <v>134</v>
      </c>
      <c r="E11" s="53"/>
    </row>
    <row r="12" spans="1:4" ht="34.5" customHeight="1">
      <c r="A12" s="45" t="s">
        <v>3</v>
      </c>
      <c r="B12" s="45" t="s">
        <v>173</v>
      </c>
      <c r="C12" s="61">
        <v>4.2</v>
      </c>
      <c r="D12" s="42" t="s">
        <v>133</v>
      </c>
    </row>
    <row r="13" spans="1:4" ht="22.5" customHeight="1">
      <c r="A13" s="45" t="s">
        <v>4</v>
      </c>
      <c r="B13" s="43" t="s">
        <v>171</v>
      </c>
      <c r="C13" s="69">
        <v>0.275</v>
      </c>
      <c r="D13" s="43" t="s">
        <v>134</v>
      </c>
    </row>
    <row r="14" spans="1:4" s="14" customFormat="1" ht="33" customHeight="1">
      <c r="A14" s="45" t="s">
        <v>5</v>
      </c>
      <c r="B14" s="45" t="s">
        <v>174</v>
      </c>
      <c r="C14" s="63">
        <v>9.1</v>
      </c>
      <c r="D14" s="42" t="s">
        <v>133</v>
      </c>
    </row>
    <row r="15" spans="1:4" s="14" customFormat="1" ht="36" customHeight="1">
      <c r="A15" s="45" t="s">
        <v>6</v>
      </c>
      <c r="B15" s="58" t="s">
        <v>211</v>
      </c>
      <c r="C15" s="61">
        <v>0.84</v>
      </c>
      <c r="D15" s="58" t="s">
        <v>137</v>
      </c>
    </row>
    <row r="16" spans="1:13" s="49" customFormat="1" ht="22.5" customHeight="1">
      <c r="A16" s="45" t="s">
        <v>44</v>
      </c>
      <c r="B16" s="58" t="s">
        <v>212</v>
      </c>
      <c r="C16" s="61">
        <v>5.28</v>
      </c>
      <c r="D16" s="58" t="s">
        <v>137</v>
      </c>
      <c r="E16" s="47"/>
      <c r="F16" s="48"/>
      <c r="H16" s="48"/>
      <c r="K16" s="50"/>
      <c r="M16" s="51"/>
    </row>
    <row r="17" spans="1:5" s="52" customFormat="1" ht="36.75" customHeight="1">
      <c r="A17" s="45" t="s">
        <v>22</v>
      </c>
      <c r="B17" s="41" t="s">
        <v>213</v>
      </c>
      <c r="C17" s="42">
        <v>10.56</v>
      </c>
      <c r="D17" s="41" t="s">
        <v>137</v>
      </c>
      <c r="E17" s="53"/>
    </row>
    <row r="18" spans="1:4" ht="21.75" customHeight="1">
      <c r="A18" s="45" t="s">
        <v>23</v>
      </c>
      <c r="B18" s="45" t="s">
        <v>175</v>
      </c>
      <c r="C18" s="63">
        <v>32.04</v>
      </c>
      <c r="D18" s="61" t="s">
        <v>137</v>
      </c>
    </row>
    <row r="19" spans="1:4" ht="39.75" customHeight="1">
      <c r="A19" s="45" t="s">
        <v>24</v>
      </c>
      <c r="B19" s="45" t="s">
        <v>214</v>
      </c>
      <c r="C19" s="63">
        <v>32.04</v>
      </c>
      <c r="D19" s="45" t="s">
        <v>137</v>
      </c>
    </row>
    <row r="20" spans="1:4" s="14" customFormat="1" ht="45" customHeight="1">
      <c r="A20" s="45" t="s">
        <v>45</v>
      </c>
      <c r="B20" s="58" t="s">
        <v>215</v>
      </c>
      <c r="C20" s="63">
        <v>16.56</v>
      </c>
      <c r="D20" s="58" t="s">
        <v>137</v>
      </c>
    </row>
    <row r="21" spans="1:4" s="14" customFormat="1" ht="34.5" customHeight="1">
      <c r="A21" s="45" t="s">
        <v>27</v>
      </c>
      <c r="B21" s="45" t="s">
        <v>176</v>
      </c>
      <c r="C21" s="63">
        <f>C20</f>
        <v>16.56</v>
      </c>
      <c r="D21" s="45" t="s">
        <v>137</v>
      </c>
    </row>
    <row r="22" spans="1:13" s="49" customFormat="1" ht="38.25" customHeight="1">
      <c r="A22" s="45" t="s">
        <v>28</v>
      </c>
      <c r="B22" s="45" t="s">
        <v>178</v>
      </c>
      <c r="C22" s="61">
        <v>22.8</v>
      </c>
      <c r="D22" s="45" t="s">
        <v>137</v>
      </c>
      <c r="E22" s="47"/>
      <c r="F22" s="48"/>
      <c r="H22" s="48"/>
      <c r="K22" s="50"/>
      <c r="M22" s="51"/>
    </row>
    <row r="23" spans="1:5" s="52" customFormat="1" ht="33.75" customHeight="1">
      <c r="A23" s="45" t="s">
        <v>29</v>
      </c>
      <c r="B23" s="45" t="s">
        <v>179</v>
      </c>
      <c r="C23" s="63">
        <v>25.76</v>
      </c>
      <c r="D23" s="45" t="s">
        <v>137</v>
      </c>
      <c r="E23" s="53"/>
    </row>
    <row r="24" spans="1:4" ht="36.75" customHeight="1">
      <c r="A24" s="45" t="s">
        <v>30</v>
      </c>
      <c r="B24" s="45" t="s">
        <v>180</v>
      </c>
      <c r="C24" s="62">
        <v>11.1</v>
      </c>
      <c r="D24" s="42" t="s">
        <v>137</v>
      </c>
    </row>
    <row r="25" spans="1:4" ht="23.25" customHeight="1">
      <c r="A25" s="45" t="s">
        <v>31</v>
      </c>
      <c r="B25" s="41" t="s">
        <v>216</v>
      </c>
      <c r="C25" s="61">
        <v>1.66</v>
      </c>
      <c r="D25" s="59" t="s">
        <v>133</v>
      </c>
    </row>
    <row r="26" spans="1:4" s="14" customFormat="1" ht="22.5" customHeight="1">
      <c r="A26" s="45" t="s">
        <v>147</v>
      </c>
      <c r="B26" s="58" t="s">
        <v>217</v>
      </c>
      <c r="C26" s="61">
        <v>1.66</v>
      </c>
      <c r="D26" s="59" t="s">
        <v>133</v>
      </c>
    </row>
    <row r="27" spans="1:4" s="14" customFormat="1" ht="24" customHeight="1">
      <c r="A27" s="45" t="s">
        <v>148</v>
      </c>
      <c r="B27" s="45" t="s">
        <v>218</v>
      </c>
      <c r="C27" s="63">
        <v>16.6</v>
      </c>
      <c r="D27" s="45" t="s">
        <v>137</v>
      </c>
    </row>
    <row r="28" spans="1:13" s="49" customFormat="1" ht="21.75" customHeight="1">
      <c r="A28" s="45" t="s">
        <v>138</v>
      </c>
      <c r="B28" s="45" t="s">
        <v>219</v>
      </c>
      <c r="C28" s="63">
        <v>50.16</v>
      </c>
      <c r="D28" s="61" t="s">
        <v>137</v>
      </c>
      <c r="E28" s="47"/>
      <c r="F28" s="48"/>
      <c r="H28" s="48"/>
      <c r="K28" s="50"/>
      <c r="M28" s="51"/>
    </row>
    <row r="29" spans="1:5" s="52" customFormat="1" ht="33.75" customHeight="1">
      <c r="A29" s="45" t="s">
        <v>139</v>
      </c>
      <c r="B29" s="45" t="s">
        <v>181</v>
      </c>
      <c r="C29" s="63">
        <f>C28</f>
        <v>50.16</v>
      </c>
      <c r="D29" s="45" t="s">
        <v>137</v>
      </c>
      <c r="E29" s="53"/>
    </row>
    <row r="30" spans="1:4" ht="36" customHeight="1">
      <c r="A30" s="45" t="s">
        <v>162</v>
      </c>
      <c r="B30" s="45" t="s">
        <v>182</v>
      </c>
      <c r="C30" s="62">
        <f>C29</f>
        <v>50.16</v>
      </c>
      <c r="D30" s="45" t="s">
        <v>137</v>
      </c>
    </row>
    <row r="31" spans="1:4" ht="23.25" customHeight="1">
      <c r="A31" s="45" t="s">
        <v>140</v>
      </c>
      <c r="B31" s="45" t="s">
        <v>220</v>
      </c>
      <c r="C31" s="62">
        <v>170</v>
      </c>
      <c r="D31" s="45" t="s">
        <v>221</v>
      </c>
    </row>
    <row r="32" spans="1:9" ht="18">
      <c r="A32" s="39"/>
      <c r="B32" s="101"/>
      <c r="C32" s="101"/>
      <c r="D32" s="101"/>
      <c r="E32" s="101"/>
      <c r="F32" s="25"/>
      <c r="G32" s="25"/>
      <c r="H32" s="25"/>
      <c r="I32" s="25"/>
    </row>
    <row r="33" spans="2:8" ht="15">
      <c r="B33" s="97"/>
      <c r="C33" s="97"/>
      <c r="D33" s="97"/>
      <c r="E33" s="54"/>
      <c r="F33" s="54"/>
      <c r="G33" s="54"/>
      <c r="H33" s="54"/>
    </row>
    <row r="34" spans="2:8" ht="15" customHeight="1">
      <c r="B34" s="97"/>
      <c r="C34" s="97"/>
      <c r="D34" s="97"/>
      <c r="E34" s="54"/>
      <c r="F34" s="54"/>
      <c r="G34" s="54"/>
      <c r="H34" s="54"/>
    </row>
    <row r="36" spans="2:8" ht="15" customHeight="1">
      <c r="B36" s="97"/>
      <c r="C36" s="97"/>
      <c r="D36" s="97"/>
      <c r="E36" s="54"/>
      <c r="F36" s="54"/>
      <c r="G36" s="54"/>
      <c r="H36" s="54"/>
    </row>
  </sheetData>
  <sheetProtection/>
  <mergeCells count="7">
    <mergeCell ref="B36:D36"/>
    <mergeCell ref="A2:D2"/>
    <mergeCell ref="A3:D3"/>
    <mergeCell ref="A4:D4"/>
    <mergeCell ref="B32:E32"/>
    <mergeCell ref="B33:D33"/>
    <mergeCell ref="B34:D34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40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.00390625" style="0" customWidth="1"/>
    <col min="2" max="2" width="53.625" style="0" customWidth="1"/>
    <col min="3" max="3" width="17.625" style="0" customWidth="1"/>
    <col min="4" max="4" width="14.875" style="0" customWidth="1"/>
    <col min="5" max="5" width="16.25390625" style="0" bestFit="1" customWidth="1"/>
  </cols>
  <sheetData>
    <row r="2" spans="1:5" ht="18">
      <c r="A2" s="98" t="s">
        <v>135</v>
      </c>
      <c r="B2" s="98"/>
      <c r="C2" s="98"/>
      <c r="D2" s="98"/>
      <c r="E2" s="40"/>
    </row>
    <row r="3" spans="1:12" ht="42" customHeight="1">
      <c r="A3" s="99" t="s">
        <v>183</v>
      </c>
      <c r="B3" s="99"/>
      <c r="C3" s="99"/>
      <c r="D3" s="99"/>
      <c r="E3" s="56"/>
      <c r="F3" s="56"/>
      <c r="G3" s="56"/>
      <c r="H3" s="56"/>
      <c r="I3" s="56"/>
      <c r="J3" s="56"/>
      <c r="K3" s="56"/>
      <c r="L3" s="56"/>
    </row>
    <row r="4" spans="1:5" ht="30" customHeight="1">
      <c r="A4" s="102" t="s">
        <v>156</v>
      </c>
      <c r="B4" s="102"/>
      <c r="C4" s="102"/>
      <c r="D4" s="102"/>
      <c r="E4" s="55"/>
    </row>
    <row r="5" spans="1:5" ht="18" customHeight="1">
      <c r="A5" s="41" t="s">
        <v>10</v>
      </c>
      <c r="B5" s="41" t="s">
        <v>11</v>
      </c>
      <c r="C5" s="41" t="s">
        <v>12</v>
      </c>
      <c r="D5" s="41" t="s">
        <v>13</v>
      </c>
      <c r="E5" s="24"/>
    </row>
    <row r="6" spans="1:4" ht="31.5" customHeight="1">
      <c r="A6" s="45" t="s">
        <v>10</v>
      </c>
      <c r="B6" s="45" t="s">
        <v>153</v>
      </c>
      <c r="C6" s="60">
        <v>52</v>
      </c>
      <c r="D6" s="45" t="s">
        <v>143</v>
      </c>
    </row>
    <row r="7" spans="1:4" ht="30.75" customHeight="1">
      <c r="A7" s="45" t="s">
        <v>11</v>
      </c>
      <c r="B7" s="45" t="s">
        <v>184</v>
      </c>
      <c r="C7" s="60">
        <v>27.3</v>
      </c>
      <c r="D7" s="45" t="s">
        <v>151</v>
      </c>
    </row>
    <row r="8" spans="1:4" s="14" customFormat="1" ht="32.25" customHeight="1">
      <c r="A8" s="45" t="s">
        <v>12</v>
      </c>
      <c r="B8" s="45" t="s">
        <v>185</v>
      </c>
      <c r="C8" s="60">
        <v>143</v>
      </c>
      <c r="D8" s="45" t="s">
        <v>150</v>
      </c>
    </row>
    <row r="9" spans="1:4" s="14" customFormat="1" ht="22.5" customHeight="1">
      <c r="A9" s="45" t="s">
        <v>13</v>
      </c>
      <c r="B9" s="45" t="s">
        <v>186</v>
      </c>
      <c r="C9" s="60">
        <v>143</v>
      </c>
      <c r="D9" s="45" t="s">
        <v>150</v>
      </c>
    </row>
    <row r="10" spans="1:13" s="49" customFormat="1" ht="34.5" customHeight="1">
      <c r="A10" s="45" t="s">
        <v>14</v>
      </c>
      <c r="B10" s="44" t="s">
        <v>187</v>
      </c>
      <c r="C10" s="67">
        <v>16.5</v>
      </c>
      <c r="D10" s="44" t="s">
        <v>136</v>
      </c>
      <c r="E10" s="47"/>
      <c r="F10" s="48"/>
      <c r="H10" s="48"/>
      <c r="K10" s="50"/>
      <c r="M10" s="51"/>
    </row>
    <row r="11" spans="1:5" s="52" customFormat="1" ht="25.5" customHeight="1">
      <c r="A11" s="45" t="s">
        <v>15</v>
      </c>
      <c r="B11" s="45" t="s">
        <v>188</v>
      </c>
      <c r="C11" s="60">
        <v>4</v>
      </c>
      <c r="D11" s="45" t="s">
        <v>150</v>
      </c>
      <c r="E11" s="53"/>
    </row>
    <row r="12" spans="1:4" ht="31.5" customHeight="1">
      <c r="A12" s="45" t="s">
        <v>3</v>
      </c>
      <c r="B12" s="70" t="s">
        <v>189</v>
      </c>
      <c r="C12" s="64">
        <v>657</v>
      </c>
      <c r="D12" s="44" t="s">
        <v>136</v>
      </c>
    </row>
    <row r="13" spans="1:4" ht="23.25" customHeight="1">
      <c r="A13" s="45" t="s">
        <v>4</v>
      </c>
      <c r="B13" s="45" t="s">
        <v>190</v>
      </c>
      <c r="C13" s="60">
        <v>12</v>
      </c>
      <c r="D13" s="45" t="s">
        <v>150</v>
      </c>
    </row>
    <row r="14" spans="1:4" s="14" customFormat="1" ht="32.25" customHeight="1">
      <c r="A14" s="45" t="s">
        <v>5</v>
      </c>
      <c r="B14" s="70" t="s">
        <v>157</v>
      </c>
      <c r="C14" s="64">
        <v>500</v>
      </c>
      <c r="D14" s="44" t="s">
        <v>136</v>
      </c>
    </row>
    <row r="15" spans="1:4" s="14" customFormat="1" ht="33.75" customHeight="1">
      <c r="A15" s="45" t="s">
        <v>6</v>
      </c>
      <c r="B15" s="70" t="s">
        <v>158</v>
      </c>
      <c r="C15" s="67">
        <v>68.7</v>
      </c>
      <c r="D15" s="44" t="s">
        <v>136</v>
      </c>
    </row>
    <row r="16" spans="1:13" s="49" customFormat="1" ht="33.75" customHeight="1">
      <c r="A16" s="45" t="s">
        <v>44</v>
      </c>
      <c r="B16" s="70" t="s">
        <v>159</v>
      </c>
      <c r="C16" s="67">
        <v>98.6</v>
      </c>
      <c r="D16" s="44" t="s">
        <v>136</v>
      </c>
      <c r="E16" s="47"/>
      <c r="F16" s="48"/>
      <c r="H16" s="48"/>
      <c r="K16" s="50"/>
      <c r="M16" s="51"/>
    </row>
    <row r="17" spans="1:5" s="52" customFormat="1" ht="27.75" customHeight="1">
      <c r="A17" s="45" t="s">
        <v>22</v>
      </c>
      <c r="B17" s="44" t="s">
        <v>191</v>
      </c>
      <c r="C17" s="46">
        <v>2</v>
      </c>
      <c r="D17" s="71" t="s">
        <v>155</v>
      </c>
      <c r="E17" s="53"/>
    </row>
    <row r="18" spans="1:4" ht="22.5" customHeight="1">
      <c r="A18" s="45" t="s">
        <v>23</v>
      </c>
      <c r="B18" s="45" t="s">
        <v>152</v>
      </c>
      <c r="C18" s="60">
        <f>C16+C15+C14+C12+C10</f>
        <v>1340.8</v>
      </c>
      <c r="D18" s="45" t="s">
        <v>154</v>
      </c>
    </row>
    <row r="19" spans="1:4" ht="18" customHeight="1">
      <c r="A19" s="66"/>
      <c r="B19" s="44" t="s">
        <v>160</v>
      </c>
      <c r="C19" s="57"/>
      <c r="D19" s="72"/>
    </row>
    <row r="20" spans="1:4" s="14" customFormat="1" ht="23.25" customHeight="1">
      <c r="A20" s="45" t="s">
        <v>24</v>
      </c>
      <c r="B20" s="45" t="s">
        <v>192</v>
      </c>
      <c r="C20" s="68">
        <v>1</v>
      </c>
      <c r="D20" s="45" t="s">
        <v>144</v>
      </c>
    </row>
    <row r="21" spans="1:4" s="14" customFormat="1" ht="18" customHeight="1">
      <c r="A21" s="45" t="s">
        <v>45</v>
      </c>
      <c r="B21" s="43" t="s">
        <v>193</v>
      </c>
      <c r="C21" s="46">
        <v>1</v>
      </c>
      <c r="D21" s="45" t="s">
        <v>144</v>
      </c>
    </row>
    <row r="22" spans="1:13" s="49" customFormat="1" ht="19.5" customHeight="1">
      <c r="A22" s="45" t="s">
        <v>27</v>
      </c>
      <c r="B22" s="43" t="s">
        <v>194</v>
      </c>
      <c r="C22" s="60">
        <v>6.6</v>
      </c>
      <c r="D22" s="43" t="s">
        <v>136</v>
      </c>
      <c r="E22" s="47"/>
      <c r="F22" s="48"/>
      <c r="H22" s="48"/>
      <c r="K22" s="50"/>
      <c r="M22" s="51"/>
    </row>
    <row r="23" spans="1:5" s="52" customFormat="1" ht="20.25" customHeight="1">
      <c r="A23" s="45" t="s">
        <v>28</v>
      </c>
      <c r="B23" s="45" t="s">
        <v>195</v>
      </c>
      <c r="C23" s="60">
        <v>4</v>
      </c>
      <c r="D23" s="45" t="s">
        <v>163</v>
      </c>
      <c r="E23" s="53"/>
    </row>
    <row r="24" spans="1:4" ht="20.25" customHeight="1">
      <c r="A24" s="45" t="s">
        <v>29</v>
      </c>
      <c r="B24" s="45" t="s">
        <v>196</v>
      </c>
      <c r="C24" s="60">
        <v>2</v>
      </c>
      <c r="D24" s="45" t="s">
        <v>163</v>
      </c>
    </row>
    <row r="25" spans="1:4" ht="21.75" customHeight="1">
      <c r="A25" s="45" t="s">
        <v>30</v>
      </c>
      <c r="B25" s="45" t="s">
        <v>197</v>
      </c>
      <c r="C25" s="60">
        <v>12</v>
      </c>
      <c r="D25" s="45" t="s">
        <v>143</v>
      </c>
    </row>
    <row r="26" spans="1:4" s="14" customFormat="1" ht="18" customHeight="1">
      <c r="A26" s="45" t="s">
        <v>31</v>
      </c>
      <c r="B26" s="45" t="s">
        <v>198</v>
      </c>
      <c r="C26" s="60">
        <v>12</v>
      </c>
      <c r="D26" s="45" t="s">
        <v>143</v>
      </c>
    </row>
    <row r="27" spans="1:4" s="14" customFormat="1" ht="18.75" customHeight="1">
      <c r="A27" s="45" t="s">
        <v>147</v>
      </c>
      <c r="B27" s="45" t="s">
        <v>199</v>
      </c>
      <c r="C27" s="60">
        <v>4</v>
      </c>
      <c r="D27" s="45" t="s">
        <v>143</v>
      </c>
    </row>
    <row r="28" spans="1:13" s="49" customFormat="1" ht="19.5" customHeight="1">
      <c r="A28" s="45" t="s">
        <v>148</v>
      </c>
      <c r="B28" s="45" t="s">
        <v>200</v>
      </c>
      <c r="C28" s="60">
        <v>12</v>
      </c>
      <c r="D28" s="45" t="s">
        <v>143</v>
      </c>
      <c r="E28" s="47"/>
      <c r="F28" s="48"/>
      <c r="H28" s="48"/>
      <c r="K28" s="50"/>
      <c r="M28" s="51"/>
    </row>
    <row r="29" spans="1:5" s="52" customFormat="1" ht="19.5" customHeight="1">
      <c r="A29" s="45" t="s">
        <v>138</v>
      </c>
      <c r="B29" s="45" t="s">
        <v>201</v>
      </c>
      <c r="C29" s="60">
        <v>2</v>
      </c>
      <c r="D29" s="45" t="s">
        <v>163</v>
      </c>
      <c r="E29" s="53"/>
    </row>
    <row r="30" spans="1:4" ht="18.75" customHeight="1">
      <c r="A30" s="45" t="s">
        <v>139</v>
      </c>
      <c r="B30" s="45" t="s">
        <v>202</v>
      </c>
      <c r="C30" s="60">
        <v>1</v>
      </c>
      <c r="D30" s="45" t="s">
        <v>143</v>
      </c>
    </row>
    <row r="31" spans="1:4" ht="23.25" customHeight="1">
      <c r="A31" s="45" t="s">
        <v>162</v>
      </c>
      <c r="B31" s="43" t="s">
        <v>203</v>
      </c>
      <c r="C31" s="46">
        <v>1</v>
      </c>
      <c r="D31" s="45" t="s">
        <v>144</v>
      </c>
    </row>
    <row r="32" spans="1:4" s="14" customFormat="1" ht="33" customHeight="1">
      <c r="A32" s="45" t="s">
        <v>204</v>
      </c>
      <c r="B32" s="45" t="s">
        <v>161</v>
      </c>
      <c r="C32" s="60">
        <v>12</v>
      </c>
      <c r="D32" s="45" t="s">
        <v>137</v>
      </c>
    </row>
    <row r="33" spans="1:4" s="14" customFormat="1" ht="24.75" customHeight="1">
      <c r="A33" s="45" t="s">
        <v>177</v>
      </c>
      <c r="B33" s="43" t="s">
        <v>205</v>
      </c>
      <c r="C33" s="46">
        <v>2</v>
      </c>
      <c r="D33" s="45" t="s">
        <v>144</v>
      </c>
    </row>
    <row r="34" spans="1:13" s="49" customFormat="1" ht="31.5" customHeight="1">
      <c r="A34" s="58" t="s">
        <v>141</v>
      </c>
      <c r="B34" s="58" t="s">
        <v>206</v>
      </c>
      <c r="C34" s="60">
        <v>1</v>
      </c>
      <c r="D34" s="58" t="s">
        <v>150</v>
      </c>
      <c r="E34" s="47"/>
      <c r="F34" s="48"/>
      <c r="H34" s="48"/>
      <c r="K34" s="50"/>
      <c r="M34" s="51"/>
    </row>
    <row r="35" spans="1:5" s="52" customFormat="1" ht="26.25" customHeight="1">
      <c r="A35" s="45" t="s">
        <v>142</v>
      </c>
      <c r="B35" s="43" t="s">
        <v>207</v>
      </c>
      <c r="C35" s="46">
        <v>1</v>
      </c>
      <c r="D35" s="45" t="s">
        <v>144</v>
      </c>
      <c r="E35" s="53"/>
    </row>
    <row r="36" spans="1:9" ht="18">
      <c r="A36" s="39"/>
      <c r="B36" s="101"/>
      <c r="C36" s="101"/>
      <c r="D36" s="101"/>
      <c r="E36" s="101"/>
      <c r="F36" s="25"/>
      <c r="G36" s="25"/>
      <c r="H36" s="25"/>
      <c r="I36" s="25"/>
    </row>
    <row r="37" spans="2:8" ht="15">
      <c r="B37" s="97" t="s">
        <v>208</v>
      </c>
      <c r="C37" s="97"/>
      <c r="D37" s="97"/>
      <c r="E37" s="54"/>
      <c r="F37" s="54"/>
      <c r="G37" s="54"/>
      <c r="H37" s="54"/>
    </row>
    <row r="38" spans="2:8" ht="15" customHeight="1">
      <c r="B38" s="97" t="s">
        <v>131</v>
      </c>
      <c r="C38" s="97"/>
      <c r="D38" s="97"/>
      <c r="E38" s="54"/>
      <c r="F38" s="54"/>
      <c r="G38" s="54"/>
      <c r="H38" s="54"/>
    </row>
    <row r="40" spans="2:8" ht="15" customHeight="1">
      <c r="B40" s="97" t="s">
        <v>132</v>
      </c>
      <c r="C40" s="97"/>
      <c r="D40" s="97"/>
      <c r="E40" s="54"/>
      <c r="F40" s="54"/>
      <c r="G40" s="54"/>
      <c r="H40" s="54"/>
    </row>
  </sheetData>
  <sheetProtection/>
  <mergeCells count="7">
    <mergeCell ref="B38:D38"/>
    <mergeCell ref="B40:D40"/>
    <mergeCell ref="A4:D4"/>
    <mergeCell ref="A2:D2"/>
    <mergeCell ref="A3:D3"/>
    <mergeCell ref="B36:E36"/>
    <mergeCell ref="B37:D37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Tamuna Niniashvili</cp:lastModifiedBy>
  <cp:lastPrinted>2020-02-06T09:12:23Z</cp:lastPrinted>
  <dcterms:created xsi:type="dcterms:W3CDTF">2005-10-04T05:52:32Z</dcterms:created>
  <dcterms:modified xsi:type="dcterms:W3CDTF">2020-02-24T10:21:45Z</dcterms:modified>
  <cp:category/>
  <cp:version/>
  <cp:contentType/>
  <cp:contentStatus/>
</cp:coreProperties>
</file>