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8" firstSheet="1" activeTab="1"/>
  </bookViews>
  <sheets>
    <sheet name="gare kan." sheetId="1" state="hidden" r:id="rId1"/>
    <sheet name="6" sheetId="2" r:id="rId2"/>
    <sheet name="5" sheetId="3" r:id="rId3"/>
    <sheet name="4" sheetId="4" r:id="rId4"/>
    <sheet name="3" sheetId="5" r:id="rId5"/>
    <sheet name="2-3" sheetId="6" r:id="rId6"/>
    <sheet name="2-2" sheetId="7" r:id="rId7"/>
    <sheet name="2-1" sheetId="8" r:id="rId8"/>
    <sheet name="1-1" sheetId="9" r:id="rId9"/>
  </sheets>
  <definedNames/>
  <calcPr fullCalcOnLoad="1"/>
</workbook>
</file>

<file path=xl/sharedStrings.xml><?xml version="1.0" encoding="utf-8"?>
<sst xmlns="http://schemas.openxmlformats.org/spreadsheetml/2006/main" count="642" uniqueCount="254">
  <si>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</si>
  <si>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</si>
  <si>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</si>
  <si>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</si>
  <si>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</si>
  <si>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</si>
  <si>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</si>
  <si>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</si>
  <si>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</si>
  <si>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</si>
  <si>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</si>
  <si>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</si>
  <si>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</si>
  <si>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</si>
  <si>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</si>
  <si>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</si>
  <si>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</si>
  <si>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</si>
  <si>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</si>
  <si>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</si>
  <si>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</si>
  <si>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</si>
  <si>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</si>
  <si>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</si>
  <si>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</si>
  <si>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</si>
  <si>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</si>
  <si>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</si>
  <si>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</si>
  <si>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</si>
  <si>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</si>
  <si>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</si>
  <si>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</si>
  <si>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</si>
  <si>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</si>
  <si>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</si>
  <si>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</si>
  <si>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</si>
  <si>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</si>
  <si>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</si>
  <si>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</si>
  <si>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</si>
  <si>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</si>
  <si>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</si>
  <si>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</si>
  <si>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</si>
  <si>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</si>
  <si>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</si>
  <si>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</si>
  <si>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</si>
  <si>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</si>
  <si>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</si>
  <si>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</si>
  <si>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</si>
  <si>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</si>
  <si>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</si>
  <si>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</si>
  <si>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</si>
  <si>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</si>
  <si>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</si>
  <si>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</si>
  <si>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</si>
  <si>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</si>
  <si>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</si>
  <si>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</si>
  <si>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</si>
  <si>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</si>
  <si>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</si>
  <si>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</si>
  <si>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</si>
  <si>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</si>
  <si>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</si>
  <si>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</si>
  <si>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</si>
  <si>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</si>
  <si>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</si>
  <si>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</si>
  <si>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</si>
  <si>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</si>
  <si>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</si>
  <si>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</si>
  <si>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</si>
  <si>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</si>
  <si>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</si>
  <si>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</si>
  <si>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</si>
  <si>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</si>
  <si>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</si>
  <si>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</si>
  <si>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</si>
  <si>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</si>
  <si>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</si>
  <si>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</si>
  <si>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</si>
  <si>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</si>
  <si>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</si>
  <si>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</si>
  <si>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</si>
  <si>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</si>
  <si>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</si>
  <si>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</si>
  <si>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</si>
  <si>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</si>
  <si>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</si>
  <si>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</si>
  <si>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</si>
  <si>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</si>
  <si>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</si>
  <si>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</si>
  <si>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</si>
  <si>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</si>
  <si>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</si>
  <si>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</si>
  <si>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</si>
  <si>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</si>
  <si>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</si>
  <si>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</si>
  <si>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</si>
  <si>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</si>
  <si>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</si>
  <si>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</si>
  <si>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</si>
  <si>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</si>
  <si>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</si>
  <si>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</si>
  <si>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</si>
  <si>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</si>
  <si>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</si>
  <si>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</si>
  <si>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</si>
  <si>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</si>
  <si>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r>
      <t>მ</t>
    </r>
    <r>
      <rPr>
        <b/>
        <vertAlign val="superscript"/>
        <sz val="10"/>
        <rFont val="Sylfaen"/>
        <family val="1"/>
      </rPr>
      <t>3</t>
    </r>
  </si>
  <si>
    <t>ტ</t>
  </si>
  <si>
    <t xml:space="preserve">სამუშაოთა მოცულობათა უწყისი </t>
  </si>
  <si>
    <t>გ/მ</t>
  </si>
  <si>
    <r>
      <t>მ</t>
    </r>
    <r>
      <rPr>
        <b/>
        <vertAlign val="superscript"/>
        <sz val="10"/>
        <rFont val="Sylfaen"/>
        <family val="1"/>
      </rPr>
      <t>2</t>
    </r>
  </si>
  <si>
    <t>23</t>
  </si>
  <si>
    <t>24</t>
  </si>
  <si>
    <t>26</t>
  </si>
  <si>
    <t>28</t>
  </si>
  <si>
    <t>29</t>
  </si>
  <si>
    <t>ც</t>
  </si>
  <si>
    <t>კომპლ</t>
  </si>
  <si>
    <t xml:space="preserve">ელექტრო ფარების კედლებში ნიშების მოწყობა </t>
  </si>
  <si>
    <t>ჩაფლული ტიპის გამანაწილებელი კოლოფი</t>
  </si>
  <si>
    <t>21</t>
  </si>
  <si>
    <t>22</t>
  </si>
  <si>
    <t xml:space="preserve"> კვ.მ</t>
  </si>
  <si>
    <t>ცალი</t>
  </si>
  <si>
    <t xml:space="preserve">გ/მ </t>
  </si>
  <si>
    <t xml:space="preserve">მილსადენების ჰიდრავლიკური გამოცდა </t>
  </si>
  <si>
    <t>კედლებში გაყვანილობისათვის ნახვრეტების მოწყობა</t>
  </si>
  <si>
    <t>გრძ/მ</t>
  </si>
  <si>
    <t xml:space="preserve">ცალი </t>
  </si>
  <si>
    <t xml:space="preserve">პლასმასის მინაბოჭკოვანი მილები  მოწყობა 20X2,9მმ </t>
  </si>
  <si>
    <t xml:space="preserve">ქვაბი </t>
  </si>
  <si>
    <t xml:space="preserve">მილსადენების თბოიზოლაცია ფოლგიანი მინაბამბით </t>
  </si>
  <si>
    <t>25</t>
  </si>
  <si>
    <t xml:space="preserve">კომპლ </t>
  </si>
  <si>
    <t xml:space="preserve">წყალმომარაგება </t>
  </si>
  <si>
    <t xml:space="preserve">გრუნტის უკუჩაყრა ხელით </t>
  </si>
  <si>
    <t>III კატეგორიის გრუნტის დამუშავება ხელით  საძირკვლში</t>
  </si>
  <si>
    <t xml:space="preserve">ზედმეტი გრუნტის  დატვირთვა  ხელით ავტოთვითმცლელზე </t>
  </si>
  <si>
    <t>ზედმეტი გრუნტის   გატანა 5 კმ მანძილზე</t>
  </si>
  <si>
    <t xml:space="preserve">ბეტონის  ლენტური  საძირკვლის   მოწყობა ბეტონი  B-15 კლასის, </t>
  </si>
  <si>
    <t xml:space="preserve"> არმატურა   </t>
  </si>
  <si>
    <t>რ/ბეტონის გულანების მოწყობა ბეტონი B -20 კლასის</t>
  </si>
  <si>
    <t xml:space="preserve">რ/ბეტონის გადახურვის  ფილების მოწყობა ბეტონი  B-20  კლასის  </t>
  </si>
  <si>
    <t xml:space="preserve">  კედლების ამოშენება  ბეტონის წვრილი საკედლე   ბლოკებით 39X19X19სმ  პარაპეტის ჩათვლით</t>
  </si>
  <si>
    <t xml:space="preserve"> ბათქაშის მოწყობა შიდა  კედლებზე</t>
  </si>
  <si>
    <t xml:space="preserve">ჭერის  დამუშავება  შეღებვა წყალემულსიის საღებავით </t>
  </si>
  <si>
    <t>27</t>
  </si>
  <si>
    <t xml:space="preserve">ბეტონის საფუძველზე ჰიდროიზოლაციის მოწყობა 2 ფენა  ბიტულინით სისქე 5 მმ პარაპეტის ჩათვლით </t>
  </si>
  <si>
    <t xml:space="preserve"> ცემენტის მჭიმის,  მოწყობა სახურავზე სისქე 50მმ, დახრებით</t>
  </si>
  <si>
    <t>პარაპეტის შეფუთვა  ფერადი გლუვი  თუნუქის  ფურცლებით  სისქე 0,5მმ  ხის მოლარტყვაზე</t>
  </si>
  <si>
    <t xml:space="preserve">  კედლების დამუშავება  შეღებვა წყალემულსიის საღებავით (ფერდოების ჩათვლით)</t>
  </si>
  <si>
    <t>ინვენტარული ხარაჩოს დაყენება და დაშლა სიმაღლით 5 მეტრამდე</t>
  </si>
  <si>
    <t xml:space="preserve">  d- 20 მმ შემსვლელი ვენტილის დაყენება</t>
  </si>
  <si>
    <t xml:space="preserve">  d- 20 მმ გამომსვლელი  ვენტილის დაყენება</t>
  </si>
  <si>
    <t xml:space="preserve">პლასმასის მინაბოჭკოვანი მილები  მოწყობა 90X12,3მმ </t>
  </si>
  <si>
    <t xml:space="preserve">  d- 90 მმ ვენტილის დაყენება</t>
  </si>
  <si>
    <t xml:space="preserve">პლასმასის მინაბოჭკოვანი მილები  მოწყობა 63X8,6მმ </t>
  </si>
  <si>
    <t>ავტომატური ჰაერგამშვები</t>
  </si>
  <si>
    <t>ზამბარიანი დამცავი სარქველი დ-25 მმ</t>
  </si>
  <si>
    <t>ამერიკანკა  d-90მმ</t>
  </si>
  <si>
    <t xml:space="preserve">თერმომანომეტრი </t>
  </si>
  <si>
    <t xml:space="preserve"> ფილტრი </t>
  </si>
  <si>
    <t>საცირკულაციო  ტუმბო UPS  25-80</t>
  </si>
  <si>
    <t>ფოლადის მილტუჩა დ-25მმ, მოქნილი შლანგით გაზზე  (საქვაბეში)</t>
  </si>
  <si>
    <r>
      <t xml:space="preserve"> ტუმბო 3,6მ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/სთ  H-4მ</t>
    </r>
  </si>
  <si>
    <t xml:space="preserve">საქვაბეს სამშენებლო სამუშაოები </t>
  </si>
  <si>
    <t>მინაპაკეტით შემინული თეთრი პროფილის მეტალოპლასმასის სარკმლის მოწყობა სისქე 5,2</t>
  </si>
  <si>
    <t>ლითონის კარის მოწყობა</t>
  </si>
  <si>
    <t>ლითონი კარის დამუშავება  და შეღებვა ანტიკოროზიული საღებავით</t>
  </si>
  <si>
    <t xml:space="preserve"> შიდა  კედლების დამუშავება და  შეღებვა წყალემულსიის საღებავით </t>
  </si>
  <si>
    <t xml:space="preserve">შეკიდული ჭერის მოწყობა თაბაშირმუყაოს  ფილებით ლითონის კარკასზე  დათბუნებით ქვაბამბა </t>
  </si>
  <si>
    <t>ღორღის საფუძვლის  მოწყობა ბეტონის იატაკის ქვეშ</t>
  </si>
  <si>
    <r>
      <rPr>
        <b/>
        <sz val="10"/>
        <rFont val="Acad Nusx Geo"/>
        <family val="2"/>
      </rPr>
      <t xml:space="preserve">ბეტონის იატაკის </t>
    </r>
    <r>
      <rPr>
        <b/>
        <sz val="10"/>
        <rFont val="Sylfaen"/>
        <family val="1"/>
      </rPr>
      <t xml:space="preserve"> მოწყობა ბეტონი  B-20 კლასის  </t>
    </r>
  </si>
  <si>
    <t>კერამიკული ფილების მოწყობა იატაკზე</t>
  </si>
  <si>
    <t xml:space="preserve"> ბათქაშის მოწყობა გარე  კედლებზე</t>
  </si>
  <si>
    <t>ანტიფრიზი ჩასხმა ქვაბში</t>
  </si>
  <si>
    <t>ლ</t>
  </si>
  <si>
    <t>საქვაბეს ელ. სამუშაოები</t>
  </si>
  <si>
    <t xml:space="preserve"> შემყვან გამანაწილებელი ფარი ავტ. ამომრთველით 3ც</t>
  </si>
  <si>
    <t xml:space="preserve">ელექტრო სადენების გაყვანა დახურული ელ. გაყვანილობისათვის </t>
  </si>
  <si>
    <t xml:space="preserve">ჩაფლული ტიპის  ჩამრთველის დაყენება  </t>
  </si>
  <si>
    <t xml:space="preserve">ჩაფლული ტიპის შტეპსელური როზეტების დაყენება დამიწების კონტაქტით  </t>
  </si>
  <si>
    <t xml:space="preserve">სანათის მოწყობა  </t>
  </si>
  <si>
    <t xml:space="preserve">  d- 25 მმ ვენტილის დაყენება</t>
  </si>
  <si>
    <t xml:space="preserve">გარე ქსელი  წყალმომარაგება </t>
  </si>
  <si>
    <t xml:space="preserve">III კატეგორიის გრუნტის ამოღება ხელით </t>
  </si>
  <si>
    <t>პლასმასის  წყალსადენის მილების მოწყობა d-25მმ ცივი წყლის</t>
  </si>
  <si>
    <t>გოფრირებული მილის მოწყობა  d-150 მმ SN 8</t>
  </si>
  <si>
    <t>გრუნტის უკუჩაყრა</t>
  </si>
  <si>
    <t xml:space="preserve">გარე ქსელი  გათბობაზე </t>
  </si>
  <si>
    <t>გოფრირებული მილის მოწყობა  d-300 მმ SN 8</t>
  </si>
  <si>
    <t xml:space="preserve">გარე   გაზგაყვანილობაზე </t>
  </si>
  <si>
    <t>ფოლადის მილის 25X3 მმ მონტაჟი</t>
  </si>
  <si>
    <t>ფოლადის  მილებით დ-50მმ  დგარების  მონტაჟი</t>
  </si>
  <si>
    <t>დაბალი წნევის რედუქტორი 1"</t>
  </si>
  <si>
    <t>გაზის მრიცხველი</t>
  </si>
  <si>
    <t>ბურთულიანი ვენტილი დ-25 მმ</t>
  </si>
  <si>
    <t>ლითონი მილის დამუშავება  და შეღებვა ანტიკოროზიული საღებავით</t>
  </si>
  <si>
    <t xml:space="preserve">გარე ქსელი ელ.სამუშაოებზე </t>
  </si>
  <si>
    <t>თ. I  სამონტაჟო სამუშაოები</t>
  </si>
  <si>
    <t>სპილენძის კაბელი ПВX   4X6</t>
  </si>
  <si>
    <t xml:space="preserve"> მილი პლასმასის გოფრირებული დ-32</t>
  </si>
  <si>
    <t xml:space="preserve"> გ/მ</t>
  </si>
  <si>
    <t>თავი III  სამშენებლო  სამუშაოები</t>
  </si>
  <si>
    <t xml:space="preserve"> სადენის შეფუთვა ქვიშაში, საკაბელო ტრასის მაჩვენებელი ლენტით</t>
  </si>
  <si>
    <t>პანელური რადიატორები H-600 მმ</t>
  </si>
  <si>
    <t xml:space="preserve">პლასმასის მინაბოჭკოვანი მილები  მოწყობა 50X8,3მმ </t>
  </si>
  <si>
    <t>კოლექტორი D- 140X64მმ ლითონის მილით L=95სმ</t>
  </si>
  <si>
    <t xml:space="preserve">  დასადგმელი ქვაბი 233 კვტ/სთ  </t>
  </si>
  <si>
    <t>გაზის სანთურა 300 KV</t>
  </si>
  <si>
    <t>საკვამური მილი ქოლგით დამონტაჟება დ-150 მმ</t>
  </si>
  <si>
    <t>საფართოებელი ავზი V-250 ლ</t>
  </si>
  <si>
    <t>გათბობა</t>
  </si>
  <si>
    <t xml:space="preserve">დმანისის მუნიციპალიტეტის, სოფ. კამარლოს  სკოლის შენობის ცენტრალური გათბობის  მოწყობა     </t>
  </si>
  <si>
    <t xml:space="preserve">  d- 63 მმ ვენტილის დაყენება</t>
  </si>
  <si>
    <t xml:space="preserve">  d- 50 მმ ვენტილის დაყენება</t>
  </si>
  <si>
    <t xml:space="preserve">პლასმასის მინაბოჭკოვანი მილები  მოწყობა 40X6,7მმ </t>
  </si>
  <si>
    <t>უკუსარქველი დ-63მმ</t>
  </si>
  <si>
    <t>გადასახსნელი d-63მმ</t>
  </si>
  <si>
    <t>ამერიკანკა  d-63მმ</t>
  </si>
  <si>
    <t>ამერიკანკა  d-50მმ</t>
  </si>
  <si>
    <t>30</t>
  </si>
  <si>
    <t>31</t>
  </si>
  <si>
    <t>წყლის ავზი</t>
  </si>
  <si>
    <t xml:space="preserve"> წყლის ავზი</t>
  </si>
  <si>
    <t>პლასმასის წყლის ავზის მოწყობა ტევადობა 1000 ლიტრი</t>
  </si>
  <si>
    <t xml:space="preserve">  d- 25 მმ სფერული ვენტილის დაყენება</t>
  </si>
  <si>
    <t>III კატეგორიის გრუნტის ამოღება ხელით, ადგილზე მოსწორება</t>
  </si>
  <si>
    <t xml:space="preserve">საყრდენი დგარების დაბეტონება  ბეტონი  B-15 კლასის,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</si>
</sst>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0000"/>
    <numFmt numFmtId="192" formatCode="0.0000000"/>
    <numFmt numFmtId="193" formatCode="0.000000"/>
    <numFmt numFmtId="194" formatCode="0.000%"/>
    <numFmt numFmtId="195" formatCode="#,##0.00000000"/>
    <numFmt numFmtId="196" formatCode="#,##0.0"/>
    <numFmt numFmtId="197" formatCode="0.0%"/>
  </numFmts>
  <fonts count="66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sz val="10"/>
      <color indexed="10"/>
      <name val="LitNusx"/>
      <family val="0"/>
    </font>
    <font>
      <sz val="12"/>
      <color indexed="12"/>
      <name val="AcadNusx"/>
      <family val="0"/>
    </font>
    <font>
      <sz val="12"/>
      <name val="AcadNusx"/>
      <family val="0"/>
    </font>
    <font>
      <sz val="10"/>
      <name val="Sylfaen"/>
      <family val="1"/>
    </font>
    <font>
      <b/>
      <sz val="10"/>
      <name val="Acad Nusx Geo"/>
      <family val="2"/>
    </font>
    <font>
      <sz val="8"/>
      <name val="AcadNusx"/>
      <family val="0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/>
    </xf>
    <xf numFmtId="18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5" fillId="33" borderId="0" xfId="0" applyNumberFormat="1" applyFont="1" applyFill="1" applyAlignment="1">
      <alignment horizontal="center" vertical="center" wrapText="1"/>
    </xf>
    <xf numFmtId="2" fontId="26" fillId="33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189" fontId="26" fillId="33" borderId="0" xfId="0" applyNumberFormat="1" applyFont="1" applyFill="1" applyAlignment="1">
      <alignment horizontal="center" vertical="center" wrapText="1"/>
    </xf>
    <xf numFmtId="1" fontId="26" fillId="33" borderId="0" xfId="0" applyNumberFormat="1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88" fontId="28" fillId="33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88" fontId="23" fillId="34" borderId="10" xfId="0" applyNumberFormat="1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4" borderId="11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188" fontId="28" fillId="0" borderId="10" xfId="0" applyNumberFormat="1" applyFont="1" applyBorder="1" applyAlignment="1">
      <alignment horizontal="center" vertical="center" wrapText="1"/>
    </xf>
    <xf numFmtId="188" fontId="23" fillId="33" borderId="11" xfId="0" applyNumberFormat="1" applyFont="1" applyFill="1" applyBorder="1" applyAlignment="1">
      <alignment horizontal="center" vertical="center" wrapText="1"/>
    </xf>
    <xf numFmtId="0" fontId="23" fillId="33" borderId="10" xfId="0" applyNumberFormat="1" applyFont="1" applyFill="1" applyBorder="1" applyAlignment="1">
      <alignment horizontal="center" vertical="center" wrapText="1"/>
    </xf>
    <xf numFmtId="18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2" fontId="28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90" fontId="28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79" t="s">
        <v>56</v>
      </c>
      <c r="B1" s="79"/>
      <c r="C1" s="79"/>
      <c r="D1" s="79"/>
      <c r="E1" s="79"/>
      <c r="F1" s="79"/>
      <c r="G1" s="79"/>
      <c r="H1" s="7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80" t="s">
        <v>111</v>
      </c>
      <c r="B3" s="80"/>
      <c r="C3" s="80"/>
      <c r="D3" s="80"/>
      <c r="E3" s="80"/>
      <c r="F3" s="80"/>
      <c r="G3" s="80"/>
      <c r="H3" s="80"/>
    </row>
    <row r="4" spans="1:8" ht="17.25" customHeight="1">
      <c r="A4" s="81" t="s">
        <v>102</v>
      </c>
      <c r="B4" s="81"/>
      <c r="C4" s="81"/>
      <c r="D4" s="81"/>
      <c r="E4" s="81"/>
      <c r="F4" s="81"/>
      <c r="G4" s="81"/>
      <c r="H4" s="81"/>
    </row>
    <row r="5" spans="1:8" ht="16.5" hidden="1">
      <c r="A5" s="29"/>
      <c r="B5" s="29"/>
      <c r="C5" s="29"/>
      <c r="D5" s="29"/>
      <c r="E5" s="29"/>
      <c r="F5" s="29"/>
      <c r="G5" s="29"/>
      <c r="H5" s="29"/>
    </row>
    <row r="6" spans="1:8" ht="15" hidden="1">
      <c r="A6" s="82"/>
      <c r="B6" s="82"/>
      <c r="C6" s="82"/>
      <c r="D6" s="82"/>
      <c r="E6" s="82"/>
      <c r="F6" s="82"/>
      <c r="G6" s="82"/>
      <c r="H6" s="82"/>
    </row>
    <row r="7" spans="1:8" ht="16.5">
      <c r="A7" s="78" t="s">
        <v>74</v>
      </c>
      <c r="B7" s="78"/>
      <c r="C7" s="78"/>
      <c r="D7" s="78"/>
      <c r="E7" s="36" t="e">
        <f>H132</f>
        <v>#REF!</v>
      </c>
      <c r="F7" s="29" t="s">
        <v>0</v>
      </c>
      <c r="G7" s="27"/>
      <c r="H7" s="27"/>
    </row>
    <row r="8" spans="1:8" ht="16.5">
      <c r="A8" s="78" t="s">
        <v>75</v>
      </c>
      <c r="B8" s="78"/>
      <c r="C8" s="78"/>
      <c r="D8" s="78"/>
      <c r="E8" s="36" t="e">
        <f>H125</f>
        <v>#REF!</v>
      </c>
      <c r="F8" s="29" t="s">
        <v>0</v>
      </c>
      <c r="G8" s="27"/>
      <c r="H8" s="27"/>
    </row>
    <row r="9" spans="1:8" ht="16.5">
      <c r="A9" s="85" t="s">
        <v>76</v>
      </c>
      <c r="B9" s="85"/>
      <c r="C9" s="85"/>
      <c r="D9" s="85"/>
      <c r="E9" s="36" t="e">
        <f>E8/4.6</f>
        <v>#REF!</v>
      </c>
      <c r="F9" s="32" t="s">
        <v>35</v>
      </c>
      <c r="G9" s="31"/>
      <c r="H9" s="31"/>
    </row>
    <row r="10" spans="1:8" ht="15">
      <c r="A10" s="86" t="s">
        <v>112</v>
      </c>
      <c r="B10" s="86"/>
      <c r="C10" s="86"/>
      <c r="D10" s="86"/>
      <c r="E10" s="86"/>
      <c r="F10" s="86"/>
      <c r="G10" s="86"/>
      <c r="H10" s="86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87" t="s">
        <v>1</v>
      </c>
      <c r="B12" s="88" t="s">
        <v>19</v>
      </c>
      <c r="C12" s="89" t="s">
        <v>20</v>
      </c>
      <c r="D12" s="90" t="s">
        <v>8</v>
      </c>
      <c r="E12" s="91" t="s">
        <v>16</v>
      </c>
      <c r="F12" s="91"/>
      <c r="G12" s="92" t="s">
        <v>2</v>
      </c>
      <c r="H12" s="92"/>
    </row>
    <row r="13" spans="1:8" ht="48">
      <c r="A13" s="87"/>
      <c r="B13" s="88"/>
      <c r="C13" s="89"/>
      <c r="D13" s="90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90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36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5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57</v>
      </c>
      <c r="D25" s="4" t="s">
        <v>47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36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5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60</v>
      </c>
      <c r="D32" s="4" t="s">
        <v>47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36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5">
        <f>H37++H38++H39++H40</f>
        <v>20.748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8">
        <f>F38*G38</f>
        <v>0.096</v>
      </c>
    </row>
    <row r="39" spans="1:8" ht="15">
      <c r="A39" s="10">
        <f>A38+0.1</f>
        <v>4.299999999999999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36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5">
        <f>H42+H43+H44++H45</f>
        <v>38.748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8">
        <f>F43*G43</f>
        <v>0.096</v>
      </c>
    </row>
    <row r="44" spans="1:8" ht="15">
      <c r="A44" s="10">
        <f>A43+0.1</f>
        <v>5.299999999999999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36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5">
        <f>H47+H48++H49++H50</f>
        <v>20.748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8">
        <f>F48*G48</f>
        <v>0.096</v>
      </c>
    </row>
    <row r="49" spans="1:8" ht="15">
      <c r="A49" s="10">
        <f>A48+0.1</f>
        <v>6.299999999999999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36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5">
        <f>H52+H53</f>
        <v>35.514559999999996</v>
      </c>
      <c r="I51" s="34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5">
        <f>H55+H56++H57++H58++H59</f>
        <v>566.3100000000001</v>
      </c>
    </row>
    <row r="55" spans="1:8" ht="13.5">
      <c r="A55" s="10">
        <f>A54+0.1</f>
        <v>8.1</v>
      </c>
      <c r="B55" s="4"/>
      <c r="C55" s="33" t="s">
        <v>92</v>
      </c>
      <c r="D55" s="4" t="s">
        <v>48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3" t="s">
        <v>82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3" t="s">
        <v>36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30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36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5">
        <f>H71+H72++H73+H74+H75</f>
        <v>224.448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36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5">
        <f>H77++H78++H79++H80</f>
        <v>537.2479999999999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36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5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36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5">
        <f>H89++H90++H91++H92</f>
        <v>154.31199999999998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36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5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36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5">
        <f>H101+H102++H103++H104++H105</f>
        <v>152.56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5">
        <f>H107+H108+H109+H110</f>
        <v>125.013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5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5">
        <f>H117+H118+H119+H120</f>
        <v>908.577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5" t="e">
        <f>H121++#REF!++#REF!+H116++H111+H106++H81++H76+#REF!+H70++H64++#REF!++H51++H29++H22++H15</f>
        <v>#REF!</v>
      </c>
      <c r="I124" s="26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5" t="e">
        <f>H122+#REF!+#REF!+H117+H112+H107+H82+H77+#REF!+H71+H65+#REF!+#REF!+H52+H30+H23+H16</f>
        <v>#REF!</v>
      </c>
      <c r="I125" s="37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5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5" t="e">
        <f>H130+H131</f>
        <v>#REF!</v>
      </c>
    </row>
    <row r="135" spans="1:7" ht="15">
      <c r="A135" s="28"/>
      <c r="B135" s="28"/>
      <c r="C135" s="28"/>
      <c r="D135" s="28"/>
      <c r="E135" s="28"/>
      <c r="F135" s="28"/>
      <c r="G135" s="28"/>
    </row>
    <row r="136" spans="1:9" ht="15" customHeight="1">
      <c r="A136" s="83" t="s">
        <v>73</v>
      </c>
      <c r="B136" s="83"/>
      <c r="C136" s="83"/>
      <c r="D136" s="83"/>
      <c r="E136" s="83"/>
      <c r="F136" s="83"/>
      <c r="G136" s="83"/>
      <c r="H136" s="83"/>
      <c r="I136" s="23"/>
    </row>
    <row r="139" spans="3:10" ht="15" customHeight="1">
      <c r="C139" s="84"/>
      <c r="D139" s="84"/>
      <c r="E139" s="84"/>
      <c r="F139" s="84"/>
      <c r="G139" s="84"/>
      <c r="H139" s="84"/>
      <c r="I139" s="84"/>
      <c r="J139" s="84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7:D7"/>
    <mergeCell ref="A8:D8"/>
    <mergeCell ref="A1:H1"/>
    <mergeCell ref="A3:H3"/>
    <mergeCell ref="A4:H4"/>
    <mergeCell ref="A6:H6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B14" sqref="B14:D19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42" customHeight="1">
      <c r="A3" s="95" t="s">
        <v>238</v>
      </c>
      <c r="B3" s="95"/>
      <c r="C3" s="95"/>
      <c r="D3" s="95"/>
      <c r="E3" s="56"/>
      <c r="F3" s="56"/>
      <c r="G3" s="56"/>
    </row>
    <row r="4" spans="1:8" ht="24.75" customHeight="1">
      <c r="A4" s="96" t="s">
        <v>223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1" customHeight="1">
      <c r="A6" s="73"/>
      <c r="B6" s="74" t="s">
        <v>224</v>
      </c>
      <c r="C6" s="76"/>
      <c r="D6" s="42"/>
    </row>
    <row r="7" spans="1:4" ht="29.25" customHeight="1">
      <c r="A7" s="45" t="s">
        <v>10</v>
      </c>
      <c r="B7" s="75" t="s">
        <v>225</v>
      </c>
      <c r="C7" s="76">
        <v>45.65</v>
      </c>
      <c r="D7" s="75" t="s">
        <v>134</v>
      </c>
    </row>
    <row r="8" spans="1:4" s="14" customFormat="1" ht="27" customHeight="1">
      <c r="A8" s="45" t="s">
        <v>11</v>
      </c>
      <c r="B8" s="75" t="s">
        <v>226</v>
      </c>
      <c r="C8" s="42">
        <f>C7</f>
        <v>45.65</v>
      </c>
      <c r="D8" s="75" t="s">
        <v>227</v>
      </c>
    </row>
    <row r="9" spans="1:4" s="14" customFormat="1" ht="21" customHeight="1">
      <c r="A9" s="45"/>
      <c r="B9" s="41" t="s">
        <v>228</v>
      </c>
      <c r="C9" s="61"/>
      <c r="D9" s="59"/>
    </row>
    <row r="10" spans="1:13" s="49" customFormat="1" ht="32.25" customHeight="1">
      <c r="A10" s="45" t="s">
        <v>10</v>
      </c>
      <c r="B10" s="43" t="s">
        <v>210</v>
      </c>
      <c r="C10" s="60">
        <v>10.8</v>
      </c>
      <c r="D10" s="41" t="s">
        <v>131</v>
      </c>
      <c r="E10" s="47"/>
      <c r="F10" s="48"/>
      <c r="H10" s="48"/>
      <c r="K10" s="50"/>
      <c r="M10" s="51"/>
    </row>
    <row r="11" spans="1:5" s="52" customFormat="1" ht="42" customHeight="1">
      <c r="A11" s="45" t="s">
        <v>11</v>
      </c>
      <c r="B11" s="58" t="s">
        <v>229</v>
      </c>
      <c r="C11" s="61">
        <v>4.2</v>
      </c>
      <c r="D11" s="59" t="s">
        <v>131</v>
      </c>
      <c r="E11" s="53"/>
    </row>
    <row r="12" spans="1:4" ht="27" customHeight="1">
      <c r="A12" s="45" t="s">
        <v>12</v>
      </c>
      <c r="B12" s="41" t="s">
        <v>160</v>
      </c>
      <c r="C12" s="60">
        <f>C10</f>
        <v>10.8</v>
      </c>
      <c r="D12" s="41" t="s">
        <v>131</v>
      </c>
    </row>
    <row r="13" spans="1:9" ht="18">
      <c r="A13" s="39"/>
      <c r="B13" s="97"/>
      <c r="C13" s="97"/>
      <c r="D13" s="97"/>
      <c r="E13" s="97"/>
      <c r="F13" s="25"/>
      <c r="G13" s="25"/>
      <c r="H13" s="25"/>
      <c r="I13" s="25"/>
    </row>
    <row r="14" spans="2:8" ht="15">
      <c r="B14" s="93"/>
      <c r="C14" s="93"/>
      <c r="D14" s="93"/>
      <c r="E14" s="54"/>
      <c r="F14" s="54"/>
      <c r="G14" s="54"/>
      <c r="H14" s="54"/>
    </row>
    <row r="15" spans="2:8" ht="15" customHeight="1">
      <c r="B15" s="93"/>
      <c r="C15" s="93"/>
      <c r="D15" s="93"/>
      <c r="E15" s="54"/>
      <c r="F15" s="54"/>
      <c r="G15" s="54"/>
      <c r="H15" s="54"/>
    </row>
    <row r="17" spans="2:8" ht="15" customHeight="1">
      <c r="B17" s="93"/>
      <c r="C17" s="93"/>
      <c r="D17" s="93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zoomScalePageLayoutView="0" workbookViewId="0" topLeftCell="A1">
      <selection activeCell="B15" sqref="B15:D22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13" ht="47.25" customHeight="1">
      <c r="A3" s="95" t="s">
        <v>238</v>
      </c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</row>
    <row r="4" spans="1:8" ht="28.5" customHeight="1">
      <c r="A4" s="96" t="s">
        <v>216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5.5" customHeight="1">
      <c r="A6" s="45" t="s">
        <v>10</v>
      </c>
      <c r="B6" s="44" t="s">
        <v>217</v>
      </c>
      <c r="C6" s="64">
        <v>55.45</v>
      </c>
      <c r="D6" s="44" t="s">
        <v>134</v>
      </c>
    </row>
    <row r="7" spans="1:4" ht="31.5" customHeight="1">
      <c r="A7" s="45" t="s">
        <v>11</v>
      </c>
      <c r="B7" s="43" t="s">
        <v>252</v>
      </c>
      <c r="C7" s="42">
        <v>1.41</v>
      </c>
      <c r="D7" s="41" t="s">
        <v>131</v>
      </c>
    </row>
    <row r="8" spans="1:4" s="14" customFormat="1" ht="36" customHeight="1">
      <c r="A8" s="45" t="s">
        <v>12</v>
      </c>
      <c r="B8" s="45" t="s">
        <v>253</v>
      </c>
      <c r="C8" s="42">
        <v>1.41</v>
      </c>
      <c r="D8" s="43" t="s">
        <v>131</v>
      </c>
    </row>
    <row r="9" spans="1:4" s="14" customFormat="1" ht="31.5" customHeight="1">
      <c r="A9" s="45" t="s">
        <v>13</v>
      </c>
      <c r="B9" s="44" t="s">
        <v>218</v>
      </c>
      <c r="C9" s="64">
        <v>57.2</v>
      </c>
      <c r="D9" s="44" t="s">
        <v>134</v>
      </c>
    </row>
    <row r="10" spans="1:13" s="49" customFormat="1" ht="24" customHeight="1">
      <c r="A10" s="45" t="s">
        <v>14</v>
      </c>
      <c r="B10" s="45" t="s">
        <v>219</v>
      </c>
      <c r="C10" s="60">
        <v>1</v>
      </c>
      <c r="D10" s="45" t="s">
        <v>148</v>
      </c>
      <c r="E10" s="47"/>
      <c r="F10" s="48"/>
      <c r="H10" s="48"/>
      <c r="K10" s="50"/>
      <c r="M10" s="51"/>
    </row>
    <row r="11" spans="1:5" s="52" customFormat="1" ht="27.75" customHeight="1">
      <c r="A11" s="45" t="s">
        <v>15</v>
      </c>
      <c r="B11" s="45" t="s">
        <v>220</v>
      </c>
      <c r="C11" s="60">
        <v>1</v>
      </c>
      <c r="D11" s="45" t="s">
        <v>148</v>
      </c>
      <c r="E11" s="53"/>
    </row>
    <row r="12" spans="1:4" s="14" customFormat="1" ht="24.75" customHeight="1">
      <c r="A12" s="45" t="s">
        <v>3</v>
      </c>
      <c r="B12" s="45" t="s">
        <v>221</v>
      </c>
      <c r="C12" s="60">
        <v>4</v>
      </c>
      <c r="D12" s="45" t="s">
        <v>148</v>
      </c>
    </row>
    <row r="13" spans="1:13" s="49" customFormat="1" ht="36.75" customHeight="1">
      <c r="A13" s="45" t="s">
        <v>4</v>
      </c>
      <c r="B13" s="41" t="s">
        <v>222</v>
      </c>
      <c r="C13" s="42">
        <v>22.4</v>
      </c>
      <c r="D13" s="41" t="s">
        <v>135</v>
      </c>
      <c r="E13" s="47"/>
      <c r="F13" s="48"/>
      <c r="H13" s="48"/>
      <c r="K13" s="50"/>
      <c r="M13" s="51"/>
    </row>
    <row r="14" spans="1:9" ht="18">
      <c r="A14" s="39"/>
      <c r="B14" s="97"/>
      <c r="C14" s="97"/>
      <c r="D14" s="97"/>
      <c r="E14" s="97"/>
      <c r="F14" s="25"/>
      <c r="G14" s="25"/>
      <c r="H14" s="25"/>
      <c r="I14" s="25"/>
    </row>
    <row r="15" spans="2:8" ht="15">
      <c r="B15" s="93"/>
      <c r="C15" s="93"/>
      <c r="D15" s="93"/>
      <c r="E15" s="54"/>
      <c r="F15" s="54"/>
      <c r="G15" s="54"/>
      <c r="H15" s="54"/>
    </row>
    <row r="16" spans="2:8" ht="15" customHeight="1">
      <c r="B16" s="93"/>
      <c r="C16" s="93"/>
      <c r="D16" s="93"/>
      <c r="E16" s="54"/>
      <c r="F16" s="54"/>
      <c r="G16" s="54"/>
      <c r="H16" s="54"/>
    </row>
    <row r="18" spans="2:8" ht="15" customHeight="1">
      <c r="B18" s="93"/>
      <c r="C18" s="93"/>
      <c r="D18" s="93"/>
      <c r="E18" s="54"/>
      <c r="F18" s="54"/>
      <c r="G18" s="54"/>
      <c r="H18" s="54"/>
    </row>
  </sheetData>
  <sheetProtection/>
  <mergeCells count="7">
    <mergeCell ref="B18:D18"/>
    <mergeCell ref="A2:D2"/>
    <mergeCell ref="A3:D3"/>
    <mergeCell ref="A4:D4"/>
    <mergeCell ref="B14:E14"/>
    <mergeCell ref="B15:D15"/>
    <mergeCell ref="B16:D1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B11" sqref="B11:E19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53.25" customHeight="1">
      <c r="A3" s="95" t="s">
        <v>238</v>
      </c>
      <c r="B3" s="95"/>
      <c r="C3" s="95"/>
      <c r="D3" s="95"/>
      <c r="E3" s="56"/>
      <c r="F3" s="56"/>
      <c r="G3" s="56"/>
    </row>
    <row r="4" spans="1:8" ht="24.75" customHeight="1">
      <c r="A4" s="96" t="s">
        <v>214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40.5" customHeight="1">
      <c r="A6" s="45" t="s">
        <v>10</v>
      </c>
      <c r="B6" s="43" t="s">
        <v>210</v>
      </c>
      <c r="C6" s="61">
        <v>22.05</v>
      </c>
      <c r="D6" s="41" t="s">
        <v>131</v>
      </c>
    </row>
    <row r="7" spans="1:4" ht="36" customHeight="1">
      <c r="A7" s="45" t="s">
        <v>11</v>
      </c>
      <c r="B7" s="44" t="s">
        <v>179</v>
      </c>
      <c r="C7" s="67">
        <v>69</v>
      </c>
      <c r="D7" s="44" t="s">
        <v>134</v>
      </c>
    </row>
    <row r="8" spans="1:4" s="14" customFormat="1" ht="33.75" customHeight="1">
      <c r="A8" s="45" t="s">
        <v>12</v>
      </c>
      <c r="B8" s="45" t="s">
        <v>215</v>
      </c>
      <c r="C8" s="60">
        <v>35</v>
      </c>
      <c r="D8" s="45" t="s">
        <v>152</v>
      </c>
    </row>
    <row r="9" spans="1:4" s="14" customFormat="1" ht="35.25" customHeight="1">
      <c r="A9" s="45" t="s">
        <v>13</v>
      </c>
      <c r="B9" s="45" t="s">
        <v>156</v>
      </c>
      <c r="C9" s="60">
        <v>24</v>
      </c>
      <c r="D9" s="45" t="s">
        <v>135</v>
      </c>
    </row>
    <row r="10" spans="1:13" s="49" customFormat="1" ht="32.25" customHeight="1">
      <c r="A10" s="45" t="s">
        <v>14</v>
      </c>
      <c r="B10" s="45" t="s">
        <v>213</v>
      </c>
      <c r="C10" s="42">
        <f>C6</f>
        <v>22.05</v>
      </c>
      <c r="D10" s="45" t="s">
        <v>131</v>
      </c>
      <c r="E10" s="47"/>
      <c r="F10" s="48"/>
      <c r="H10" s="48"/>
      <c r="K10" s="50"/>
      <c r="M10" s="51"/>
    </row>
    <row r="11" spans="1:9" ht="18">
      <c r="A11" s="39"/>
      <c r="B11" s="97"/>
      <c r="C11" s="97"/>
      <c r="D11" s="97"/>
      <c r="E11" s="97"/>
      <c r="F11" s="25"/>
      <c r="G11" s="25"/>
      <c r="H11" s="25"/>
      <c r="I11" s="25"/>
    </row>
    <row r="12" spans="2:8" ht="15">
      <c r="B12" s="93"/>
      <c r="C12" s="93"/>
      <c r="D12" s="93"/>
      <c r="E12" s="54"/>
      <c r="F12" s="54"/>
      <c r="G12" s="54"/>
      <c r="H12" s="54"/>
    </row>
    <row r="13" spans="2:8" ht="15" customHeight="1">
      <c r="B13" s="93"/>
      <c r="C13" s="93"/>
      <c r="D13" s="93"/>
      <c r="E13" s="54"/>
      <c r="F13" s="54"/>
      <c r="G13" s="54"/>
      <c r="H13" s="54"/>
    </row>
    <row r="15" spans="2:8" ht="15" customHeight="1">
      <c r="B15" s="93"/>
      <c r="C15" s="93"/>
      <c r="D15" s="93"/>
      <c r="E15" s="54"/>
      <c r="F15" s="54"/>
      <c r="G15" s="54"/>
      <c r="H15" s="54"/>
    </row>
  </sheetData>
  <sheetProtection/>
  <mergeCells count="7">
    <mergeCell ref="B15:D15"/>
    <mergeCell ref="A2:D2"/>
    <mergeCell ref="A3:D3"/>
    <mergeCell ref="A4:D4"/>
    <mergeCell ref="B11:E11"/>
    <mergeCell ref="B12:D12"/>
    <mergeCell ref="B13:D1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B14" sqref="B14:D19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44.25" customHeight="1">
      <c r="A3" s="95" t="s">
        <v>238</v>
      </c>
      <c r="B3" s="95"/>
      <c r="C3" s="95"/>
      <c r="D3" s="95"/>
      <c r="E3" s="56"/>
      <c r="F3" s="56"/>
      <c r="G3" s="56"/>
    </row>
    <row r="4" spans="1:8" ht="20.25" customHeight="1">
      <c r="A4" s="96" t="s">
        <v>209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5.5" customHeight="1">
      <c r="A6" s="41"/>
      <c r="B6" s="41" t="s">
        <v>159</v>
      </c>
      <c r="C6" s="60"/>
      <c r="D6" s="41"/>
    </row>
    <row r="7" spans="1:4" ht="37.5" customHeight="1">
      <c r="A7" s="45" t="s">
        <v>10</v>
      </c>
      <c r="B7" s="43" t="s">
        <v>210</v>
      </c>
      <c r="C7" s="60">
        <v>3.71</v>
      </c>
      <c r="D7" s="41" t="s">
        <v>131</v>
      </c>
    </row>
    <row r="8" spans="1:4" s="14" customFormat="1" ht="41.25" customHeight="1">
      <c r="A8" s="45" t="s">
        <v>11</v>
      </c>
      <c r="B8" s="45" t="s">
        <v>211</v>
      </c>
      <c r="C8" s="60">
        <v>15.45</v>
      </c>
      <c r="D8" s="45" t="s">
        <v>152</v>
      </c>
    </row>
    <row r="9" spans="1:4" ht="30.75" customHeight="1">
      <c r="A9" s="45" t="s">
        <v>12</v>
      </c>
      <c r="B9" s="45" t="s">
        <v>208</v>
      </c>
      <c r="C9" s="60">
        <v>2</v>
      </c>
      <c r="D9" s="45" t="s">
        <v>148</v>
      </c>
    </row>
    <row r="10" spans="1:4" ht="34.5" customHeight="1">
      <c r="A10" s="45" t="s">
        <v>13</v>
      </c>
      <c r="B10" s="45" t="s">
        <v>212</v>
      </c>
      <c r="C10" s="60">
        <v>15.45</v>
      </c>
      <c r="D10" s="45" t="s">
        <v>152</v>
      </c>
    </row>
    <row r="11" spans="1:4" s="14" customFormat="1" ht="45.75" customHeight="1">
      <c r="A11" s="45" t="s">
        <v>14</v>
      </c>
      <c r="B11" s="45" t="s">
        <v>156</v>
      </c>
      <c r="C11" s="60">
        <v>12.2</v>
      </c>
      <c r="D11" s="45" t="s">
        <v>135</v>
      </c>
    </row>
    <row r="12" spans="1:4" ht="36" customHeight="1">
      <c r="A12" s="45" t="s">
        <v>15</v>
      </c>
      <c r="B12" s="45" t="s">
        <v>213</v>
      </c>
      <c r="C12" s="42">
        <f>C7</f>
        <v>3.71</v>
      </c>
      <c r="D12" s="45" t="s">
        <v>131</v>
      </c>
    </row>
    <row r="13" spans="1:9" ht="18">
      <c r="A13" s="39"/>
      <c r="B13" s="97"/>
      <c r="C13" s="97"/>
      <c r="D13" s="97"/>
      <c r="E13" s="97"/>
      <c r="F13" s="25"/>
      <c r="G13" s="25"/>
      <c r="H13" s="25"/>
      <c r="I13" s="25"/>
    </row>
    <row r="14" spans="2:8" ht="15">
      <c r="B14" s="93"/>
      <c r="C14" s="93"/>
      <c r="D14" s="93"/>
      <c r="E14" s="54"/>
      <c r="F14" s="54"/>
      <c r="G14" s="54"/>
      <c r="H14" s="54"/>
    </row>
    <row r="15" spans="2:8" ht="15" customHeight="1">
      <c r="B15" s="93"/>
      <c r="C15" s="93"/>
      <c r="D15" s="93"/>
      <c r="E15" s="54"/>
      <c r="F15" s="54"/>
      <c r="G15" s="54"/>
      <c r="H15" s="54"/>
    </row>
    <row r="17" spans="2:8" ht="15" customHeight="1">
      <c r="B17" s="93"/>
      <c r="C17" s="93"/>
      <c r="D17" s="93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B11" sqref="B11:E19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42.75" customHeight="1">
      <c r="A3" s="95" t="s">
        <v>238</v>
      </c>
      <c r="B3" s="95"/>
      <c r="C3" s="95"/>
      <c r="D3" s="95"/>
      <c r="E3" s="56"/>
      <c r="F3" s="56"/>
      <c r="G3" s="56"/>
    </row>
    <row r="4" spans="1:8" ht="19.5" customHeight="1">
      <c r="A4" s="96" t="s">
        <v>248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21.75" customHeight="1">
      <c r="A6" s="57"/>
      <c r="B6" s="58" t="s">
        <v>249</v>
      </c>
      <c r="C6" s="77"/>
      <c r="D6" s="41"/>
    </row>
    <row r="7" spans="1:4" ht="33.75" customHeight="1">
      <c r="A7" s="45" t="s">
        <v>10</v>
      </c>
      <c r="B7" s="45" t="s">
        <v>250</v>
      </c>
      <c r="C7" s="42">
        <v>1</v>
      </c>
      <c r="D7" s="41" t="s">
        <v>142</v>
      </c>
    </row>
    <row r="8" spans="1:4" s="14" customFormat="1" ht="28.5" customHeight="1">
      <c r="A8" s="45" t="s">
        <v>11</v>
      </c>
      <c r="B8" s="45" t="s">
        <v>208</v>
      </c>
      <c r="C8" s="60">
        <v>2</v>
      </c>
      <c r="D8" s="45" t="s">
        <v>148</v>
      </c>
    </row>
    <row r="9" spans="1:4" s="14" customFormat="1" ht="26.25" customHeight="1">
      <c r="A9" s="45" t="s">
        <v>12</v>
      </c>
      <c r="B9" s="45" t="s">
        <v>251</v>
      </c>
      <c r="C9" s="60">
        <v>1</v>
      </c>
      <c r="D9" s="45" t="s">
        <v>148</v>
      </c>
    </row>
    <row r="10" spans="1:13" s="49" customFormat="1" ht="27.75" customHeight="1">
      <c r="A10" s="45" t="s">
        <v>13</v>
      </c>
      <c r="B10" s="43" t="s">
        <v>189</v>
      </c>
      <c r="C10" s="46">
        <v>1</v>
      </c>
      <c r="D10" s="45" t="s">
        <v>142</v>
      </c>
      <c r="E10" s="47"/>
      <c r="F10" s="48"/>
      <c r="H10" s="48"/>
      <c r="K10" s="50"/>
      <c r="M10" s="51"/>
    </row>
    <row r="11" spans="1:9" ht="18">
      <c r="A11" s="39"/>
      <c r="B11" s="97"/>
      <c r="C11" s="97"/>
      <c r="D11" s="97"/>
      <c r="E11" s="97"/>
      <c r="F11" s="25"/>
      <c r="G11" s="25"/>
      <c r="H11" s="25"/>
      <c r="I11" s="25"/>
    </row>
    <row r="12" spans="2:8" ht="15">
      <c r="B12" s="93"/>
      <c r="C12" s="93"/>
      <c r="D12" s="93"/>
      <c r="E12" s="54"/>
      <c r="F12" s="54"/>
      <c r="G12" s="54"/>
      <c r="H12" s="54"/>
    </row>
    <row r="13" spans="2:8" ht="15" customHeight="1">
      <c r="B13" s="93"/>
      <c r="C13" s="93"/>
      <c r="D13" s="93"/>
      <c r="E13" s="54"/>
      <c r="F13" s="54"/>
      <c r="G13" s="54"/>
      <c r="H13" s="54"/>
    </row>
    <row r="15" spans="2:8" ht="15" customHeight="1">
      <c r="B15" s="93"/>
      <c r="C15" s="93"/>
      <c r="D15" s="93"/>
      <c r="E15" s="54"/>
      <c r="F15" s="54"/>
      <c r="G15" s="54"/>
      <c r="H15" s="54"/>
    </row>
  </sheetData>
  <sheetProtection/>
  <mergeCells count="7">
    <mergeCell ref="B15:D15"/>
    <mergeCell ref="A2:D2"/>
    <mergeCell ref="A3:D3"/>
    <mergeCell ref="A4:D4"/>
    <mergeCell ref="B11:E11"/>
    <mergeCell ref="B12:D12"/>
    <mergeCell ref="B13:D1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B13" sqref="B13:E20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42.75" customHeight="1">
      <c r="A3" s="95" t="s">
        <v>238</v>
      </c>
      <c r="B3" s="95"/>
      <c r="C3" s="95"/>
      <c r="D3" s="95"/>
      <c r="E3" s="56"/>
      <c r="F3" s="56"/>
      <c r="G3" s="56"/>
    </row>
    <row r="4" spans="1:8" ht="19.5" customHeight="1">
      <c r="A4" s="96" t="s">
        <v>202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4.5" customHeight="1">
      <c r="A6" s="45" t="s">
        <v>10</v>
      </c>
      <c r="B6" s="45" t="s">
        <v>203</v>
      </c>
      <c r="C6" s="62">
        <v>1</v>
      </c>
      <c r="D6" s="45" t="s">
        <v>141</v>
      </c>
    </row>
    <row r="7" spans="1:4" ht="33.75" customHeight="1">
      <c r="A7" s="45" t="s">
        <v>11</v>
      </c>
      <c r="B7" s="45" t="s">
        <v>143</v>
      </c>
      <c r="C7" s="62">
        <v>0.6</v>
      </c>
      <c r="D7" s="45" t="s">
        <v>147</v>
      </c>
    </row>
    <row r="8" spans="1:4" s="14" customFormat="1" ht="36.75" customHeight="1">
      <c r="A8" s="41" t="s">
        <v>12</v>
      </c>
      <c r="B8" s="45" t="s">
        <v>204</v>
      </c>
      <c r="C8" s="62">
        <v>15.5</v>
      </c>
      <c r="D8" s="45" t="s">
        <v>134</v>
      </c>
    </row>
    <row r="9" spans="1:4" s="14" customFormat="1" ht="33" customHeight="1">
      <c r="A9" s="45" t="s">
        <v>13</v>
      </c>
      <c r="B9" s="45" t="s">
        <v>144</v>
      </c>
      <c r="C9" s="62">
        <v>1</v>
      </c>
      <c r="D9" s="45" t="s">
        <v>141</v>
      </c>
    </row>
    <row r="10" spans="1:13" s="49" customFormat="1" ht="30.75" customHeight="1">
      <c r="A10" s="45" t="s">
        <v>14</v>
      </c>
      <c r="B10" s="45" t="s">
        <v>205</v>
      </c>
      <c r="C10" s="62">
        <v>1</v>
      </c>
      <c r="D10" s="45" t="s">
        <v>141</v>
      </c>
      <c r="E10" s="47"/>
      <c r="F10" s="48"/>
      <c r="H10" s="48"/>
      <c r="K10" s="50"/>
      <c r="M10" s="51"/>
    </row>
    <row r="11" spans="1:5" s="52" customFormat="1" ht="36" customHeight="1">
      <c r="A11" s="45" t="s">
        <v>15</v>
      </c>
      <c r="B11" s="45" t="s">
        <v>206</v>
      </c>
      <c r="C11" s="62">
        <v>1</v>
      </c>
      <c r="D11" s="45" t="s">
        <v>141</v>
      </c>
      <c r="E11" s="53"/>
    </row>
    <row r="12" spans="1:4" ht="30.75" customHeight="1">
      <c r="A12" s="45" t="s">
        <v>3</v>
      </c>
      <c r="B12" s="45" t="s">
        <v>207</v>
      </c>
      <c r="C12" s="62">
        <v>1</v>
      </c>
      <c r="D12" s="45" t="s">
        <v>141</v>
      </c>
    </row>
    <row r="13" spans="1:9" ht="18">
      <c r="A13" s="39"/>
      <c r="B13" s="97"/>
      <c r="C13" s="97"/>
      <c r="D13" s="97"/>
      <c r="E13" s="97"/>
      <c r="F13" s="25"/>
      <c r="G13" s="25"/>
      <c r="H13" s="25"/>
      <c r="I13" s="25"/>
    </row>
    <row r="14" spans="2:8" ht="15">
      <c r="B14" s="93"/>
      <c r="C14" s="93"/>
      <c r="D14" s="93"/>
      <c r="E14" s="54"/>
      <c r="F14" s="54"/>
      <c r="G14" s="54"/>
      <c r="H14" s="54"/>
    </row>
    <row r="15" spans="2:8" ht="15" customHeight="1">
      <c r="B15" s="93"/>
      <c r="C15" s="93"/>
      <c r="D15" s="93"/>
      <c r="E15" s="54"/>
      <c r="F15" s="54"/>
      <c r="G15" s="54"/>
      <c r="H15" s="54"/>
    </row>
    <row r="17" spans="2:8" ht="15" customHeight="1">
      <c r="B17" s="93"/>
      <c r="C17" s="93"/>
      <c r="D17" s="93"/>
      <c r="E17" s="54"/>
      <c r="F17" s="54"/>
      <c r="G17" s="54"/>
      <c r="H17" s="54"/>
    </row>
  </sheetData>
  <sheetProtection/>
  <mergeCells count="7">
    <mergeCell ref="B17:D17"/>
    <mergeCell ref="A2:D2"/>
    <mergeCell ref="A3:D3"/>
    <mergeCell ref="A4:D4"/>
    <mergeCell ref="B13:E13"/>
    <mergeCell ref="B14:D14"/>
    <mergeCell ref="B15:D1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2">
      <selection activeCell="B32" sqref="B32:E38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7" ht="44.25" customHeight="1">
      <c r="A3" s="95" t="s">
        <v>238</v>
      </c>
      <c r="B3" s="95"/>
      <c r="C3" s="95"/>
      <c r="D3" s="95"/>
      <c r="E3" s="56"/>
      <c r="F3" s="56"/>
      <c r="G3" s="56"/>
    </row>
    <row r="4" spans="1:8" ht="24" customHeight="1">
      <c r="A4" s="96" t="s">
        <v>190</v>
      </c>
      <c r="B4" s="96"/>
      <c r="C4" s="96"/>
      <c r="D4" s="96"/>
      <c r="E4" s="65"/>
      <c r="F4" s="65"/>
      <c r="G4" s="65"/>
      <c r="H4" s="6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5.25" customHeight="1">
      <c r="A6" s="45" t="s">
        <v>10</v>
      </c>
      <c r="B6" s="43" t="s">
        <v>161</v>
      </c>
      <c r="C6" s="60">
        <v>7.36</v>
      </c>
      <c r="D6" s="41" t="s">
        <v>131</v>
      </c>
    </row>
    <row r="7" spans="1:4" ht="36.75" customHeight="1">
      <c r="A7" s="45" t="s">
        <v>11</v>
      </c>
      <c r="B7" s="43" t="s">
        <v>162</v>
      </c>
      <c r="C7" s="64">
        <f>C6*1.8</f>
        <v>13.248000000000001</v>
      </c>
      <c r="D7" s="43" t="s">
        <v>132</v>
      </c>
    </row>
    <row r="8" spans="1:4" s="14" customFormat="1" ht="24.75" customHeight="1">
      <c r="A8" s="45" t="s">
        <v>12</v>
      </c>
      <c r="B8" s="43" t="s">
        <v>163</v>
      </c>
      <c r="C8" s="64">
        <f>C7</f>
        <v>13.248000000000001</v>
      </c>
      <c r="D8" s="43" t="s">
        <v>132</v>
      </c>
    </row>
    <row r="9" spans="1:4" s="14" customFormat="1" ht="41.25" customHeight="1">
      <c r="A9" s="45" t="s">
        <v>13</v>
      </c>
      <c r="B9" s="45" t="s">
        <v>164</v>
      </c>
      <c r="C9" s="42">
        <v>5.16</v>
      </c>
      <c r="D9" s="43" t="s">
        <v>131</v>
      </c>
    </row>
    <row r="10" spans="1:13" s="49" customFormat="1" ht="39.75" customHeight="1">
      <c r="A10" s="45" t="s">
        <v>14</v>
      </c>
      <c r="B10" s="45" t="s">
        <v>166</v>
      </c>
      <c r="C10" s="63">
        <v>0.45</v>
      </c>
      <c r="D10" s="42" t="s">
        <v>131</v>
      </c>
      <c r="E10" s="47"/>
      <c r="F10" s="48"/>
      <c r="H10" s="48"/>
      <c r="K10" s="50"/>
      <c r="M10" s="51"/>
    </row>
    <row r="11" spans="1:5" s="52" customFormat="1" ht="25.5" customHeight="1">
      <c r="A11" s="45" t="s">
        <v>15</v>
      </c>
      <c r="B11" s="43" t="s">
        <v>165</v>
      </c>
      <c r="C11" s="69">
        <v>0.074</v>
      </c>
      <c r="D11" s="43" t="s">
        <v>132</v>
      </c>
      <c r="E11" s="53"/>
    </row>
    <row r="12" spans="1:4" ht="34.5" customHeight="1">
      <c r="A12" s="45" t="s">
        <v>3</v>
      </c>
      <c r="B12" s="45" t="s">
        <v>167</v>
      </c>
      <c r="C12" s="61">
        <v>4.2</v>
      </c>
      <c r="D12" s="42" t="s">
        <v>131</v>
      </c>
    </row>
    <row r="13" spans="1:4" ht="22.5" customHeight="1">
      <c r="A13" s="45" t="s">
        <v>4</v>
      </c>
      <c r="B13" s="43" t="s">
        <v>165</v>
      </c>
      <c r="C13" s="69">
        <v>0.275</v>
      </c>
      <c r="D13" s="43" t="s">
        <v>132</v>
      </c>
    </row>
    <row r="14" spans="1:4" s="14" customFormat="1" ht="33" customHeight="1">
      <c r="A14" s="45" t="s">
        <v>5</v>
      </c>
      <c r="B14" s="45" t="s">
        <v>168</v>
      </c>
      <c r="C14" s="63">
        <v>9.1</v>
      </c>
      <c r="D14" s="42" t="s">
        <v>131</v>
      </c>
    </row>
    <row r="15" spans="1:4" s="14" customFormat="1" ht="36" customHeight="1">
      <c r="A15" s="45" t="s">
        <v>6</v>
      </c>
      <c r="B15" s="58" t="s">
        <v>191</v>
      </c>
      <c r="C15" s="61">
        <v>0.84</v>
      </c>
      <c r="D15" s="58" t="s">
        <v>135</v>
      </c>
    </row>
    <row r="16" spans="1:13" s="49" customFormat="1" ht="22.5" customHeight="1">
      <c r="A16" s="45" t="s">
        <v>44</v>
      </c>
      <c r="B16" s="58" t="s">
        <v>192</v>
      </c>
      <c r="C16" s="61">
        <v>5.28</v>
      </c>
      <c r="D16" s="58" t="s">
        <v>135</v>
      </c>
      <c r="E16" s="47"/>
      <c r="F16" s="48"/>
      <c r="H16" s="48"/>
      <c r="K16" s="50"/>
      <c r="M16" s="51"/>
    </row>
    <row r="17" spans="1:5" s="52" customFormat="1" ht="36.75" customHeight="1">
      <c r="A17" s="45" t="s">
        <v>22</v>
      </c>
      <c r="B17" s="41" t="s">
        <v>193</v>
      </c>
      <c r="C17" s="42">
        <v>10.56</v>
      </c>
      <c r="D17" s="41" t="s">
        <v>135</v>
      </c>
      <c r="E17" s="53"/>
    </row>
    <row r="18" spans="1:4" ht="21.75" customHeight="1">
      <c r="A18" s="45" t="s">
        <v>23</v>
      </c>
      <c r="B18" s="45" t="s">
        <v>169</v>
      </c>
      <c r="C18" s="63">
        <v>32.04</v>
      </c>
      <c r="D18" s="61" t="s">
        <v>135</v>
      </c>
    </row>
    <row r="19" spans="1:4" ht="39.75" customHeight="1">
      <c r="A19" s="45" t="s">
        <v>24</v>
      </c>
      <c r="B19" s="45" t="s">
        <v>194</v>
      </c>
      <c r="C19" s="63">
        <v>32.04</v>
      </c>
      <c r="D19" s="45" t="s">
        <v>135</v>
      </c>
    </row>
    <row r="20" spans="1:4" s="14" customFormat="1" ht="45" customHeight="1">
      <c r="A20" s="45" t="s">
        <v>45</v>
      </c>
      <c r="B20" s="58" t="s">
        <v>195</v>
      </c>
      <c r="C20" s="63">
        <v>16.56</v>
      </c>
      <c r="D20" s="58" t="s">
        <v>135</v>
      </c>
    </row>
    <row r="21" spans="1:4" s="14" customFormat="1" ht="34.5" customHeight="1">
      <c r="A21" s="45" t="s">
        <v>27</v>
      </c>
      <c r="B21" s="45" t="s">
        <v>170</v>
      </c>
      <c r="C21" s="63">
        <f>C20</f>
        <v>16.56</v>
      </c>
      <c r="D21" s="45" t="s">
        <v>135</v>
      </c>
    </row>
    <row r="22" spans="1:13" s="49" customFormat="1" ht="38.25" customHeight="1">
      <c r="A22" s="45" t="s">
        <v>28</v>
      </c>
      <c r="B22" s="45" t="s">
        <v>172</v>
      </c>
      <c r="C22" s="61">
        <v>22.8</v>
      </c>
      <c r="D22" s="45" t="s">
        <v>135</v>
      </c>
      <c r="E22" s="47"/>
      <c r="F22" s="48"/>
      <c r="H22" s="48"/>
      <c r="K22" s="50"/>
      <c r="M22" s="51"/>
    </row>
    <row r="23" spans="1:5" s="52" customFormat="1" ht="33.75" customHeight="1">
      <c r="A23" s="45" t="s">
        <v>29</v>
      </c>
      <c r="B23" s="45" t="s">
        <v>173</v>
      </c>
      <c r="C23" s="63">
        <v>25.76</v>
      </c>
      <c r="D23" s="45" t="s">
        <v>135</v>
      </c>
      <c r="E23" s="53"/>
    </row>
    <row r="24" spans="1:4" ht="36.75" customHeight="1">
      <c r="A24" s="45" t="s">
        <v>30</v>
      </c>
      <c r="B24" s="45" t="s">
        <v>174</v>
      </c>
      <c r="C24" s="62">
        <v>11.1</v>
      </c>
      <c r="D24" s="42" t="s">
        <v>135</v>
      </c>
    </row>
    <row r="25" spans="1:4" ht="23.25" customHeight="1">
      <c r="A25" s="45" t="s">
        <v>31</v>
      </c>
      <c r="B25" s="41" t="s">
        <v>196</v>
      </c>
      <c r="C25" s="61">
        <v>1.66</v>
      </c>
      <c r="D25" s="59" t="s">
        <v>131</v>
      </c>
    </row>
    <row r="26" spans="1:4" s="14" customFormat="1" ht="22.5" customHeight="1">
      <c r="A26" s="45" t="s">
        <v>145</v>
      </c>
      <c r="B26" s="58" t="s">
        <v>197</v>
      </c>
      <c r="C26" s="61">
        <v>1.66</v>
      </c>
      <c r="D26" s="59" t="s">
        <v>131</v>
      </c>
    </row>
    <row r="27" spans="1:4" s="14" customFormat="1" ht="24" customHeight="1">
      <c r="A27" s="45" t="s">
        <v>146</v>
      </c>
      <c r="B27" s="45" t="s">
        <v>198</v>
      </c>
      <c r="C27" s="63">
        <v>16.6</v>
      </c>
      <c r="D27" s="45" t="s">
        <v>135</v>
      </c>
    </row>
    <row r="28" spans="1:13" s="49" customFormat="1" ht="21.75" customHeight="1">
      <c r="A28" s="45" t="s">
        <v>136</v>
      </c>
      <c r="B28" s="45" t="s">
        <v>199</v>
      </c>
      <c r="C28" s="63">
        <v>50.16</v>
      </c>
      <c r="D28" s="61" t="s">
        <v>135</v>
      </c>
      <c r="E28" s="47"/>
      <c r="F28" s="48"/>
      <c r="H28" s="48"/>
      <c r="K28" s="50"/>
      <c r="M28" s="51"/>
    </row>
    <row r="29" spans="1:5" s="52" customFormat="1" ht="33.75" customHeight="1">
      <c r="A29" s="45" t="s">
        <v>137</v>
      </c>
      <c r="B29" s="45" t="s">
        <v>175</v>
      </c>
      <c r="C29" s="63">
        <f>C28</f>
        <v>50.16</v>
      </c>
      <c r="D29" s="45" t="s">
        <v>135</v>
      </c>
      <c r="E29" s="53"/>
    </row>
    <row r="30" spans="1:4" ht="36" customHeight="1">
      <c r="A30" s="45" t="s">
        <v>157</v>
      </c>
      <c r="B30" s="45" t="s">
        <v>176</v>
      </c>
      <c r="C30" s="62">
        <f>C29</f>
        <v>50.16</v>
      </c>
      <c r="D30" s="45" t="s">
        <v>135</v>
      </c>
    </row>
    <row r="31" spans="1:4" ht="23.25" customHeight="1">
      <c r="A31" s="45" t="s">
        <v>138</v>
      </c>
      <c r="B31" s="45" t="s">
        <v>200</v>
      </c>
      <c r="C31" s="62">
        <v>170</v>
      </c>
      <c r="D31" s="45" t="s">
        <v>201</v>
      </c>
    </row>
    <row r="32" spans="1:9" ht="18">
      <c r="A32" s="39"/>
      <c r="B32" s="97"/>
      <c r="C32" s="97"/>
      <c r="D32" s="97"/>
      <c r="E32" s="97"/>
      <c r="F32" s="25"/>
      <c r="G32" s="25"/>
      <c r="H32" s="25"/>
      <c r="I32" s="25"/>
    </row>
    <row r="33" spans="2:8" ht="15">
      <c r="B33" s="93"/>
      <c r="C33" s="93"/>
      <c r="D33" s="93"/>
      <c r="E33" s="54"/>
      <c r="F33" s="54"/>
      <c r="G33" s="54"/>
      <c r="H33" s="54"/>
    </row>
    <row r="34" spans="2:8" ht="15" customHeight="1">
      <c r="B34" s="93"/>
      <c r="C34" s="93"/>
      <c r="D34" s="93"/>
      <c r="E34" s="54"/>
      <c r="F34" s="54"/>
      <c r="G34" s="54"/>
      <c r="H34" s="54"/>
    </row>
    <row r="36" spans="2:8" ht="15" customHeight="1">
      <c r="B36" s="93"/>
      <c r="C36" s="93"/>
      <c r="D36" s="93"/>
      <c r="E36" s="54"/>
      <c r="F36" s="54"/>
      <c r="G36" s="54"/>
      <c r="H36" s="54"/>
    </row>
  </sheetData>
  <sheetProtection/>
  <mergeCells count="7">
    <mergeCell ref="B36:D36"/>
    <mergeCell ref="A2:D2"/>
    <mergeCell ref="A3:D3"/>
    <mergeCell ref="A4:D4"/>
    <mergeCell ref="B32:E32"/>
    <mergeCell ref="B33:D33"/>
    <mergeCell ref="B34:D3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2"/>
  <sheetViews>
    <sheetView zoomScalePageLayoutView="0" workbookViewId="0" topLeftCell="A22">
      <selection activeCell="B39" sqref="B39:D43"/>
    </sheetView>
  </sheetViews>
  <sheetFormatPr defaultColWidth="9.00390625" defaultRowHeight="12.75"/>
  <cols>
    <col min="1" max="1" width="6.00390625" style="0" customWidth="1"/>
    <col min="2" max="2" width="53.625" style="0" customWidth="1"/>
    <col min="3" max="3" width="17.625" style="0" customWidth="1"/>
    <col min="4" max="4" width="14.875" style="0" customWidth="1"/>
    <col min="5" max="5" width="16.25390625" style="0" bestFit="1" customWidth="1"/>
  </cols>
  <sheetData>
    <row r="2" spans="1:5" ht="18">
      <c r="A2" s="94" t="s">
        <v>133</v>
      </c>
      <c r="B2" s="94"/>
      <c r="C2" s="94"/>
      <c r="D2" s="94"/>
      <c r="E2" s="40"/>
    </row>
    <row r="3" spans="1:12" ht="47.25" customHeight="1">
      <c r="A3" s="95" t="s">
        <v>238</v>
      </c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</row>
    <row r="4" spans="1:5" ht="18" customHeight="1">
      <c r="A4" s="98" t="s">
        <v>237</v>
      </c>
      <c r="B4" s="98"/>
      <c r="C4" s="98"/>
      <c r="D4" s="98"/>
      <c r="E4" s="55"/>
    </row>
    <row r="5" spans="1:5" ht="18" customHeight="1">
      <c r="A5" s="41" t="s">
        <v>10</v>
      </c>
      <c r="B5" s="41" t="s">
        <v>11</v>
      </c>
      <c r="C5" s="41" t="s">
        <v>12</v>
      </c>
      <c r="D5" s="41" t="s">
        <v>13</v>
      </c>
      <c r="E5" s="24"/>
    </row>
    <row r="6" spans="1:4" ht="31.5" customHeight="1">
      <c r="A6" s="45" t="s">
        <v>10</v>
      </c>
      <c r="B6" s="45" t="s">
        <v>151</v>
      </c>
      <c r="C6" s="60">
        <v>44</v>
      </c>
      <c r="D6" s="45" t="s">
        <v>141</v>
      </c>
    </row>
    <row r="7" spans="1:4" ht="30.75" customHeight="1">
      <c r="A7" s="45" t="s">
        <v>11</v>
      </c>
      <c r="B7" s="45" t="s">
        <v>230</v>
      </c>
      <c r="C7" s="60">
        <v>83.2</v>
      </c>
      <c r="D7" s="45" t="s">
        <v>149</v>
      </c>
    </row>
    <row r="8" spans="1:4" s="14" customFormat="1" ht="32.25" customHeight="1">
      <c r="A8" s="45" t="s">
        <v>12</v>
      </c>
      <c r="B8" s="45" t="s">
        <v>177</v>
      </c>
      <c r="C8" s="60">
        <v>91</v>
      </c>
      <c r="D8" s="45" t="s">
        <v>148</v>
      </c>
    </row>
    <row r="9" spans="1:4" s="14" customFormat="1" ht="22.5" customHeight="1">
      <c r="A9" s="45" t="s">
        <v>13</v>
      </c>
      <c r="B9" s="45" t="s">
        <v>178</v>
      </c>
      <c r="C9" s="60">
        <v>91</v>
      </c>
      <c r="D9" s="45" t="s">
        <v>148</v>
      </c>
    </row>
    <row r="10" spans="1:13" s="49" customFormat="1" ht="34.5" customHeight="1">
      <c r="A10" s="45" t="s">
        <v>14</v>
      </c>
      <c r="B10" s="44" t="s">
        <v>179</v>
      </c>
      <c r="C10" s="67">
        <v>16.5</v>
      </c>
      <c r="D10" s="44" t="s">
        <v>134</v>
      </c>
      <c r="E10" s="47"/>
      <c r="F10" s="48"/>
      <c r="H10" s="48"/>
      <c r="K10" s="50"/>
      <c r="M10" s="51"/>
    </row>
    <row r="11" spans="1:5" s="52" customFormat="1" ht="25.5" customHeight="1">
      <c r="A11" s="45" t="s">
        <v>15</v>
      </c>
      <c r="B11" s="45" t="s">
        <v>180</v>
      </c>
      <c r="C11" s="60">
        <v>2</v>
      </c>
      <c r="D11" s="45" t="s">
        <v>148</v>
      </c>
      <c r="E11" s="53"/>
    </row>
    <row r="12" spans="1:4" ht="31.5" customHeight="1">
      <c r="A12" s="45" t="s">
        <v>3</v>
      </c>
      <c r="B12" s="70" t="s">
        <v>181</v>
      </c>
      <c r="C12" s="64">
        <v>350.6</v>
      </c>
      <c r="D12" s="44" t="s">
        <v>134</v>
      </c>
    </row>
    <row r="13" spans="1:4" ht="23.25" customHeight="1">
      <c r="A13" s="45" t="s">
        <v>4</v>
      </c>
      <c r="B13" s="45" t="s">
        <v>239</v>
      </c>
      <c r="C13" s="60">
        <v>8</v>
      </c>
      <c r="D13" s="45" t="s">
        <v>148</v>
      </c>
    </row>
    <row r="14" spans="1:4" s="14" customFormat="1" ht="32.25" customHeight="1">
      <c r="A14" s="45" t="s">
        <v>5</v>
      </c>
      <c r="B14" s="70" t="s">
        <v>231</v>
      </c>
      <c r="C14" s="64">
        <v>415.7</v>
      </c>
      <c r="D14" s="44" t="s">
        <v>134</v>
      </c>
    </row>
    <row r="15" spans="1:4" s="14" customFormat="1" ht="33.75" customHeight="1">
      <c r="A15" s="45" t="s">
        <v>6</v>
      </c>
      <c r="B15" s="45" t="s">
        <v>240</v>
      </c>
      <c r="C15" s="64">
        <v>44.7</v>
      </c>
      <c r="D15" s="44" t="s">
        <v>134</v>
      </c>
    </row>
    <row r="16" spans="1:13" s="49" customFormat="1" ht="33.75" customHeight="1">
      <c r="A16" s="45" t="s">
        <v>44</v>
      </c>
      <c r="B16" s="70" t="s">
        <v>241</v>
      </c>
      <c r="C16" s="67">
        <v>90.6</v>
      </c>
      <c r="D16" s="44" t="s">
        <v>134</v>
      </c>
      <c r="E16" s="47"/>
      <c r="F16" s="48"/>
      <c r="H16" s="48"/>
      <c r="K16" s="50"/>
      <c r="M16" s="51"/>
    </row>
    <row r="17" spans="1:5" s="52" customFormat="1" ht="27.75" customHeight="1">
      <c r="A17" s="45" t="s">
        <v>22</v>
      </c>
      <c r="B17" s="70" t="s">
        <v>154</v>
      </c>
      <c r="C17" s="46">
        <v>2</v>
      </c>
      <c r="D17" s="71" t="s">
        <v>153</v>
      </c>
      <c r="E17" s="53"/>
    </row>
    <row r="18" spans="1:4" ht="22.5" customHeight="1">
      <c r="A18" s="45" t="s">
        <v>23</v>
      </c>
      <c r="B18" s="44" t="s">
        <v>232</v>
      </c>
      <c r="C18" s="60">
        <f>C16+C15+C14+C12+C10</f>
        <v>918.1</v>
      </c>
      <c r="D18" s="45" t="s">
        <v>152</v>
      </c>
    </row>
    <row r="19" spans="1:4" ht="18" customHeight="1">
      <c r="A19" s="45" t="s">
        <v>24</v>
      </c>
      <c r="B19" s="45" t="s">
        <v>150</v>
      </c>
      <c r="C19" s="57"/>
      <c r="D19" s="72"/>
    </row>
    <row r="20" spans="1:4" s="14" customFormat="1" ht="23.25" customHeight="1">
      <c r="A20" s="66"/>
      <c r="B20" s="44" t="s">
        <v>155</v>
      </c>
      <c r="C20" s="68">
        <v>1</v>
      </c>
      <c r="D20" s="45" t="s">
        <v>142</v>
      </c>
    </row>
    <row r="21" spans="1:4" s="14" customFormat="1" ht="18" customHeight="1">
      <c r="A21" s="45" t="s">
        <v>45</v>
      </c>
      <c r="B21" s="45" t="s">
        <v>233</v>
      </c>
      <c r="C21" s="46">
        <v>1</v>
      </c>
      <c r="D21" s="45" t="s">
        <v>142</v>
      </c>
    </row>
    <row r="22" spans="1:13" s="49" customFormat="1" ht="19.5" customHeight="1">
      <c r="A22" s="45" t="s">
        <v>27</v>
      </c>
      <c r="B22" s="43" t="s">
        <v>234</v>
      </c>
      <c r="C22" s="60">
        <v>6.6</v>
      </c>
      <c r="D22" s="43" t="s">
        <v>134</v>
      </c>
      <c r="E22" s="47"/>
      <c r="F22" s="48"/>
      <c r="H22" s="48"/>
      <c r="K22" s="50"/>
      <c r="M22" s="51"/>
    </row>
    <row r="23" spans="1:5" s="52" customFormat="1" ht="20.25" customHeight="1">
      <c r="A23" s="45" t="s">
        <v>28</v>
      </c>
      <c r="B23" s="43" t="s">
        <v>235</v>
      </c>
      <c r="C23" s="60">
        <v>4</v>
      </c>
      <c r="D23" s="45" t="s">
        <v>158</v>
      </c>
      <c r="E23" s="53"/>
    </row>
    <row r="24" spans="1:4" ht="20.25" customHeight="1">
      <c r="A24" s="45" t="s">
        <v>29</v>
      </c>
      <c r="B24" s="45" t="s">
        <v>182</v>
      </c>
      <c r="C24" s="60">
        <v>2</v>
      </c>
      <c r="D24" s="45" t="s">
        <v>158</v>
      </c>
    </row>
    <row r="25" spans="1:4" ht="21.75" customHeight="1">
      <c r="A25" s="45" t="s">
        <v>30</v>
      </c>
      <c r="B25" s="45" t="s">
        <v>183</v>
      </c>
      <c r="C25" s="60">
        <v>4</v>
      </c>
      <c r="D25" s="45" t="s">
        <v>141</v>
      </c>
    </row>
    <row r="26" spans="1:4" s="14" customFormat="1" ht="18" customHeight="1">
      <c r="A26" s="45" t="s">
        <v>31</v>
      </c>
      <c r="B26" s="45" t="s">
        <v>242</v>
      </c>
      <c r="C26" s="60">
        <v>4</v>
      </c>
      <c r="D26" s="45" t="s">
        <v>141</v>
      </c>
    </row>
    <row r="27" spans="1:4" s="14" customFormat="1" ht="18.75" customHeight="1">
      <c r="A27" s="45" t="s">
        <v>145</v>
      </c>
      <c r="B27" s="45" t="s">
        <v>243</v>
      </c>
      <c r="C27" s="60">
        <v>4</v>
      </c>
      <c r="D27" s="45" t="s">
        <v>141</v>
      </c>
    </row>
    <row r="28" spans="1:13" s="49" customFormat="1" ht="19.5" customHeight="1">
      <c r="A28" s="45" t="s">
        <v>146</v>
      </c>
      <c r="B28" s="45" t="s">
        <v>184</v>
      </c>
      <c r="C28" s="60">
        <v>8</v>
      </c>
      <c r="D28" s="45" t="s">
        <v>141</v>
      </c>
      <c r="E28" s="47"/>
      <c r="F28" s="48"/>
      <c r="H28" s="48"/>
      <c r="K28" s="50"/>
      <c r="M28" s="51"/>
    </row>
    <row r="29" spans="1:5" s="52" customFormat="1" ht="19.5" customHeight="1">
      <c r="A29" s="45" t="s">
        <v>136</v>
      </c>
      <c r="B29" s="45" t="s">
        <v>244</v>
      </c>
      <c r="C29" s="60">
        <v>2</v>
      </c>
      <c r="D29" s="45" t="s">
        <v>158</v>
      </c>
      <c r="E29" s="53"/>
    </row>
    <row r="30" spans="1:4" ht="18.75" customHeight="1">
      <c r="A30" s="45" t="s">
        <v>137</v>
      </c>
      <c r="B30" s="45" t="s">
        <v>245</v>
      </c>
      <c r="C30" s="60">
        <v>1</v>
      </c>
      <c r="D30" s="45" t="s">
        <v>141</v>
      </c>
    </row>
    <row r="31" spans="1:4" ht="23.25" customHeight="1">
      <c r="A31" s="45" t="s">
        <v>157</v>
      </c>
      <c r="B31" s="45" t="s">
        <v>185</v>
      </c>
      <c r="C31" s="46">
        <v>1</v>
      </c>
      <c r="D31" s="45" t="s">
        <v>142</v>
      </c>
    </row>
    <row r="32" spans="1:4" s="14" customFormat="1" ht="21.75" customHeight="1">
      <c r="A32" s="45" t="s">
        <v>138</v>
      </c>
      <c r="B32" s="45" t="s">
        <v>186</v>
      </c>
      <c r="C32" s="60">
        <v>12</v>
      </c>
      <c r="D32" s="45" t="s">
        <v>135</v>
      </c>
    </row>
    <row r="33" spans="1:4" s="14" customFormat="1" ht="24.75" customHeight="1">
      <c r="A33" s="45" t="s">
        <v>171</v>
      </c>
      <c r="B33" s="43" t="s">
        <v>236</v>
      </c>
      <c r="C33" s="46">
        <v>2</v>
      </c>
      <c r="D33" s="45" t="s">
        <v>142</v>
      </c>
    </row>
    <row r="34" spans="1:13" s="49" customFormat="1" ht="31.5" customHeight="1">
      <c r="A34" s="45" t="s">
        <v>139</v>
      </c>
      <c r="B34" s="45" t="s">
        <v>156</v>
      </c>
      <c r="C34" s="60">
        <v>1</v>
      </c>
      <c r="D34" s="45" t="s">
        <v>148</v>
      </c>
      <c r="E34" s="47"/>
      <c r="F34" s="48"/>
      <c r="H34" s="48"/>
      <c r="K34" s="50"/>
      <c r="M34" s="51"/>
    </row>
    <row r="35" spans="1:5" s="52" customFormat="1" ht="26.25" customHeight="1">
      <c r="A35" s="45" t="s">
        <v>140</v>
      </c>
      <c r="B35" s="43" t="s">
        <v>187</v>
      </c>
      <c r="C35" s="46">
        <v>1</v>
      </c>
      <c r="D35" s="45" t="s">
        <v>142</v>
      </c>
      <c r="E35" s="53"/>
    </row>
    <row r="36" spans="1:4" s="14" customFormat="1" ht="31.5" customHeight="1">
      <c r="A36" s="58" t="s">
        <v>246</v>
      </c>
      <c r="B36" s="58" t="s">
        <v>188</v>
      </c>
      <c r="C36" s="46">
        <v>2</v>
      </c>
      <c r="D36" s="45" t="s">
        <v>142</v>
      </c>
    </row>
    <row r="37" spans="1:13" s="49" customFormat="1" ht="31.5" customHeight="1">
      <c r="A37" s="45" t="s">
        <v>247</v>
      </c>
      <c r="B37" s="43" t="s">
        <v>189</v>
      </c>
      <c r="C37" s="60">
        <v>1</v>
      </c>
      <c r="D37" s="45" t="s">
        <v>148</v>
      </c>
      <c r="E37" s="47"/>
      <c r="F37" s="48"/>
      <c r="H37" s="48"/>
      <c r="K37" s="50"/>
      <c r="M37" s="51"/>
    </row>
    <row r="38" spans="1:9" ht="18">
      <c r="A38" s="39"/>
      <c r="B38" s="97"/>
      <c r="C38" s="97"/>
      <c r="D38" s="97"/>
      <c r="E38" s="97"/>
      <c r="F38" s="25"/>
      <c r="G38" s="25"/>
      <c r="H38" s="25"/>
      <c r="I38" s="25"/>
    </row>
    <row r="39" spans="2:8" ht="15">
      <c r="B39" s="93"/>
      <c r="C39" s="93"/>
      <c r="D39" s="93"/>
      <c r="E39" s="54"/>
      <c r="F39" s="54"/>
      <c r="G39" s="54"/>
      <c r="H39" s="54"/>
    </row>
    <row r="40" spans="2:8" ht="15" customHeight="1">
      <c r="B40" s="93"/>
      <c r="C40" s="93"/>
      <c r="D40" s="93"/>
      <c r="E40" s="54"/>
      <c r="F40" s="54"/>
      <c r="G40" s="54"/>
      <c r="H40" s="54"/>
    </row>
    <row r="42" spans="2:8" ht="15" customHeight="1">
      <c r="B42" s="93"/>
      <c r="C42" s="93"/>
      <c r="D42" s="93"/>
      <c r="E42" s="54"/>
      <c r="F42" s="54"/>
      <c r="G42" s="54"/>
      <c r="H42" s="54"/>
    </row>
  </sheetData>
  <sheetProtection/>
  <mergeCells count="7">
    <mergeCell ref="B40:D40"/>
    <mergeCell ref="B42:D42"/>
    <mergeCell ref="A4:D4"/>
    <mergeCell ref="A2:D2"/>
    <mergeCell ref="A3:D3"/>
    <mergeCell ref="B38:E38"/>
    <mergeCell ref="B39:D3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Tamuna Niniashvili</cp:lastModifiedBy>
  <cp:lastPrinted>2020-02-06T09:12:23Z</cp:lastPrinted>
  <dcterms:created xsi:type="dcterms:W3CDTF">2005-10-04T05:52:32Z</dcterms:created>
  <dcterms:modified xsi:type="dcterms:W3CDTF">2020-02-19T08:29:32Z</dcterms:modified>
  <cp:category/>
  <cp:version/>
  <cp:contentType/>
  <cp:contentStatus/>
</cp:coreProperties>
</file>