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40"/>
  </bookViews>
  <sheets>
    <sheet name="ხარჯთაღრიცხვა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148" i="2" l="1"/>
  <c r="E141" i="2" l="1"/>
  <c r="E89" i="2"/>
  <c r="E84" i="2"/>
  <c r="E82" i="2"/>
  <c r="E77" i="2"/>
  <c r="E75" i="2"/>
  <c r="E73" i="2"/>
  <c r="E72" i="2"/>
  <c r="E70" i="2"/>
  <c r="E63" i="2"/>
  <c r="E64" i="2" s="1"/>
  <c r="E60" i="2"/>
  <c r="E61" i="2" s="1"/>
  <c r="E57" i="2"/>
  <c r="E59" i="2" s="1"/>
  <c r="E54" i="2"/>
  <c r="E51" i="2"/>
  <c r="E42" i="2"/>
  <c r="E44" i="2" s="1"/>
  <c r="E58" i="2" l="1"/>
  <c r="G149" i="2"/>
  <c r="E43" i="2"/>
  <c r="E90" i="2"/>
  <c r="E65" i="2"/>
</calcChain>
</file>

<file path=xl/sharedStrings.xml><?xml version="1.0" encoding="utf-8"?>
<sst xmlns="http://schemas.openxmlformats.org/spreadsheetml/2006/main" count="304" uniqueCount="163">
  <si>
    <t>N</t>
  </si>
  <si>
    <t>მასალებისა და სამუშაოთა ჩამონათვალი</t>
  </si>
  <si>
    <t>განზ. ერთ.</t>
  </si>
  <si>
    <t>რაოდ.</t>
  </si>
  <si>
    <t>ერთ. ფასი</t>
  </si>
  <si>
    <t>ჯამი</t>
  </si>
  <si>
    <t>ზღვრული ფასები</t>
  </si>
  <si>
    <t>ძველი კარებების დემონტაჟი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</si>
  <si>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</si>
  <si>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სადარბაზოს (ლითონის)  კარის დამზადება და მონტაჟი, საერთო სარგებლობის ეზოს ჭიშკრის კარებების აღდგენა</t>
  </si>
  <si>
    <t>ლითონის ფურცელი (სისქით არნაკლებ 2 მმ)</t>
  </si>
  <si>
    <t>რკინის ზოლოვანა (min 3 მმ)</t>
  </si>
  <si>
    <t>გრძ.მ</t>
  </si>
  <si>
    <t xml:space="preserve">მილი კვადრატი 40X40X3 </t>
  </si>
  <si>
    <t xml:space="preserve">მილი კვადრატი 40X20X2 </t>
  </si>
  <si>
    <t xml:space="preserve">მილი კვადრატი 20X20X2 </t>
  </si>
  <si>
    <t xml:space="preserve">მილი კვადრატი 15X15X2 </t>
  </si>
  <si>
    <t xml:space="preserve">მილი კვადრატი 40X60X2 </t>
  </si>
  <si>
    <t>მილი კვადრატი 20X40X2.5</t>
  </si>
  <si>
    <t>მილი კვადრატი 80X40X2</t>
  </si>
  <si>
    <t>მილი კვადრატი 50X30X2</t>
  </si>
  <si>
    <t xml:space="preserve">მზა რკინის ღეროები კარის ჩარჩოს გასამაგრებლად 12 მმ </t>
  </si>
  <si>
    <t>ანჯამა(კარის პეტლი)</t>
  </si>
  <si>
    <t>ცალი</t>
  </si>
  <si>
    <t>დ - (10-12) მასიური ფოლადის ღერო ("შპინგალეტი") კარის ჩასაკეტად</t>
  </si>
  <si>
    <t>საკეტი კოდირებული</t>
  </si>
  <si>
    <t>კარის საკეტი (ჩვეულებრივი გასაღებზე)</t>
  </si>
  <si>
    <t>კოროზიის საწინააღმდეგო ხსნარი</t>
  </si>
  <si>
    <t>ლიტ</t>
  </si>
  <si>
    <t xml:space="preserve">ელექტროდი </t>
  </si>
  <si>
    <t>კგ</t>
  </si>
  <si>
    <t xml:space="preserve">რკინის საჭრელი ქვა </t>
  </si>
  <si>
    <t>კარის ავტომატური ჩამკეტი ("შვეიცარი") მონტაჟით</t>
  </si>
  <si>
    <t>გამხსნელი</t>
  </si>
  <si>
    <t>ბეტონის კედლების გახვრეტა</t>
  </si>
  <si>
    <t>წერტ.</t>
  </si>
  <si>
    <t>კარების შემდეგ ღიობების ამოლესვა  გაჯით  (შეღებვით)</t>
  </si>
  <si>
    <t xml:space="preserve">გაჯი დაფქული </t>
  </si>
  <si>
    <t>ტ</t>
  </si>
  <si>
    <t>ლითონის კარის შეღებვა ზეთოვანი საღებავით</t>
  </si>
  <si>
    <t>კვ.მ</t>
  </si>
  <si>
    <t xml:space="preserve">ზეთოვანი საღებავი (2 ფენისთვის) კ.=0.273 </t>
  </si>
  <si>
    <t>სამშენებლო ნარჩენების დატვირთვა ავტომანქანაზე</t>
  </si>
  <si>
    <t>სამშენებლო ნარჩენების გატანა  ავტომანქანით</t>
  </si>
  <si>
    <t>გეგმიური დაგროვება</t>
  </si>
  <si>
    <t>სამგორის რაიონის ტერიტორიაზე ბინათმესაკუთრეთა ამხანაგობების კუთვნილებაში მყოფი შენობების საერთო სარგებლობის ხის, ქვისა და ლითონის კიბეების, ჭიშკრის აღდგენის, სადარბაზოს კარების დამზადება-მონტაჟისა და შეკეთება-რესტავრაციის სამუშაოების     ხარჯთაღრიცხვა  დანართი №1</t>
  </si>
  <si>
    <t>მილი კვადრატი 100X100X3</t>
  </si>
  <si>
    <t>ქვის კიბის შეკეთების სამუშაოები</t>
  </si>
  <si>
    <t>დაზიანებული კიბის ფილების მოხსნა პნევმოჩაქუჩის გამოყენებით</t>
  </si>
  <si>
    <t>ფილის ქვეშ არსებული ცემენტის ხსნარის მოხსნა პნევმოჩაქუჩის გამოყენებით</t>
  </si>
  <si>
    <t>მ2</t>
  </si>
  <si>
    <t>დასაგები მოზაიკის ფილის და სამშენებლო მასალების, ჩამოტვირთვა და სართულებზე განლაგება დანიშნულებისამებრ.</t>
  </si>
  <si>
    <t xml:space="preserve">ქ.ცემენტის ხსნარის მოჭიმვის მოწყობა 3 სმ </t>
  </si>
  <si>
    <t>ქვიშა-ცემენტის ხსნარის მომზადება ხელით ადგილზე</t>
  </si>
  <si>
    <t>მ3</t>
  </si>
  <si>
    <t>ქვიშა 1.21</t>
  </si>
  <si>
    <t>ცემენტი 0.3</t>
  </si>
  <si>
    <t>ახალი მოზაიკის ფილების მოწყობა</t>
  </si>
  <si>
    <t>კიბის საფეხური (მოზაიკური ფილა ზომით (1.27 X 0.32) სისქით არანაკლებ 3-სმ.</t>
  </si>
  <si>
    <t>კიბის საფეხური (მოზაიკური ფილა ზომით (1.20 X 0.32) სისქით არანაკლებ 3-სმ.</t>
  </si>
  <si>
    <t>კიბის საფეხური (მოზაიკური ფილა ზომით (1.15 X 0.32) სისქით არანაკლებ 3-სმ.</t>
  </si>
  <si>
    <t>კიბის საფეხური (მოზაიკური ფილა ზომით (1.05 X 0.32) სისქით არანაკლებ 3-სმ.</t>
  </si>
  <si>
    <t>კიბის საფეხური (მოზაიკური ფილა ზომით (0.95 X 0.32) სისქით არანაკლებ 3-სმ.</t>
  </si>
  <si>
    <t xml:space="preserve">წებოცემენტი (6-კგ 1-მ2-ზე)   </t>
  </si>
  <si>
    <t xml:space="preserve">მოზაიკის შუბლების ფილების მონტაჟი  </t>
  </si>
  <si>
    <t>გრძ. მ</t>
  </si>
  <si>
    <t>მოზაიკის ფილა (მოზაიკური შუბლი)   სისქით არანაკლებ 2-სმ.</t>
  </si>
  <si>
    <t>დაზიანებული ბაქნის ფილების დემონტაჟი პნევმოჩაქუჩის გამოყენებით</t>
  </si>
  <si>
    <t>მოზაიკის  ფილების ქვეშ ქვიშა-ცემენტის და წებოცემენტის ხსნარის მოჭიმვა 4სმ</t>
  </si>
  <si>
    <t>ქვიშა-ცემენტის და წებოცემენტის ხსნარის მომზადება ხელით ადგილზე (სისქით 4 სმ.)</t>
  </si>
  <si>
    <t>ახალი მოზაიკის ფილების მონტაჟი (შეძენა მონტაჟი) (0.32 X 0.32) სისქით არანაკლებ 2.5-სმ.</t>
  </si>
  <si>
    <t>წებოცემენტი (6კგ 1კვ/მეტრზე)</t>
  </si>
  <si>
    <t>კიბის შუბლის და გვერდის შელესვა ქ/ცემენტის ხსნარით საშუალო სისქე 2-სმ.</t>
  </si>
  <si>
    <t>ქ/ცემენტის ხსნარის მომზადება ხელით ადგილზე</t>
  </si>
  <si>
    <t>ქვიშა 1.11</t>
  </si>
  <si>
    <t>ცემენტი 0.37</t>
  </si>
  <si>
    <t>მოზაიკური კიბეების შეძენა მონტაჟი 1.50*0.32</t>
  </si>
  <si>
    <t xml:space="preserve">ლითონის "ორტესებრი" ძელის (#10-12-14) შეძენა მონაჟი </t>
  </si>
  <si>
    <t>დაზიანებული კიბის გვერდების გასუფთავება (ჩამოფხეკა)</t>
  </si>
  <si>
    <t>დაზიანებული კიბის გვერდების დაგრუნტვა 0,5</t>
  </si>
  <si>
    <t>გრუნტი - 0.007</t>
  </si>
  <si>
    <t>დაზიანებული კიბის გვერდების შეფითხვა-დაზუმფარება (2 პირი)</t>
  </si>
  <si>
    <t>ფითხი - 0.55</t>
  </si>
  <si>
    <t>ზუმფარა - 0.009</t>
  </si>
  <si>
    <t>დაზიანებული კიბის გვერდების შეღებვა წყალემულსიით (2 პირი)</t>
  </si>
  <si>
    <t>წყალემულსია მაღალხარისხიანი - 0.52</t>
  </si>
  <si>
    <t>ახალი ლითონის მოაჯირის მოწყობა (მილ კვადრატით)</t>
  </si>
  <si>
    <t>ელექტროდი 0.1</t>
  </si>
  <si>
    <t xml:space="preserve">მილ კვადრატი (40*40) სისქით 2 მმ. </t>
  </si>
  <si>
    <t xml:space="preserve">მილ კვადრატი (40*20) სისქით 2 მმ. </t>
  </si>
  <si>
    <t xml:space="preserve">მილ კვადრატი (50*30) სისქით 2 მმ. </t>
  </si>
  <si>
    <t>მოაჯირის შეღებვა ზეთოვანი საღებავით</t>
  </si>
  <si>
    <t>ზეთოვანი საღებავი (2 ფენისთვის) კ.=0.273 შეღებვით</t>
  </si>
  <si>
    <t xml:space="preserve">ძველი ლითონის არსებული მოაჯირის აღდგენა, რემონტი ელ-შედუღებით </t>
  </si>
  <si>
    <t>არმატურა დ-12</t>
  </si>
  <si>
    <t>ზოლოვანა 0.025*0.002</t>
  </si>
  <si>
    <t xml:space="preserve">მოაჯირზე ხის სახელურის მოწყობა  </t>
  </si>
  <si>
    <t>სახელური ხის ოვალური ზედა თავით ზომით 0.05*0.03 მ (მშრალი მასალა)</t>
  </si>
  <si>
    <t xml:space="preserve">ხის სახელურის შეღებვა ლაქით </t>
  </si>
  <si>
    <t>ლაქი 0.21</t>
  </si>
  <si>
    <t>საერთო სარგებლობის ხის კიბეების აღდგენა</t>
  </si>
  <si>
    <t>ხის მთლიანი კიბის დემონტაჟი  (საფეხურების საყრდენი ძელის  X საფეხურის სიგრძეები)</t>
  </si>
  <si>
    <t>ძველი კიბის საფეხურების დემონტაჟი</t>
  </si>
  <si>
    <t xml:space="preserve">კიბის ძელების (კოჭების) დემონტაჟი </t>
  </si>
  <si>
    <t>კიბის შუბლის დემონტაჟი</t>
  </si>
  <si>
    <t>კიბის სამკუთხედების დემონტაჟი</t>
  </si>
  <si>
    <t>კიბის მოაჯირის დემონტაჟი</t>
  </si>
  <si>
    <t>კიბის რიკულების დემონტაჟი</t>
  </si>
  <si>
    <t>კიბის უჯრედის გადახურვის ფენილის  მოხსნა</t>
  </si>
  <si>
    <t>კიბის ხის კარკასის დემონტაჟი</t>
  </si>
  <si>
    <t>კიბის ბაქნის იატაკის დემონტაჟი კოჭებით</t>
  </si>
  <si>
    <t xml:space="preserve">კიბის ბაქნის იატაკის დემონტაჟი კოჭების გარეშე </t>
  </si>
  <si>
    <t>კიბის ხის კარკასის მონტაჟი</t>
  </si>
  <si>
    <t xml:space="preserve">კიბის საფეხურების საყრდენი ძელების მონტაჟი </t>
  </si>
  <si>
    <t xml:space="preserve">კიბის საფეხურის მოწყობა </t>
  </si>
  <si>
    <t xml:space="preserve">კიბის სამკუთხედის მოწყობა  </t>
  </si>
  <si>
    <t>კიბის შუბლის მოწყობა</t>
  </si>
  <si>
    <t>მოაჯირის მოწყობა (X მეტრი სიმაღლე) სახელურით და რიკულით</t>
  </si>
  <si>
    <t>კიბის რიკულების მოწყობა</t>
  </si>
  <si>
    <t>კიბის საფეხურის. საფეხურის დამჭერი კედლების. რიკულების და მოაჯირის დამუშავება ფითხით და ზუმფარით შეღებვა 2 პირი ზეთოვანი საღებავით</t>
  </si>
  <si>
    <t xml:space="preserve">ხის კარკასის მოწყობა კიბის უჯრედის გადახურვისთვის </t>
  </si>
  <si>
    <t xml:space="preserve">კიბის უჯრედის გადახურვის ფენილის  მოწყობა ფერადი პროფენილით (ფერი დამკვეთთან შეთანხმებით) </t>
  </si>
  <si>
    <t xml:space="preserve">კიბის ბაქნის (იატაკის) მოწყობა კოჭებთან ერთად  </t>
  </si>
  <si>
    <t xml:space="preserve">კიბის ბაქნის (იატაკის) მოწყობა კოჭების გარეშე  </t>
  </si>
  <si>
    <t>liTonis kibebis mowyoba</t>
  </si>
  <si>
    <t>ლითონის ფურცელი ინდაოსათვის და სხვა საჭიროებისთვის</t>
  </si>
  <si>
    <t xml:space="preserve"> ლითონის ძველი კიბის  და აივნის დემონტაჟი </t>
  </si>
  <si>
    <t>ბეტონის იატაკის და  კედლების გახვრეტა  ჩაბურღვა</t>
  </si>
  <si>
    <t>ანკერი ფ 5 ფ 20 მდე</t>
  </si>
  <si>
    <t xml:space="preserve">ლითონის კიბის კონსტრუქციის მონტაჟი </t>
  </si>
  <si>
    <t>შველერი (10 ) ( კიბის საფეხურების საყრდენად)</t>
  </si>
  <si>
    <t xml:space="preserve">მილი 105 X 3 მმ </t>
  </si>
  <si>
    <t>კუთხოვანა ("უგოლნიკი") 160X160 3 მმ</t>
  </si>
  <si>
    <t xml:space="preserve">მიწის დამუშავება ხელით </t>
  </si>
  <si>
    <t>კუბ</t>
  </si>
  <si>
    <t>ქვიშა ცემენტის ხსნარი მ100(მოწყობით)</t>
  </si>
  <si>
    <t xml:space="preserve">ლითონის ფურცელი (სისქით არნაკლებ 8 მმ) </t>
  </si>
  <si>
    <t>მილი კვადრატი 60X60X2.5</t>
  </si>
  <si>
    <t>მილი კვადრატი 80X80X2</t>
  </si>
  <si>
    <t>შლიფოვკის ქვა</t>
  </si>
  <si>
    <t xml:space="preserve">კიბის აივნის მოაჯირის დამზადება </t>
  </si>
  <si>
    <t>კიბის საფეხურების რეფლიონით  (აივნის ბაქნის და საფეხურებისათვის, საჭიროების შემთხვევაში მოხრით) 4მმ</t>
  </si>
  <si>
    <t>კიბის, აივნის, საფეხურების და მოაჯირის დამუშავება-შეღებვა  ნიტრო საღებავით (გრუნტი)</t>
  </si>
  <si>
    <t xml:space="preserve">რკინა ბეტონის კონსტრუქციის დანგრევა </t>
  </si>
  <si>
    <t>ამწე კრანის მომსახურება</t>
  </si>
  <si>
    <t>საათი</t>
  </si>
  <si>
    <t xml:space="preserve">მასალის და გამზადებული კონსტრუქციის ტრანსპორტირება </t>
  </si>
  <si>
    <t>ს/გეზი</t>
  </si>
  <si>
    <t>სამშენებლო ნარჩენების ჩამოტანა</t>
  </si>
  <si>
    <t>სამშენებლო ნარჩენების გატანა ავტომანქანით</t>
  </si>
  <si>
    <t>პრეტენდენტის ხელმოწერა                           ----------------------               ბ.ა.</t>
  </si>
  <si>
    <t>I თავის ჯამი</t>
  </si>
  <si>
    <t>თავი  II  ხის, ქვისა და ლითონის კიბეების, ჭიშკრის აღდგენის,  დამზადება-მონტაჟისა და შეკეთება-რესტავრაცია</t>
  </si>
  <si>
    <t>I თავი.   სადარბაზოს კარების დამზადება-მონტაჟისა და შეკეთება-რესტავრაცია</t>
  </si>
  <si>
    <t>II თავის ჯამი</t>
  </si>
  <si>
    <t>I და II თავის ჯამი</t>
  </si>
  <si>
    <t>ზედნადები ხარჯი</t>
  </si>
  <si>
    <t>გაუთვალისწინებელი ხარჯი 3%</t>
  </si>
  <si>
    <t>დ.ღ.გ. 18%</t>
  </si>
  <si>
    <t>მთლიანი ჯამი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</si>
  <si>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</si>
  <si>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%</t>
  </si>
  <si>
    <t>შენიშვნა:
1.  ხარჯთაღრიცხვა წარმოდგენილ უნდა იქნას დანართი N1–ის მიხედვით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2.   გაუთვალისიწნებელი ხარჯი (3%) არის უცვლელი.                                                                                                                                                                                                         3.   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</si>
</sst>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cadNusx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4"/>
      <color theme="1"/>
      <name val="Calibri"/>
      <family val="2"/>
      <scheme val="minor"/>
    </font>
    <font>
      <b/>
      <sz val="12"/>
      <name val="AcadNusx"/>
    </font>
    <font>
      <b/>
      <sz val="11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2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 indent="2"/>
    </xf>
    <xf numFmtId="0" fontId="6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0" fontId="23" fillId="5" borderId="13" xfId="0" applyFont="1" applyFill="1" applyBorder="1"/>
    <xf numFmtId="0" fontId="23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4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 wrapText="1"/>
    </xf>
    <xf numFmtId="10" fontId="8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20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5" fillId="3" borderId="11" xfId="1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0" fontId="23" fillId="0" borderId="27" xfId="0" applyFont="1" applyBorder="1"/>
    <xf numFmtId="0" fontId="22" fillId="0" borderId="3" xfId="0" applyFont="1" applyBorder="1" applyAlignment="1">
      <alignment horizontal="center" vertical="center" wrapText="1"/>
    </xf>
    <xf numFmtId="0" fontId="23" fillId="0" borderId="8" xfId="0" applyFont="1" applyBorder="1"/>
    <xf numFmtId="0" fontId="17" fillId="0" borderId="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/>
    <xf numFmtId="0" fontId="1" fillId="0" borderId="26" xfId="0" applyFont="1" applyBorder="1" applyAlignment="1">
      <alignment horizontal="center" vertical="center" wrapText="1"/>
    </xf>
    <xf numFmtId="2" fontId="1" fillId="6" borderId="2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6" borderId="8" xfId="0" applyNumberFormat="1" applyFont="1" applyFill="1" applyBorder="1" applyAlignment="1">
      <alignment horizontal="center" vertical="center" wrapText="1"/>
    </xf>
    <xf numFmtId="2" fontId="1" fillId="6" borderId="17" xfId="0" applyNumberFormat="1" applyFont="1" applyFill="1" applyBorder="1" applyAlignment="1">
      <alignment horizontal="center" vertical="center" wrapText="1"/>
    </xf>
    <xf numFmtId="0" fontId="15" fillId="0" borderId="26" xfId="1" applyNumberFormat="1" applyFont="1" applyFill="1" applyBorder="1" applyAlignment="1">
      <alignment horizontal="center" vertical="center" wrapText="1"/>
    </xf>
    <xf numFmtId="4" fontId="25" fillId="6" borderId="27" xfId="0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4" fontId="25" fillId="6" borderId="8" xfId="0" applyNumberFormat="1" applyFont="1" applyFill="1" applyBorder="1" applyAlignment="1">
      <alignment horizontal="center" vertical="center" wrapText="1"/>
    </xf>
    <xf numFmtId="4" fontId="15" fillId="6" borderId="8" xfId="0" applyNumberFormat="1" applyFont="1" applyFill="1" applyBorder="1" applyAlignment="1">
      <alignment horizontal="center" vertical="center" wrapText="1"/>
    </xf>
    <xf numFmtId="2" fontId="25" fillId="6" borderId="8" xfId="0" applyNumberFormat="1" applyFont="1" applyFill="1" applyBorder="1" applyAlignment="1">
      <alignment horizontal="center" vertical="center" wrapText="1"/>
    </xf>
    <xf numFmtId="164" fontId="13" fillId="6" borderId="8" xfId="0" applyNumberFormat="1" applyFont="1" applyFill="1" applyBorder="1" applyAlignment="1">
      <alignment horizontal="center" vertical="center" wrapText="1"/>
    </xf>
    <xf numFmtId="0" fontId="15" fillId="0" borderId="16" xfId="1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tabSelected="1" workbookViewId="0">
      <selection activeCell="C171" sqref="C171"/>
    </sheetView>
  </sheetViews>
  <sheetFormatPr defaultRowHeight="15" x14ac:dyDescent="0.25"/>
  <cols>
    <col min="1" max="1" width="2.85546875" customWidth="1"/>
    <col min="2" max="2" width="4.42578125" customWidth="1"/>
    <col min="3" max="3" width="79.7109375" customWidth="1"/>
    <col min="4" max="4" width="9.140625" customWidth="1"/>
    <col min="5" max="5" width="8.85546875" customWidth="1"/>
    <col min="6" max="6" width="13.5703125" customWidth="1"/>
    <col min="7" max="7" width="12.5703125" customWidth="1"/>
    <col min="8" max="8" width="11.140625" customWidth="1"/>
  </cols>
  <sheetData>
    <row r="1" spans="2:8" ht="68.25" customHeight="1" thickBot="1" x14ac:dyDescent="0.3">
      <c r="B1" s="118" t="s">
        <v>45</v>
      </c>
      <c r="C1" s="118"/>
      <c r="D1" s="118"/>
      <c r="E1" s="118"/>
      <c r="F1" s="118"/>
      <c r="G1" s="118"/>
      <c r="H1" s="118"/>
    </row>
    <row r="2" spans="2:8" ht="49.5" customHeight="1" thickBot="1" x14ac:dyDescent="0.3">
      <c r="B2" s="57" t="s">
        <v>0</v>
      </c>
      <c r="C2" s="58" t="s">
        <v>1</v>
      </c>
      <c r="D2" s="59" t="s">
        <v>2</v>
      </c>
      <c r="E2" s="59" t="s">
        <v>3</v>
      </c>
      <c r="F2" s="59" t="s">
        <v>4</v>
      </c>
      <c r="G2" s="59" t="s">
        <v>5</v>
      </c>
      <c r="H2" s="60" t="s">
        <v>6</v>
      </c>
    </row>
    <row r="3" spans="2:8" ht="26.25" customHeight="1" thickBot="1" x14ac:dyDescent="0.3"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3">
        <v>7</v>
      </c>
    </row>
    <row r="4" spans="2:8" ht="33.75" customHeight="1" thickBot="1" x14ac:dyDescent="0.3">
      <c r="B4" s="56"/>
      <c r="C4" s="119" t="s">
        <v>153</v>
      </c>
      <c r="D4" s="120"/>
      <c r="E4" s="120"/>
      <c r="F4" s="120"/>
      <c r="G4" s="120"/>
      <c r="H4" s="121"/>
    </row>
    <row r="5" spans="2:8" ht="29.25" customHeight="1" x14ac:dyDescent="0.25">
      <c r="B5" s="100">
        <v>1</v>
      </c>
      <c r="C5" s="52" t="s">
        <v>7</v>
      </c>
      <c r="D5" s="53" t="s">
        <v>8</v>
      </c>
      <c r="E5" s="53">
        <v>350</v>
      </c>
      <c r="F5" s="54"/>
      <c r="G5" s="55"/>
      <c r="H5" s="101">
        <v>6</v>
      </c>
    </row>
    <row r="6" spans="2:8" ht="43.5" customHeight="1" x14ac:dyDescent="0.25">
      <c r="B6" s="102">
        <v>2</v>
      </c>
      <c r="C6" s="4" t="s">
        <v>9</v>
      </c>
      <c r="D6" s="2" t="s">
        <v>8</v>
      </c>
      <c r="E6" s="2">
        <v>420</v>
      </c>
      <c r="F6" s="12"/>
      <c r="G6" s="3"/>
      <c r="H6" s="103">
        <v>65</v>
      </c>
    </row>
    <row r="7" spans="2:8" ht="27.75" customHeight="1" x14ac:dyDescent="0.25">
      <c r="B7" s="102">
        <v>3</v>
      </c>
      <c r="C7" s="1" t="s">
        <v>10</v>
      </c>
      <c r="D7" s="2" t="s">
        <v>8</v>
      </c>
      <c r="E7" s="2">
        <v>350</v>
      </c>
      <c r="F7" s="12"/>
      <c r="G7" s="3"/>
      <c r="H7" s="103">
        <v>35</v>
      </c>
    </row>
    <row r="8" spans="2:8" ht="27.75" customHeight="1" x14ac:dyDescent="0.25">
      <c r="B8" s="102">
        <v>4</v>
      </c>
      <c r="C8" s="1" t="s">
        <v>11</v>
      </c>
      <c r="D8" s="5" t="s">
        <v>12</v>
      </c>
      <c r="E8" s="2">
        <v>230</v>
      </c>
      <c r="F8" s="12"/>
      <c r="G8" s="3"/>
      <c r="H8" s="103">
        <v>1.5</v>
      </c>
    </row>
    <row r="9" spans="2:8" ht="33" customHeight="1" x14ac:dyDescent="0.25">
      <c r="B9" s="102">
        <v>5</v>
      </c>
      <c r="C9" s="1" t="s">
        <v>13</v>
      </c>
      <c r="D9" s="5" t="s">
        <v>12</v>
      </c>
      <c r="E9" s="2">
        <v>85</v>
      </c>
      <c r="F9" s="12"/>
      <c r="G9" s="3"/>
      <c r="H9" s="103">
        <v>6</v>
      </c>
    </row>
    <row r="10" spans="2:8" ht="25.5" customHeight="1" x14ac:dyDescent="0.25">
      <c r="B10" s="102">
        <v>6</v>
      </c>
      <c r="C10" s="1" t="s">
        <v>14</v>
      </c>
      <c r="D10" s="5" t="s">
        <v>12</v>
      </c>
      <c r="E10" s="2">
        <v>320</v>
      </c>
      <c r="F10" s="12"/>
      <c r="G10" s="3"/>
      <c r="H10" s="103">
        <v>3.5</v>
      </c>
    </row>
    <row r="11" spans="2:8" ht="29.25" customHeight="1" x14ac:dyDescent="0.25">
      <c r="B11" s="102">
        <v>7</v>
      </c>
      <c r="C11" s="1" t="s">
        <v>15</v>
      </c>
      <c r="D11" s="5" t="s">
        <v>12</v>
      </c>
      <c r="E11" s="2">
        <v>85</v>
      </c>
      <c r="F11" s="12"/>
      <c r="G11" s="3"/>
      <c r="H11" s="103">
        <v>2.2000000000000002</v>
      </c>
    </row>
    <row r="12" spans="2:8" ht="29.25" customHeight="1" x14ac:dyDescent="0.25">
      <c r="B12" s="102">
        <v>8</v>
      </c>
      <c r="C12" s="1" t="s">
        <v>16</v>
      </c>
      <c r="D12" s="5" t="s">
        <v>12</v>
      </c>
      <c r="E12" s="2">
        <v>700</v>
      </c>
      <c r="F12" s="12"/>
      <c r="G12" s="3"/>
      <c r="H12" s="103">
        <v>1.9</v>
      </c>
    </row>
    <row r="13" spans="2:8" ht="27" customHeight="1" x14ac:dyDescent="0.25">
      <c r="B13" s="102">
        <v>9</v>
      </c>
      <c r="C13" s="1" t="s">
        <v>17</v>
      </c>
      <c r="D13" s="5" t="s">
        <v>12</v>
      </c>
      <c r="E13" s="2">
        <v>340</v>
      </c>
      <c r="F13" s="12"/>
      <c r="G13" s="3"/>
      <c r="H13" s="103">
        <v>6</v>
      </c>
    </row>
    <row r="14" spans="2:8" ht="30.75" customHeight="1" x14ac:dyDescent="0.25">
      <c r="B14" s="102">
        <v>10</v>
      </c>
      <c r="C14" s="1" t="s">
        <v>18</v>
      </c>
      <c r="D14" s="5" t="s">
        <v>12</v>
      </c>
      <c r="E14" s="2">
        <v>55</v>
      </c>
      <c r="F14" s="12"/>
      <c r="G14" s="3"/>
      <c r="H14" s="103">
        <v>7</v>
      </c>
    </row>
    <row r="15" spans="2:8" ht="27" customHeight="1" x14ac:dyDescent="0.25">
      <c r="B15" s="102">
        <v>11</v>
      </c>
      <c r="C15" s="1" t="s">
        <v>46</v>
      </c>
      <c r="D15" s="5" t="s">
        <v>12</v>
      </c>
      <c r="E15" s="2">
        <v>35</v>
      </c>
      <c r="F15" s="12"/>
      <c r="G15" s="3"/>
      <c r="H15" s="103">
        <v>17</v>
      </c>
    </row>
    <row r="16" spans="2:8" ht="27" customHeight="1" x14ac:dyDescent="0.25">
      <c r="B16" s="102">
        <v>12</v>
      </c>
      <c r="C16" s="1" t="s">
        <v>19</v>
      </c>
      <c r="D16" s="5" t="s">
        <v>12</v>
      </c>
      <c r="E16" s="2">
        <v>560</v>
      </c>
      <c r="F16" s="12"/>
      <c r="G16" s="3"/>
      <c r="H16" s="103">
        <v>8</v>
      </c>
    </row>
    <row r="17" spans="2:8" ht="26.25" customHeight="1" x14ac:dyDescent="0.25">
      <c r="B17" s="102">
        <v>13</v>
      </c>
      <c r="C17" s="1" t="s">
        <v>20</v>
      </c>
      <c r="D17" s="5" t="s">
        <v>12</v>
      </c>
      <c r="E17" s="2">
        <v>850</v>
      </c>
      <c r="F17" s="12"/>
      <c r="G17" s="3"/>
      <c r="H17" s="103">
        <v>6</v>
      </c>
    </row>
    <row r="18" spans="2:8" ht="33" customHeight="1" x14ac:dyDescent="0.25">
      <c r="B18" s="102">
        <v>14</v>
      </c>
      <c r="C18" s="1" t="s">
        <v>21</v>
      </c>
      <c r="D18" s="5" t="s">
        <v>12</v>
      </c>
      <c r="E18" s="2">
        <v>29</v>
      </c>
      <c r="F18" s="12"/>
      <c r="G18" s="3"/>
      <c r="H18" s="103">
        <v>3</v>
      </c>
    </row>
    <row r="19" spans="2:8" ht="26.25" customHeight="1" x14ac:dyDescent="0.25">
      <c r="B19" s="102">
        <v>15</v>
      </c>
      <c r="C19" s="1" t="s">
        <v>22</v>
      </c>
      <c r="D19" s="2" t="s">
        <v>23</v>
      </c>
      <c r="E19" s="2">
        <v>220</v>
      </c>
      <c r="F19" s="12"/>
      <c r="G19" s="3"/>
      <c r="H19" s="103">
        <v>8</v>
      </c>
    </row>
    <row r="20" spans="2:8" ht="33" customHeight="1" x14ac:dyDescent="0.25">
      <c r="B20" s="102">
        <v>16</v>
      </c>
      <c r="C20" s="1" t="s">
        <v>24</v>
      </c>
      <c r="D20" s="2" t="s">
        <v>23</v>
      </c>
      <c r="E20" s="2">
        <v>220</v>
      </c>
      <c r="F20" s="12"/>
      <c r="G20" s="3"/>
      <c r="H20" s="103">
        <v>6</v>
      </c>
    </row>
    <row r="21" spans="2:8" ht="27" customHeight="1" x14ac:dyDescent="0.25">
      <c r="B21" s="102">
        <v>17</v>
      </c>
      <c r="C21" s="1" t="s">
        <v>25</v>
      </c>
      <c r="D21" s="2" t="s">
        <v>23</v>
      </c>
      <c r="E21" s="2">
        <v>100</v>
      </c>
      <c r="F21" s="12"/>
      <c r="G21" s="3"/>
      <c r="H21" s="103">
        <v>80</v>
      </c>
    </row>
    <row r="22" spans="2:8" ht="33" customHeight="1" x14ac:dyDescent="0.25">
      <c r="B22" s="102">
        <v>18</v>
      </c>
      <c r="C22" s="1" t="s">
        <v>26</v>
      </c>
      <c r="D22" s="2" t="s">
        <v>23</v>
      </c>
      <c r="E22" s="2">
        <v>100</v>
      </c>
      <c r="F22" s="12"/>
      <c r="G22" s="3"/>
      <c r="H22" s="103">
        <v>70</v>
      </c>
    </row>
    <row r="23" spans="2:8" ht="28.5" customHeight="1" x14ac:dyDescent="0.25">
      <c r="B23" s="102">
        <v>19</v>
      </c>
      <c r="C23" s="1" t="s">
        <v>27</v>
      </c>
      <c r="D23" s="2" t="s">
        <v>28</v>
      </c>
      <c r="E23" s="2">
        <v>80</v>
      </c>
      <c r="F23" s="12"/>
      <c r="G23" s="3"/>
      <c r="H23" s="103">
        <v>8</v>
      </c>
    </row>
    <row r="24" spans="2:8" ht="24" customHeight="1" x14ac:dyDescent="0.25">
      <c r="B24" s="102">
        <v>20</v>
      </c>
      <c r="C24" s="1" t="s">
        <v>29</v>
      </c>
      <c r="D24" s="5" t="s">
        <v>30</v>
      </c>
      <c r="E24" s="2">
        <v>170</v>
      </c>
      <c r="F24" s="12"/>
      <c r="G24" s="3"/>
      <c r="H24" s="103">
        <v>6</v>
      </c>
    </row>
    <row r="25" spans="2:8" ht="27" customHeight="1" x14ac:dyDescent="0.25">
      <c r="B25" s="102">
        <v>21</v>
      </c>
      <c r="C25" s="1" t="s">
        <v>31</v>
      </c>
      <c r="D25" s="2" t="s">
        <v>23</v>
      </c>
      <c r="E25" s="2">
        <v>165</v>
      </c>
      <c r="F25" s="12"/>
      <c r="G25" s="3"/>
      <c r="H25" s="103">
        <v>5</v>
      </c>
    </row>
    <row r="26" spans="2:8" ht="30" customHeight="1" x14ac:dyDescent="0.25">
      <c r="B26" s="102">
        <v>22</v>
      </c>
      <c r="C26" s="1" t="s">
        <v>32</v>
      </c>
      <c r="D26" s="2" t="s">
        <v>23</v>
      </c>
      <c r="E26" s="2">
        <v>100</v>
      </c>
      <c r="F26" s="12"/>
      <c r="G26" s="3"/>
      <c r="H26" s="103">
        <v>80</v>
      </c>
    </row>
    <row r="27" spans="2:8" ht="25.5" customHeight="1" x14ac:dyDescent="0.25">
      <c r="B27" s="102">
        <v>23</v>
      </c>
      <c r="C27" s="6" t="s">
        <v>33</v>
      </c>
      <c r="D27" s="2" t="s">
        <v>30</v>
      </c>
      <c r="E27" s="2">
        <v>55</v>
      </c>
      <c r="F27" s="12"/>
      <c r="G27" s="3"/>
      <c r="H27" s="103">
        <v>5</v>
      </c>
    </row>
    <row r="28" spans="2:8" ht="24.75" customHeight="1" x14ac:dyDescent="0.25">
      <c r="B28" s="102">
        <v>24</v>
      </c>
      <c r="C28" s="1" t="s">
        <v>34</v>
      </c>
      <c r="D28" s="2" t="s">
        <v>35</v>
      </c>
      <c r="E28" s="2">
        <v>25</v>
      </c>
      <c r="F28" s="12"/>
      <c r="G28" s="3"/>
      <c r="H28" s="103">
        <v>10</v>
      </c>
    </row>
    <row r="29" spans="2:8" ht="30.75" customHeight="1" x14ac:dyDescent="0.25">
      <c r="B29" s="102">
        <v>25</v>
      </c>
      <c r="C29" s="1" t="s">
        <v>36</v>
      </c>
      <c r="D29" s="2" t="s">
        <v>12</v>
      </c>
      <c r="E29" s="2">
        <v>650</v>
      </c>
      <c r="F29" s="12"/>
      <c r="G29" s="3"/>
      <c r="H29" s="103">
        <v>10</v>
      </c>
    </row>
    <row r="30" spans="2:8" ht="24" customHeight="1" x14ac:dyDescent="0.25">
      <c r="B30" s="102">
        <v>26</v>
      </c>
      <c r="C30" s="1" t="s">
        <v>37</v>
      </c>
      <c r="D30" s="2" t="s">
        <v>38</v>
      </c>
      <c r="E30" s="2">
        <v>8</v>
      </c>
      <c r="F30" s="12"/>
      <c r="G30" s="3"/>
      <c r="H30" s="103">
        <v>75</v>
      </c>
    </row>
    <row r="31" spans="2:8" ht="29.25" customHeight="1" x14ac:dyDescent="0.25">
      <c r="B31" s="102">
        <v>27</v>
      </c>
      <c r="C31" s="10" t="s">
        <v>39</v>
      </c>
      <c r="D31" s="7" t="s">
        <v>40</v>
      </c>
      <c r="E31" s="7">
        <v>700</v>
      </c>
      <c r="F31" s="12"/>
      <c r="G31" s="3"/>
      <c r="H31" s="103">
        <v>6</v>
      </c>
    </row>
    <row r="32" spans="2:8" ht="34.5" customHeight="1" x14ac:dyDescent="0.25">
      <c r="B32" s="102">
        <v>28</v>
      </c>
      <c r="C32" s="10" t="s">
        <v>41</v>
      </c>
      <c r="D32" s="7" t="s">
        <v>30</v>
      </c>
      <c r="E32" s="7">
        <v>120</v>
      </c>
      <c r="F32" s="12"/>
      <c r="G32" s="3"/>
      <c r="H32" s="103">
        <v>6</v>
      </c>
    </row>
    <row r="33" spans="2:8" ht="28.5" customHeight="1" x14ac:dyDescent="0.25">
      <c r="B33" s="102">
        <v>29</v>
      </c>
      <c r="C33" s="4" t="s">
        <v>42</v>
      </c>
      <c r="D33" s="2" t="s">
        <v>38</v>
      </c>
      <c r="E33" s="2">
        <v>12</v>
      </c>
      <c r="F33" s="12"/>
      <c r="G33" s="3"/>
      <c r="H33" s="103">
        <v>15</v>
      </c>
    </row>
    <row r="34" spans="2:8" ht="34.5" customHeight="1" thickBot="1" x14ac:dyDescent="0.3">
      <c r="B34" s="102">
        <v>30</v>
      </c>
      <c r="C34" s="11" t="s">
        <v>43</v>
      </c>
      <c r="D34" s="8" t="s">
        <v>38</v>
      </c>
      <c r="E34" s="9">
        <v>12</v>
      </c>
      <c r="F34" s="13"/>
      <c r="G34" s="3"/>
      <c r="H34" s="104">
        <v>15</v>
      </c>
    </row>
    <row r="35" spans="2:8" ht="29.25" customHeight="1" thickBot="1" x14ac:dyDescent="0.3">
      <c r="B35" s="64"/>
      <c r="C35" s="65" t="s">
        <v>151</v>
      </c>
      <c r="D35" s="66"/>
      <c r="E35" s="67"/>
      <c r="F35" s="68"/>
      <c r="G35" s="69">
        <f>SUM(G5:G34)</f>
        <v>0</v>
      </c>
      <c r="H35" s="70"/>
    </row>
    <row r="36" spans="2:8" ht="63" customHeight="1" thickBot="1" x14ac:dyDescent="0.3">
      <c r="B36" s="79"/>
      <c r="C36" s="119" t="s">
        <v>152</v>
      </c>
      <c r="D36" s="120"/>
      <c r="E36" s="120"/>
      <c r="F36" s="120"/>
      <c r="G36" s="120"/>
      <c r="H36" s="121"/>
    </row>
    <row r="37" spans="2:8" ht="34.5" customHeight="1" thickBot="1" x14ac:dyDescent="0.3">
      <c r="B37" s="75"/>
      <c r="C37" s="128" t="s">
        <v>47</v>
      </c>
      <c r="D37" s="129"/>
      <c r="E37" s="130"/>
      <c r="F37" s="76"/>
      <c r="G37" s="77"/>
      <c r="H37" s="78"/>
    </row>
    <row r="38" spans="2:8" ht="35.25" customHeight="1" x14ac:dyDescent="0.25">
      <c r="B38" s="105">
        <v>1</v>
      </c>
      <c r="C38" s="71" t="s">
        <v>48</v>
      </c>
      <c r="D38" s="72" t="s">
        <v>23</v>
      </c>
      <c r="E38" s="73">
        <v>200</v>
      </c>
      <c r="F38" s="74"/>
      <c r="G38" s="55"/>
      <c r="H38" s="106">
        <v>1.2</v>
      </c>
    </row>
    <row r="39" spans="2:8" ht="36.75" customHeight="1" x14ac:dyDescent="0.25">
      <c r="B39" s="107">
        <v>2</v>
      </c>
      <c r="C39" s="15" t="s">
        <v>49</v>
      </c>
      <c r="D39" s="5" t="s">
        <v>50</v>
      </c>
      <c r="E39" s="16">
        <v>145</v>
      </c>
      <c r="F39" s="34"/>
      <c r="G39" s="3"/>
      <c r="H39" s="108">
        <v>2</v>
      </c>
    </row>
    <row r="40" spans="2:8" ht="39" customHeight="1" x14ac:dyDescent="0.25">
      <c r="B40" s="107">
        <v>3</v>
      </c>
      <c r="C40" s="15" t="s">
        <v>51</v>
      </c>
      <c r="D40" s="5" t="s">
        <v>38</v>
      </c>
      <c r="E40" s="16">
        <v>1</v>
      </c>
      <c r="F40" s="34"/>
      <c r="G40" s="3"/>
      <c r="H40" s="108">
        <v>35</v>
      </c>
    </row>
    <row r="41" spans="2:8" ht="38.25" customHeight="1" x14ac:dyDescent="0.25">
      <c r="B41" s="107">
        <v>4</v>
      </c>
      <c r="C41" s="15" t="s">
        <v>52</v>
      </c>
      <c r="D41" s="5" t="s">
        <v>50</v>
      </c>
      <c r="E41" s="16">
        <v>145</v>
      </c>
      <c r="F41" s="34"/>
      <c r="G41" s="3"/>
      <c r="H41" s="108">
        <v>3</v>
      </c>
    </row>
    <row r="42" spans="2:8" ht="24.75" customHeight="1" x14ac:dyDescent="0.25">
      <c r="B42" s="107">
        <v>5</v>
      </c>
      <c r="C42" s="17" t="s">
        <v>53</v>
      </c>
      <c r="D42" s="5" t="s">
        <v>54</v>
      </c>
      <c r="E42" s="16">
        <f>E41*0.03</f>
        <v>4.3499999999999996</v>
      </c>
      <c r="F42" s="34"/>
      <c r="G42" s="3"/>
      <c r="H42" s="108">
        <v>10</v>
      </c>
    </row>
    <row r="43" spans="2:8" ht="23.25" customHeight="1" x14ac:dyDescent="0.25">
      <c r="B43" s="107">
        <v>6</v>
      </c>
      <c r="C43" s="17" t="s">
        <v>55</v>
      </c>
      <c r="D43" s="5" t="s">
        <v>54</v>
      </c>
      <c r="E43" s="16">
        <f>E42*1.21</f>
        <v>5.2634999999999996</v>
      </c>
      <c r="F43" s="34"/>
      <c r="G43" s="3"/>
      <c r="H43" s="108">
        <v>39</v>
      </c>
    </row>
    <row r="44" spans="2:8" ht="24.75" customHeight="1" x14ac:dyDescent="0.25">
      <c r="B44" s="107">
        <v>7</v>
      </c>
      <c r="C44" s="17" t="s">
        <v>56</v>
      </c>
      <c r="D44" s="5" t="s">
        <v>38</v>
      </c>
      <c r="E44" s="16">
        <f>E42*0.3</f>
        <v>1.3049999999999999</v>
      </c>
      <c r="F44" s="34"/>
      <c r="G44" s="3"/>
      <c r="H44" s="108">
        <v>190</v>
      </c>
    </row>
    <row r="45" spans="2:8" ht="30.75" customHeight="1" x14ac:dyDescent="0.25">
      <c r="B45" s="107">
        <v>8</v>
      </c>
      <c r="C45" s="15" t="s">
        <v>57</v>
      </c>
      <c r="D45" s="5" t="s">
        <v>23</v>
      </c>
      <c r="E45" s="16">
        <v>200</v>
      </c>
      <c r="F45" s="34"/>
      <c r="G45" s="3"/>
      <c r="H45" s="108">
        <v>7</v>
      </c>
    </row>
    <row r="46" spans="2:8" ht="31.5" x14ac:dyDescent="0.25">
      <c r="B46" s="107">
        <v>9</v>
      </c>
      <c r="C46" s="17" t="s">
        <v>58</v>
      </c>
      <c r="D46" s="5" t="s">
        <v>23</v>
      </c>
      <c r="E46" s="16">
        <v>90</v>
      </c>
      <c r="F46" s="34"/>
      <c r="G46" s="3"/>
      <c r="H46" s="108">
        <v>14</v>
      </c>
    </row>
    <row r="47" spans="2:8" ht="31.5" x14ac:dyDescent="0.25">
      <c r="B47" s="107">
        <v>10</v>
      </c>
      <c r="C47" s="17" t="s">
        <v>59</v>
      </c>
      <c r="D47" s="5" t="s">
        <v>23</v>
      </c>
      <c r="E47" s="16">
        <v>80</v>
      </c>
      <c r="F47" s="34"/>
      <c r="G47" s="3"/>
      <c r="H47" s="108">
        <v>12.5</v>
      </c>
    </row>
    <row r="48" spans="2:8" ht="31.5" x14ac:dyDescent="0.25">
      <c r="B48" s="107">
        <v>11</v>
      </c>
      <c r="C48" s="17" t="s">
        <v>60</v>
      </c>
      <c r="D48" s="5" t="s">
        <v>23</v>
      </c>
      <c r="E48" s="16">
        <v>10</v>
      </c>
      <c r="F48" s="34"/>
      <c r="G48" s="3"/>
      <c r="H48" s="108">
        <v>12</v>
      </c>
    </row>
    <row r="49" spans="2:8" ht="31.5" x14ac:dyDescent="0.25">
      <c r="B49" s="107">
        <v>12</v>
      </c>
      <c r="C49" s="17" t="s">
        <v>61</v>
      </c>
      <c r="D49" s="5" t="s">
        <v>23</v>
      </c>
      <c r="E49" s="16">
        <v>10</v>
      </c>
      <c r="F49" s="34"/>
      <c r="G49" s="3"/>
      <c r="H49" s="108">
        <v>11</v>
      </c>
    </row>
    <row r="50" spans="2:8" ht="31.5" x14ac:dyDescent="0.25">
      <c r="B50" s="107">
        <v>13</v>
      </c>
      <c r="C50" s="17" t="s">
        <v>62</v>
      </c>
      <c r="D50" s="5" t="s">
        <v>23</v>
      </c>
      <c r="E50" s="16">
        <v>10</v>
      </c>
      <c r="F50" s="34"/>
      <c r="G50" s="3"/>
      <c r="H50" s="108">
        <v>10</v>
      </c>
    </row>
    <row r="51" spans="2:8" ht="30.75" customHeight="1" x14ac:dyDescent="0.25">
      <c r="B51" s="107">
        <v>14</v>
      </c>
      <c r="C51" s="17" t="s">
        <v>63</v>
      </c>
      <c r="D51" s="5" t="s">
        <v>30</v>
      </c>
      <c r="E51" s="16">
        <f>E41*6</f>
        <v>870</v>
      </c>
      <c r="F51" s="34"/>
      <c r="G51" s="3"/>
      <c r="H51" s="108">
        <v>0.55000000000000004</v>
      </c>
    </row>
    <row r="52" spans="2:8" ht="31.5" customHeight="1" x14ac:dyDescent="0.25">
      <c r="B52" s="107">
        <v>15</v>
      </c>
      <c r="C52" s="15" t="s">
        <v>64</v>
      </c>
      <c r="D52" s="5" t="s">
        <v>65</v>
      </c>
      <c r="E52" s="16">
        <v>53</v>
      </c>
      <c r="F52" s="34"/>
      <c r="G52" s="3"/>
      <c r="H52" s="108">
        <v>6</v>
      </c>
    </row>
    <row r="53" spans="2:8" ht="24.75" customHeight="1" x14ac:dyDescent="0.25">
      <c r="B53" s="107">
        <v>16</v>
      </c>
      <c r="C53" s="18" t="s">
        <v>66</v>
      </c>
      <c r="D53" s="5" t="s">
        <v>65</v>
      </c>
      <c r="E53" s="16">
        <v>50</v>
      </c>
      <c r="F53" s="34"/>
      <c r="G53" s="3"/>
      <c r="H53" s="108">
        <v>10</v>
      </c>
    </row>
    <row r="54" spans="2:8" ht="32.25" customHeight="1" x14ac:dyDescent="0.25">
      <c r="B54" s="107">
        <v>17</v>
      </c>
      <c r="C54" s="17" t="s">
        <v>63</v>
      </c>
      <c r="D54" s="5" t="s">
        <v>30</v>
      </c>
      <c r="E54" s="16">
        <f>E52*0.12</f>
        <v>6.3599999999999994</v>
      </c>
      <c r="F54" s="34"/>
      <c r="G54" s="3"/>
      <c r="H54" s="108">
        <v>0.55000000000000004</v>
      </c>
    </row>
    <row r="55" spans="2:8" ht="36.75" customHeight="1" x14ac:dyDescent="0.25">
      <c r="B55" s="107">
        <v>18</v>
      </c>
      <c r="C55" s="15" t="s">
        <v>67</v>
      </c>
      <c r="D55" s="5" t="s">
        <v>50</v>
      </c>
      <c r="E55" s="16">
        <v>50</v>
      </c>
      <c r="F55" s="34"/>
      <c r="G55" s="3"/>
      <c r="H55" s="108">
        <v>1.4</v>
      </c>
    </row>
    <row r="56" spans="2:8" ht="39" customHeight="1" x14ac:dyDescent="0.25">
      <c r="B56" s="107">
        <v>19</v>
      </c>
      <c r="C56" s="15" t="s">
        <v>68</v>
      </c>
      <c r="D56" s="5" t="s">
        <v>50</v>
      </c>
      <c r="E56" s="16">
        <v>50</v>
      </c>
      <c r="F56" s="34"/>
      <c r="G56" s="3"/>
      <c r="H56" s="108">
        <v>6</v>
      </c>
    </row>
    <row r="57" spans="2:8" ht="31.5" x14ac:dyDescent="0.25">
      <c r="B57" s="107">
        <v>20</v>
      </c>
      <c r="C57" s="17" t="s">
        <v>69</v>
      </c>
      <c r="D57" s="5" t="s">
        <v>54</v>
      </c>
      <c r="E57" s="16">
        <f>E56*0.04</f>
        <v>2</v>
      </c>
      <c r="F57" s="34"/>
      <c r="G57" s="3"/>
      <c r="H57" s="108">
        <v>10</v>
      </c>
    </row>
    <row r="58" spans="2:8" ht="30" customHeight="1" x14ac:dyDescent="0.25">
      <c r="B58" s="107">
        <v>21</v>
      </c>
      <c r="C58" s="17" t="s">
        <v>55</v>
      </c>
      <c r="D58" s="5" t="s">
        <v>54</v>
      </c>
      <c r="E58" s="16">
        <f>E57*1.21</f>
        <v>2.42</v>
      </c>
      <c r="F58" s="34"/>
      <c r="G58" s="3"/>
      <c r="H58" s="108">
        <v>41</v>
      </c>
    </row>
    <row r="59" spans="2:8" ht="30.75" customHeight="1" x14ac:dyDescent="0.25">
      <c r="B59" s="107">
        <v>22</v>
      </c>
      <c r="C59" s="17" t="s">
        <v>56</v>
      </c>
      <c r="D59" s="5" t="s">
        <v>38</v>
      </c>
      <c r="E59" s="16">
        <f>E57*0.3</f>
        <v>0.6</v>
      </c>
      <c r="F59" s="34"/>
      <c r="G59" s="3"/>
      <c r="H59" s="108">
        <v>190</v>
      </c>
    </row>
    <row r="60" spans="2:8" ht="42" customHeight="1" x14ac:dyDescent="0.25">
      <c r="B60" s="107">
        <v>23</v>
      </c>
      <c r="C60" s="15" t="s">
        <v>70</v>
      </c>
      <c r="D60" s="5" t="s">
        <v>50</v>
      </c>
      <c r="E60" s="16">
        <f>E53</f>
        <v>50</v>
      </c>
      <c r="F60" s="34"/>
      <c r="G60" s="3"/>
      <c r="H60" s="108">
        <v>30</v>
      </c>
    </row>
    <row r="61" spans="2:8" ht="34.5" customHeight="1" x14ac:dyDescent="0.25">
      <c r="B61" s="107">
        <v>24</v>
      </c>
      <c r="C61" s="19" t="s">
        <v>71</v>
      </c>
      <c r="D61" s="5" t="s">
        <v>30</v>
      </c>
      <c r="E61" s="16">
        <f>E60*6</f>
        <v>300</v>
      </c>
      <c r="F61" s="34"/>
      <c r="G61" s="3"/>
      <c r="H61" s="108">
        <v>0.55000000000000004</v>
      </c>
    </row>
    <row r="62" spans="2:8" ht="40.5" customHeight="1" x14ac:dyDescent="0.25">
      <c r="B62" s="107">
        <v>25</v>
      </c>
      <c r="C62" s="15" t="s">
        <v>72</v>
      </c>
      <c r="D62" s="5" t="s">
        <v>50</v>
      </c>
      <c r="E62" s="16">
        <v>20</v>
      </c>
      <c r="F62" s="34"/>
      <c r="G62" s="3"/>
      <c r="H62" s="108">
        <v>5.5</v>
      </c>
    </row>
    <row r="63" spans="2:8" ht="21.75" customHeight="1" x14ac:dyDescent="0.25">
      <c r="B63" s="107">
        <v>26</v>
      </c>
      <c r="C63" s="17" t="s">
        <v>73</v>
      </c>
      <c r="D63" s="5" t="s">
        <v>54</v>
      </c>
      <c r="E63" s="16">
        <f>E62*0.02</f>
        <v>0.4</v>
      </c>
      <c r="F63" s="34"/>
      <c r="G63" s="3"/>
      <c r="H63" s="108">
        <v>10</v>
      </c>
    </row>
    <row r="64" spans="2:8" ht="24" customHeight="1" x14ac:dyDescent="0.25">
      <c r="B64" s="107">
        <v>27</v>
      </c>
      <c r="C64" s="17" t="s">
        <v>74</v>
      </c>
      <c r="D64" s="5" t="s">
        <v>54</v>
      </c>
      <c r="E64" s="16">
        <f>E63*1.11</f>
        <v>0.44400000000000006</v>
      </c>
      <c r="F64" s="34"/>
      <c r="G64" s="3"/>
      <c r="H64" s="108">
        <v>39</v>
      </c>
    </row>
    <row r="65" spans="2:8" ht="26.25" customHeight="1" x14ac:dyDescent="0.25">
      <c r="B65" s="107">
        <v>28</v>
      </c>
      <c r="C65" s="17" t="s">
        <v>75</v>
      </c>
      <c r="D65" s="5" t="s">
        <v>38</v>
      </c>
      <c r="E65" s="16">
        <f>E63*0.37</f>
        <v>0.14799999999999999</v>
      </c>
      <c r="F65" s="34"/>
      <c r="G65" s="3"/>
      <c r="H65" s="108">
        <v>190</v>
      </c>
    </row>
    <row r="66" spans="2:8" ht="26.25" customHeight="1" x14ac:dyDescent="0.25">
      <c r="B66" s="107">
        <v>29</v>
      </c>
      <c r="C66" s="15" t="s">
        <v>76</v>
      </c>
      <c r="D66" s="5" t="s">
        <v>65</v>
      </c>
      <c r="E66" s="16">
        <v>120</v>
      </c>
      <c r="F66" s="34"/>
      <c r="G66" s="3"/>
      <c r="H66" s="108">
        <v>35</v>
      </c>
    </row>
    <row r="67" spans="2:8" ht="28.5" customHeight="1" x14ac:dyDescent="0.25">
      <c r="B67" s="107">
        <v>30</v>
      </c>
      <c r="C67" s="17" t="s">
        <v>77</v>
      </c>
      <c r="D67" s="5" t="s">
        <v>65</v>
      </c>
      <c r="E67" s="16">
        <v>120</v>
      </c>
      <c r="F67" s="34"/>
      <c r="G67" s="3"/>
      <c r="H67" s="108">
        <v>35</v>
      </c>
    </row>
    <row r="68" spans="2:8" ht="26.25" customHeight="1" x14ac:dyDescent="0.25">
      <c r="B68" s="107">
        <v>31</v>
      </c>
      <c r="C68" s="20" t="s">
        <v>78</v>
      </c>
      <c r="D68" s="5" t="s">
        <v>50</v>
      </c>
      <c r="E68" s="16">
        <v>10</v>
      </c>
      <c r="F68" s="34"/>
      <c r="G68" s="3"/>
      <c r="H68" s="108">
        <v>0.45</v>
      </c>
    </row>
    <row r="69" spans="2:8" ht="30.75" customHeight="1" x14ac:dyDescent="0.25">
      <c r="B69" s="107">
        <v>32</v>
      </c>
      <c r="C69" s="20" t="s">
        <v>79</v>
      </c>
      <c r="D69" s="5" t="s">
        <v>50</v>
      </c>
      <c r="E69" s="16">
        <v>10</v>
      </c>
      <c r="F69" s="34"/>
      <c r="G69" s="3"/>
      <c r="H69" s="108">
        <v>0.55000000000000004</v>
      </c>
    </row>
    <row r="70" spans="2:8" ht="25.5" customHeight="1" x14ac:dyDescent="0.25">
      <c r="B70" s="107">
        <v>33</v>
      </c>
      <c r="C70" s="21" t="s">
        <v>80</v>
      </c>
      <c r="D70" s="5" t="s">
        <v>30</v>
      </c>
      <c r="E70" s="16">
        <f>E68*0.007</f>
        <v>7.0000000000000007E-2</v>
      </c>
      <c r="F70" s="34"/>
      <c r="G70" s="3"/>
      <c r="H70" s="108">
        <v>3.5</v>
      </c>
    </row>
    <row r="71" spans="2:8" ht="28.5" customHeight="1" x14ac:dyDescent="0.25">
      <c r="B71" s="107">
        <v>34</v>
      </c>
      <c r="C71" s="20" t="s">
        <v>81</v>
      </c>
      <c r="D71" s="5" t="s">
        <v>50</v>
      </c>
      <c r="E71" s="16">
        <v>10</v>
      </c>
      <c r="F71" s="34"/>
      <c r="G71" s="3"/>
      <c r="H71" s="108">
        <v>2.5</v>
      </c>
    </row>
    <row r="72" spans="2:8" ht="22.5" customHeight="1" x14ac:dyDescent="0.25">
      <c r="B72" s="107">
        <v>35</v>
      </c>
      <c r="C72" s="21" t="s">
        <v>82</v>
      </c>
      <c r="D72" s="5" t="s">
        <v>30</v>
      </c>
      <c r="E72" s="16">
        <f>E71*0.55</f>
        <v>5.5</v>
      </c>
      <c r="F72" s="34"/>
      <c r="G72" s="3"/>
      <c r="H72" s="108">
        <v>0.5</v>
      </c>
    </row>
    <row r="73" spans="2:8" ht="27.75" customHeight="1" x14ac:dyDescent="0.25">
      <c r="B73" s="107">
        <v>36</v>
      </c>
      <c r="C73" s="21" t="s">
        <v>83</v>
      </c>
      <c r="D73" s="5" t="s">
        <v>50</v>
      </c>
      <c r="E73" s="16">
        <f>E71*0.009</f>
        <v>0.09</v>
      </c>
      <c r="F73" s="34"/>
      <c r="G73" s="3"/>
      <c r="H73" s="108">
        <v>11</v>
      </c>
    </row>
    <row r="74" spans="2:8" ht="27" customHeight="1" x14ac:dyDescent="0.25">
      <c r="B74" s="107">
        <v>37</v>
      </c>
      <c r="C74" s="20" t="s">
        <v>84</v>
      </c>
      <c r="D74" s="5" t="s">
        <v>50</v>
      </c>
      <c r="E74" s="16">
        <v>10</v>
      </c>
      <c r="F74" s="34"/>
      <c r="G74" s="3"/>
      <c r="H74" s="108">
        <v>1.8</v>
      </c>
    </row>
    <row r="75" spans="2:8" ht="33" customHeight="1" x14ac:dyDescent="0.25">
      <c r="B75" s="107">
        <v>38</v>
      </c>
      <c r="C75" s="21" t="s">
        <v>85</v>
      </c>
      <c r="D75" s="5" t="s">
        <v>30</v>
      </c>
      <c r="E75" s="16">
        <f>E74*0.52</f>
        <v>5.2</v>
      </c>
      <c r="F75" s="34"/>
      <c r="G75" s="3"/>
      <c r="H75" s="108">
        <v>5</v>
      </c>
    </row>
    <row r="76" spans="2:8" ht="25.5" customHeight="1" x14ac:dyDescent="0.25">
      <c r="B76" s="107">
        <v>39</v>
      </c>
      <c r="C76" s="15" t="s">
        <v>86</v>
      </c>
      <c r="D76" s="5" t="s">
        <v>50</v>
      </c>
      <c r="E76" s="16">
        <v>10</v>
      </c>
      <c r="F76" s="34"/>
      <c r="G76" s="3"/>
      <c r="H76" s="108">
        <v>39</v>
      </c>
    </row>
    <row r="77" spans="2:8" ht="21.95" customHeight="1" x14ac:dyDescent="0.25">
      <c r="B77" s="107">
        <v>40</v>
      </c>
      <c r="C77" s="17" t="s">
        <v>87</v>
      </c>
      <c r="D77" s="5" t="s">
        <v>30</v>
      </c>
      <c r="E77" s="16">
        <f>E76*0.1</f>
        <v>1</v>
      </c>
      <c r="F77" s="34"/>
      <c r="G77" s="3"/>
      <c r="H77" s="108">
        <v>5</v>
      </c>
    </row>
    <row r="78" spans="2:8" ht="21.95" customHeight="1" x14ac:dyDescent="0.25">
      <c r="B78" s="107">
        <v>41</v>
      </c>
      <c r="C78" s="17" t="s">
        <v>88</v>
      </c>
      <c r="D78" s="5" t="s">
        <v>65</v>
      </c>
      <c r="E78" s="16">
        <v>22</v>
      </c>
      <c r="F78" s="34"/>
      <c r="G78" s="3"/>
      <c r="H78" s="108">
        <v>5</v>
      </c>
    </row>
    <row r="79" spans="2:8" ht="21.95" customHeight="1" x14ac:dyDescent="0.25">
      <c r="B79" s="107">
        <v>42</v>
      </c>
      <c r="C79" s="17" t="s">
        <v>89</v>
      </c>
      <c r="D79" s="5" t="s">
        <v>65</v>
      </c>
      <c r="E79" s="16">
        <v>45</v>
      </c>
      <c r="F79" s="34"/>
      <c r="G79" s="3"/>
      <c r="H79" s="108">
        <v>3</v>
      </c>
    </row>
    <row r="80" spans="2:8" ht="21.95" customHeight="1" x14ac:dyDescent="0.25">
      <c r="B80" s="107">
        <v>43</v>
      </c>
      <c r="C80" s="17" t="s">
        <v>90</v>
      </c>
      <c r="D80" s="5" t="s">
        <v>65</v>
      </c>
      <c r="E80" s="16">
        <v>60</v>
      </c>
      <c r="F80" s="34"/>
      <c r="G80" s="3"/>
      <c r="H80" s="108">
        <v>4</v>
      </c>
    </row>
    <row r="81" spans="2:8" ht="31.5" customHeight="1" x14ac:dyDescent="0.25">
      <c r="B81" s="107">
        <v>44</v>
      </c>
      <c r="C81" s="15" t="s">
        <v>91</v>
      </c>
      <c r="D81" s="5" t="s">
        <v>50</v>
      </c>
      <c r="E81" s="16">
        <v>22</v>
      </c>
      <c r="F81" s="34"/>
      <c r="G81" s="3"/>
      <c r="H81" s="108">
        <v>5</v>
      </c>
    </row>
    <row r="82" spans="2:8" ht="32.25" customHeight="1" x14ac:dyDescent="0.25">
      <c r="B82" s="107">
        <v>45</v>
      </c>
      <c r="C82" s="17" t="s">
        <v>92</v>
      </c>
      <c r="D82" s="5" t="s">
        <v>30</v>
      </c>
      <c r="E82" s="16">
        <f>E81*0.273</f>
        <v>6.0060000000000002</v>
      </c>
      <c r="F82" s="34"/>
      <c r="G82" s="3"/>
      <c r="H82" s="108">
        <v>5</v>
      </c>
    </row>
    <row r="83" spans="2:8" ht="31.5" x14ac:dyDescent="0.25">
      <c r="B83" s="107">
        <v>46</v>
      </c>
      <c r="C83" s="15" t="s">
        <v>93</v>
      </c>
      <c r="D83" s="5" t="s">
        <v>50</v>
      </c>
      <c r="E83" s="16">
        <v>25</v>
      </c>
      <c r="F83" s="34"/>
      <c r="G83" s="3"/>
      <c r="H83" s="108">
        <v>5.5</v>
      </c>
    </row>
    <row r="84" spans="2:8" ht="31.5" customHeight="1" x14ac:dyDescent="0.25">
      <c r="B84" s="107">
        <v>47</v>
      </c>
      <c r="C84" s="17" t="s">
        <v>87</v>
      </c>
      <c r="D84" s="5" t="s">
        <v>30</v>
      </c>
      <c r="E84" s="16">
        <f>E83*0.1</f>
        <v>2.5</v>
      </c>
      <c r="F84" s="34"/>
      <c r="G84" s="3"/>
      <c r="H84" s="108">
        <v>4.5</v>
      </c>
    </row>
    <row r="85" spans="2:8" ht="29.25" customHeight="1" x14ac:dyDescent="0.25">
      <c r="B85" s="107">
        <v>48</v>
      </c>
      <c r="C85" s="17" t="s">
        <v>94</v>
      </c>
      <c r="D85" s="5" t="s">
        <v>65</v>
      </c>
      <c r="E85" s="16">
        <v>65</v>
      </c>
      <c r="F85" s="34"/>
      <c r="G85" s="3"/>
      <c r="H85" s="108">
        <v>1.5</v>
      </c>
    </row>
    <row r="86" spans="2:8" ht="31.5" customHeight="1" x14ac:dyDescent="0.25">
      <c r="B86" s="107">
        <v>49</v>
      </c>
      <c r="C86" s="17" t="s">
        <v>95</v>
      </c>
      <c r="D86" s="5" t="s">
        <v>65</v>
      </c>
      <c r="E86" s="16">
        <v>66</v>
      </c>
      <c r="F86" s="34"/>
      <c r="G86" s="3"/>
      <c r="H86" s="108">
        <v>1.7</v>
      </c>
    </row>
    <row r="87" spans="2:8" ht="34.5" customHeight="1" x14ac:dyDescent="0.25">
      <c r="B87" s="107">
        <v>50</v>
      </c>
      <c r="C87" s="20" t="s">
        <v>96</v>
      </c>
      <c r="D87" s="5" t="s">
        <v>65</v>
      </c>
      <c r="E87" s="16">
        <v>10</v>
      </c>
      <c r="F87" s="34"/>
      <c r="G87" s="3"/>
      <c r="H87" s="108">
        <v>4</v>
      </c>
    </row>
    <row r="88" spans="2:8" ht="31.5" x14ac:dyDescent="0.25">
      <c r="B88" s="107">
        <v>51</v>
      </c>
      <c r="C88" s="21" t="s">
        <v>97</v>
      </c>
      <c r="D88" s="5" t="s">
        <v>65</v>
      </c>
      <c r="E88" s="16">
        <v>10</v>
      </c>
      <c r="F88" s="34"/>
      <c r="G88" s="3"/>
      <c r="H88" s="108">
        <v>13</v>
      </c>
    </row>
    <row r="89" spans="2:8" ht="21" customHeight="1" x14ac:dyDescent="0.25">
      <c r="B89" s="107">
        <v>52</v>
      </c>
      <c r="C89" s="21" t="s">
        <v>98</v>
      </c>
      <c r="D89" s="5" t="s">
        <v>50</v>
      </c>
      <c r="E89" s="16">
        <f>E88*0.2</f>
        <v>2</v>
      </c>
      <c r="F89" s="34"/>
      <c r="G89" s="3"/>
      <c r="H89" s="108">
        <v>5</v>
      </c>
    </row>
    <row r="90" spans="2:8" ht="31.5" customHeight="1" x14ac:dyDescent="0.25">
      <c r="B90" s="107">
        <v>53</v>
      </c>
      <c r="C90" s="21" t="s">
        <v>99</v>
      </c>
      <c r="D90" s="5" t="s">
        <v>30</v>
      </c>
      <c r="E90" s="16">
        <f>E89*0.21</f>
        <v>0.42</v>
      </c>
      <c r="F90" s="34"/>
      <c r="G90" s="3"/>
      <c r="H90" s="108">
        <v>8</v>
      </c>
    </row>
    <row r="91" spans="2:8" ht="39" customHeight="1" x14ac:dyDescent="0.25">
      <c r="B91" s="107">
        <v>54</v>
      </c>
      <c r="C91" s="125" t="s">
        <v>100</v>
      </c>
      <c r="D91" s="126"/>
      <c r="E91" s="127"/>
      <c r="F91" s="35"/>
      <c r="G91" s="3"/>
      <c r="H91" s="109"/>
    </row>
    <row r="92" spans="2:8" ht="39" customHeight="1" x14ac:dyDescent="0.25">
      <c r="B92" s="107">
        <v>55</v>
      </c>
      <c r="C92" s="22" t="s">
        <v>101</v>
      </c>
      <c r="D92" s="23" t="s">
        <v>8</v>
      </c>
      <c r="E92" s="23">
        <v>10</v>
      </c>
      <c r="F92" s="36"/>
      <c r="G92" s="3"/>
      <c r="H92" s="110">
        <v>2</v>
      </c>
    </row>
    <row r="93" spans="2:8" ht="21.95" customHeight="1" x14ac:dyDescent="0.25">
      <c r="B93" s="107">
        <v>56</v>
      </c>
      <c r="C93" s="22" t="s">
        <v>102</v>
      </c>
      <c r="D93" s="23" t="s">
        <v>23</v>
      </c>
      <c r="E93" s="23">
        <v>41</v>
      </c>
      <c r="F93" s="36"/>
      <c r="G93" s="3"/>
      <c r="H93" s="110">
        <v>1.2</v>
      </c>
    </row>
    <row r="94" spans="2:8" ht="21.95" customHeight="1" x14ac:dyDescent="0.25">
      <c r="B94" s="107">
        <v>57</v>
      </c>
      <c r="C94" s="22" t="s">
        <v>103</v>
      </c>
      <c r="D94" s="5" t="s">
        <v>12</v>
      </c>
      <c r="E94" s="23">
        <v>41</v>
      </c>
      <c r="F94" s="36"/>
      <c r="G94" s="3"/>
      <c r="H94" s="110">
        <v>1.7</v>
      </c>
    </row>
    <row r="95" spans="2:8" ht="21.95" customHeight="1" x14ac:dyDescent="0.25">
      <c r="B95" s="107">
        <v>58</v>
      </c>
      <c r="C95" s="22" t="s">
        <v>104</v>
      </c>
      <c r="D95" s="23" t="s">
        <v>23</v>
      </c>
      <c r="E95" s="23">
        <v>80</v>
      </c>
      <c r="F95" s="36"/>
      <c r="G95" s="3"/>
      <c r="H95" s="110">
        <v>1</v>
      </c>
    </row>
    <row r="96" spans="2:8" ht="21.95" customHeight="1" x14ac:dyDescent="0.25">
      <c r="B96" s="107">
        <v>59</v>
      </c>
      <c r="C96" s="22" t="s">
        <v>105</v>
      </c>
      <c r="D96" s="23" t="s">
        <v>23</v>
      </c>
      <c r="E96" s="23">
        <v>35</v>
      </c>
      <c r="F96" s="36"/>
      <c r="G96" s="3"/>
      <c r="H96" s="110">
        <v>1</v>
      </c>
    </row>
    <row r="97" spans="2:8" ht="21.95" customHeight="1" x14ac:dyDescent="0.25">
      <c r="B97" s="107">
        <v>60</v>
      </c>
      <c r="C97" s="22" t="s">
        <v>106</v>
      </c>
      <c r="D97" s="23" t="s">
        <v>8</v>
      </c>
      <c r="E97" s="23">
        <v>35</v>
      </c>
      <c r="F97" s="36"/>
      <c r="G97" s="3"/>
      <c r="H97" s="110">
        <v>1.2</v>
      </c>
    </row>
    <row r="98" spans="2:8" ht="21.95" customHeight="1" x14ac:dyDescent="0.25">
      <c r="B98" s="107">
        <v>61</v>
      </c>
      <c r="C98" s="22" t="s">
        <v>107</v>
      </c>
      <c r="D98" s="23" t="s">
        <v>23</v>
      </c>
      <c r="E98" s="23">
        <v>35</v>
      </c>
      <c r="F98" s="36"/>
      <c r="G98" s="3"/>
      <c r="H98" s="110">
        <v>1</v>
      </c>
    </row>
    <row r="99" spans="2:8" ht="21.95" customHeight="1" x14ac:dyDescent="0.25">
      <c r="B99" s="107">
        <v>62</v>
      </c>
      <c r="C99" s="22" t="s">
        <v>108</v>
      </c>
      <c r="D99" s="23" t="s">
        <v>8</v>
      </c>
      <c r="E99" s="23">
        <v>35</v>
      </c>
      <c r="F99" s="36"/>
      <c r="G99" s="3"/>
      <c r="H99" s="110">
        <v>1.2</v>
      </c>
    </row>
    <row r="100" spans="2:8" ht="21.95" customHeight="1" x14ac:dyDescent="0.25">
      <c r="B100" s="107">
        <v>63</v>
      </c>
      <c r="C100" s="22" t="s">
        <v>109</v>
      </c>
      <c r="D100" s="23" t="s">
        <v>8</v>
      </c>
      <c r="E100" s="23">
        <v>16</v>
      </c>
      <c r="F100" s="36"/>
      <c r="G100" s="3"/>
      <c r="H100" s="110">
        <v>2.2999999999999998</v>
      </c>
    </row>
    <row r="101" spans="2:8" ht="21.95" customHeight="1" x14ac:dyDescent="0.25">
      <c r="B101" s="107">
        <v>64</v>
      </c>
      <c r="C101" s="22" t="s">
        <v>110</v>
      </c>
      <c r="D101" s="23" t="s">
        <v>8</v>
      </c>
      <c r="E101" s="23">
        <v>8</v>
      </c>
      <c r="F101" s="36"/>
      <c r="G101" s="3"/>
      <c r="H101" s="110">
        <v>2.2999999999999998</v>
      </c>
    </row>
    <row r="102" spans="2:8" ht="21.95" customHeight="1" x14ac:dyDescent="0.25">
      <c r="B102" s="107">
        <v>65</v>
      </c>
      <c r="C102" s="22" t="s">
        <v>111</v>
      </c>
      <c r="D102" s="23" t="s">
        <v>8</v>
      </c>
      <c r="E102" s="23">
        <v>8</v>
      </c>
      <c r="F102" s="36"/>
      <c r="G102" s="3"/>
      <c r="H102" s="110">
        <v>1.8</v>
      </c>
    </row>
    <row r="103" spans="2:8" ht="21.95" customHeight="1" x14ac:dyDescent="0.25">
      <c r="B103" s="107">
        <v>66</v>
      </c>
      <c r="C103" s="22" t="s">
        <v>112</v>
      </c>
      <c r="D103" s="23" t="s">
        <v>8</v>
      </c>
      <c r="E103" s="23">
        <v>8</v>
      </c>
      <c r="F103" s="36"/>
      <c r="G103" s="3"/>
      <c r="H103" s="110">
        <v>45</v>
      </c>
    </row>
    <row r="104" spans="2:8" ht="21.95" customHeight="1" x14ac:dyDescent="0.25">
      <c r="B104" s="107">
        <v>67</v>
      </c>
      <c r="C104" s="22" t="s">
        <v>113</v>
      </c>
      <c r="D104" s="5" t="s">
        <v>12</v>
      </c>
      <c r="E104" s="23">
        <v>30</v>
      </c>
      <c r="F104" s="36"/>
      <c r="G104" s="3"/>
      <c r="H104" s="110">
        <v>1.3</v>
      </c>
    </row>
    <row r="105" spans="2:8" ht="21.95" customHeight="1" x14ac:dyDescent="0.25">
      <c r="B105" s="107">
        <v>68</v>
      </c>
      <c r="C105" s="22" t="s">
        <v>114</v>
      </c>
      <c r="D105" s="23" t="s">
        <v>8</v>
      </c>
      <c r="E105" s="23">
        <v>30</v>
      </c>
      <c r="F105" s="36"/>
      <c r="G105" s="3"/>
      <c r="H105" s="110">
        <v>27</v>
      </c>
    </row>
    <row r="106" spans="2:8" ht="21.95" customHeight="1" x14ac:dyDescent="0.25">
      <c r="B106" s="107">
        <v>69</v>
      </c>
      <c r="C106" s="22" t="s">
        <v>115</v>
      </c>
      <c r="D106" s="23" t="s">
        <v>8</v>
      </c>
      <c r="E106" s="23">
        <v>30</v>
      </c>
      <c r="F106" s="36"/>
      <c r="G106" s="3"/>
      <c r="H106" s="110">
        <v>27</v>
      </c>
    </row>
    <row r="107" spans="2:8" ht="21.95" customHeight="1" x14ac:dyDescent="0.25">
      <c r="B107" s="107">
        <v>70</v>
      </c>
      <c r="C107" s="22" t="s">
        <v>116</v>
      </c>
      <c r="D107" s="23" t="s">
        <v>8</v>
      </c>
      <c r="E107" s="23">
        <v>30</v>
      </c>
      <c r="F107" s="36"/>
      <c r="G107" s="3"/>
      <c r="H107" s="110">
        <v>27</v>
      </c>
    </row>
    <row r="108" spans="2:8" ht="22.5" customHeight="1" x14ac:dyDescent="0.25">
      <c r="B108" s="107">
        <v>71</v>
      </c>
      <c r="C108" s="22" t="s">
        <v>117</v>
      </c>
      <c r="D108" s="23" t="s">
        <v>8</v>
      </c>
      <c r="E108" s="23">
        <v>25</v>
      </c>
      <c r="F108" s="36"/>
      <c r="G108" s="3"/>
      <c r="H108" s="110">
        <v>39</v>
      </c>
    </row>
    <row r="109" spans="2:8" ht="24.75" customHeight="1" x14ac:dyDescent="0.25">
      <c r="B109" s="107">
        <v>72</v>
      </c>
      <c r="C109" s="22" t="s">
        <v>118</v>
      </c>
      <c r="D109" s="23" t="s">
        <v>23</v>
      </c>
      <c r="E109" s="23">
        <v>25</v>
      </c>
      <c r="F109" s="36"/>
      <c r="G109" s="3"/>
      <c r="H109" s="110">
        <v>5</v>
      </c>
    </row>
    <row r="110" spans="2:8" ht="47.25" x14ac:dyDescent="0.25">
      <c r="B110" s="107">
        <v>73</v>
      </c>
      <c r="C110" s="22" t="s">
        <v>119</v>
      </c>
      <c r="D110" s="23" t="s">
        <v>8</v>
      </c>
      <c r="E110" s="23">
        <v>25</v>
      </c>
      <c r="F110" s="36"/>
      <c r="G110" s="3"/>
      <c r="H110" s="110">
        <v>8</v>
      </c>
    </row>
    <row r="111" spans="2:8" ht="28.5" customHeight="1" x14ac:dyDescent="0.25">
      <c r="B111" s="107">
        <v>74</v>
      </c>
      <c r="C111" s="22" t="s">
        <v>120</v>
      </c>
      <c r="D111" s="23" t="s">
        <v>8</v>
      </c>
      <c r="E111" s="23">
        <v>40</v>
      </c>
      <c r="F111" s="36"/>
      <c r="G111" s="3"/>
      <c r="H111" s="110">
        <v>17</v>
      </c>
    </row>
    <row r="112" spans="2:8" ht="41.25" customHeight="1" x14ac:dyDescent="0.25">
      <c r="B112" s="107">
        <v>75</v>
      </c>
      <c r="C112" s="22" t="s">
        <v>121</v>
      </c>
      <c r="D112" s="23" t="s">
        <v>8</v>
      </c>
      <c r="E112" s="23">
        <v>10</v>
      </c>
      <c r="F112" s="36"/>
      <c r="G112" s="3"/>
      <c r="H112" s="110">
        <v>19</v>
      </c>
    </row>
    <row r="113" spans="2:8" ht="24" customHeight="1" x14ac:dyDescent="0.25">
      <c r="B113" s="107">
        <v>76</v>
      </c>
      <c r="C113" s="18" t="s">
        <v>122</v>
      </c>
      <c r="D113" s="23" t="s">
        <v>8</v>
      </c>
      <c r="E113" s="23">
        <v>8</v>
      </c>
      <c r="F113" s="36"/>
      <c r="G113" s="3"/>
      <c r="H113" s="110">
        <v>42</v>
      </c>
    </row>
    <row r="114" spans="2:8" ht="27" customHeight="1" x14ac:dyDescent="0.25">
      <c r="B114" s="107">
        <v>77</v>
      </c>
      <c r="C114" s="18" t="s">
        <v>123</v>
      </c>
      <c r="D114" s="23" t="s">
        <v>8</v>
      </c>
      <c r="E114" s="23">
        <v>8</v>
      </c>
      <c r="F114" s="36"/>
      <c r="G114" s="3"/>
      <c r="H114" s="110">
        <v>32</v>
      </c>
    </row>
    <row r="115" spans="2:8" ht="45" customHeight="1" x14ac:dyDescent="0.25">
      <c r="B115" s="107">
        <v>78</v>
      </c>
      <c r="C115" s="122" t="s">
        <v>124</v>
      </c>
      <c r="D115" s="123"/>
      <c r="E115" s="124"/>
      <c r="F115" s="35"/>
      <c r="G115" s="3"/>
      <c r="H115" s="109"/>
    </row>
    <row r="116" spans="2:8" ht="39" customHeight="1" x14ac:dyDescent="0.25">
      <c r="B116" s="107">
        <v>79</v>
      </c>
      <c r="C116" s="24" t="s">
        <v>121</v>
      </c>
      <c r="D116" s="23" t="s">
        <v>8</v>
      </c>
      <c r="E116" s="25">
        <v>1</v>
      </c>
      <c r="F116" s="37"/>
      <c r="G116" s="3"/>
      <c r="H116" s="111">
        <v>25</v>
      </c>
    </row>
    <row r="117" spans="2:8" ht="24.75" customHeight="1" x14ac:dyDescent="0.25">
      <c r="B117" s="107">
        <v>80</v>
      </c>
      <c r="C117" s="24" t="s">
        <v>125</v>
      </c>
      <c r="D117" s="23" t="s">
        <v>40</v>
      </c>
      <c r="E117" s="25">
        <v>2</v>
      </c>
      <c r="F117" s="37"/>
      <c r="G117" s="3"/>
      <c r="H117" s="111">
        <v>20</v>
      </c>
    </row>
    <row r="118" spans="2:8" ht="24.75" customHeight="1" x14ac:dyDescent="0.25">
      <c r="B118" s="107">
        <v>81</v>
      </c>
      <c r="C118" s="26" t="s">
        <v>126</v>
      </c>
      <c r="D118" s="23" t="s">
        <v>8</v>
      </c>
      <c r="E118" s="25">
        <v>1</v>
      </c>
      <c r="F118" s="37"/>
      <c r="G118" s="3"/>
      <c r="H118" s="111">
        <v>15</v>
      </c>
    </row>
    <row r="119" spans="2:8" ht="25.5" customHeight="1" x14ac:dyDescent="0.25">
      <c r="B119" s="107">
        <v>82</v>
      </c>
      <c r="C119" s="26" t="s">
        <v>29</v>
      </c>
      <c r="D119" s="27" t="s">
        <v>30</v>
      </c>
      <c r="E119" s="25">
        <v>5</v>
      </c>
      <c r="F119" s="37"/>
      <c r="G119" s="3"/>
      <c r="H119" s="111">
        <v>5</v>
      </c>
    </row>
    <row r="120" spans="2:8" ht="22.5" customHeight="1" x14ac:dyDescent="0.25">
      <c r="B120" s="107">
        <v>83</v>
      </c>
      <c r="C120" s="26" t="s">
        <v>31</v>
      </c>
      <c r="D120" s="23" t="s">
        <v>23</v>
      </c>
      <c r="E120" s="25">
        <v>5</v>
      </c>
      <c r="F120" s="37"/>
      <c r="G120" s="3"/>
      <c r="H120" s="111">
        <v>5</v>
      </c>
    </row>
    <row r="121" spans="2:8" x14ac:dyDescent="0.25">
      <c r="B121" s="107">
        <v>84</v>
      </c>
      <c r="C121" s="26" t="s">
        <v>127</v>
      </c>
      <c r="D121" s="23" t="s">
        <v>35</v>
      </c>
      <c r="E121" s="25">
        <v>1</v>
      </c>
      <c r="F121" s="37"/>
      <c r="G121" s="3"/>
      <c r="H121" s="111">
        <v>15</v>
      </c>
    </row>
    <row r="122" spans="2:8" ht="26.25" customHeight="1" x14ac:dyDescent="0.25">
      <c r="B122" s="107">
        <v>85</v>
      </c>
      <c r="C122" s="26" t="s">
        <v>128</v>
      </c>
      <c r="D122" s="23" t="s">
        <v>23</v>
      </c>
      <c r="E122" s="25">
        <v>1</v>
      </c>
      <c r="F122" s="37"/>
      <c r="G122" s="3"/>
      <c r="H122" s="111">
        <v>8</v>
      </c>
    </row>
    <row r="123" spans="2:8" ht="30" customHeight="1" x14ac:dyDescent="0.25">
      <c r="B123" s="107">
        <v>86</v>
      </c>
      <c r="C123" s="26" t="s">
        <v>129</v>
      </c>
      <c r="D123" s="23" t="s">
        <v>38</v>
      </c>
      <c r="E123" s="25">
        <v>0.2</v>
      </c>
      <c r="F123" s="37"/>
      <c r="G123" s="3"/>
      <c r="H123" s="111">
        <v>640</v>
      </c>
    </row>
    <row r="124" spans="2:8" ht="23.1" customHeight="1" x14ac:dyDescent="0.25">
      <c r="B124" s="107">
        <v>87</v>
      </c>
      <c r="C124" s="28" t="s">
        <v>130</v>
      </c>
      <c r="D124" s="27" t="s">
        <v>12</v>
      </c>
      <c r="E124" s="25">
        <v>9</v>
      </c>
      <c r="F124" s="37"/>
      <c r="G124" s="3"/>
      <c r="H124" s="111">
        <v>20</v>
      </c>
    </row>
    <row r="125" spans="2:8" ht="23.1" customHeight="1" x14ac:dyDescent="0.25">
      <c r="B125" s="107">
        <v>88</v>
      </c>
      <c r="C125" s="28" t="s">
        <v>131</v>
      </c>
      <c r="D125" s="27" t="s">
        <v>12</v>
      </c>
      <c r="E125" s="25">
        <v>6</v>
      </c>
      <c r="F125" s="37"/>
      <c r="G125" s="3"/>
      <c r="H125" s="111">
        <v>18</v>
      </c>
    </row>
    <row r="126" spans="2:8" ht="23.1" customHeight="1" x14ac:dyDescent="0.25">
      <c r="B126" s="107">
        <v>89</v>
      </c>
      <c r="C126" s="28" t="s">
        <v>132</v>
      </c>
      <c r="D126" s="27" t="s">
        <v>12</v>
      </c>
      <c r="E126" s="25">
        <v>6</v>
      </c>
      <c r="F126" s="37"/>
      <c r="G126" s="3"/>
      <c r="H126" s="111">
        <v>25</v>
      </c>
    </row>
    <row r="127" spans="2:8" ht="23.1" customHeight="1" x14ac:dyDescent="0.25">
      <c r="B127" s="107">
        <v>90</v>
      </c>
      <c r="C127" s="26" t="s">
        <v>133</v>
      </c>
      <c r="D127" s="23" t="s">
        <v>134</v>
      </c>
      <c r="E127" s="25">
        <v>1.1000000000000001</v>
      </c>
      <c r="F127" s="37"/>
      <c r="G127" s="3"/>
      <c r="H127" s="111">
        <v>35</v>
      </c>
    </row>
    <row r="128" spans="2:8" ht="23.1" customHeight="1" x14ac:dyDescent="0.25">
      <c r="B128" s="107">
        <v>91</v>
      </c>
      <c r="C128" s="28" t="s">
        <v>135</v>
      </c>
      <c r="D128" s="23" t="s">
        <v>160</v>
      </c>
      <c r="E128" s="25">
        <v>1.1000000000000001</v>
      </c>
      <c r="F128" s="37"/>
      <c r="G128" s="3"/>
      <c r="H128" s="111">
        <v>150</v>
      </c>
    </row>
    <row r="129" spans="2:8" ht="23.1" customHeight="1" x14ac:dyDescent="0.25">
      <c r="B129" s="107">
        <v>92</v>
      </c>
      <c r="C129" s="26" t="s">
        <v>10</v>
      </c>
      <c r="D129" s="23" t="s">
        <v>8</v>
      </c>
      <c r="E129" s="25">
        <v>4</v>
      </c>
      <c r="F129" s="37"/>
      <c r="G129" s="3"/>
      <c r="H129" s="111">
        <v>55</v>
      </c>
    </row>
    <row r="130" spans="2:8" ht="23.1" customHeight="1" x14ac:dyDescent="0.25">
      <c r="B130" s="107">
        <v>93</v>
      </c>
      <c r="C130" s="26" t="s">
        <v>136</v>
      </c>
      <c r="D130" s="23" t="s">
        <v>8</v>
      </c>
      <c r="E130" s="25">
        <v>1</v>
      </c>
      <c r="F130" s="37"/>
      <c r="G130" s="3"/>
      <c r="H130" s="111">
        <v>135</v>
      </c>
    </row>
    <row r="131" spans="2:8" ht="23.1" customHeight="1" x14ac:dyDescent="0.25">
      <c r="B131" s="107">
        <v>94</v>
      </c>
      <c r="C131" s="26" t="s">
        <v>13</v>
      </c>
      <c r="D131" s="27" t="s">
        <v>12</v>
      </c>
      <c r="E131" s="25">
        <v>6</v>
      </c>
      <c r="F131" s="37"/>
      <c r="G131" s="3"/>
      <c r="H131" s="111">
        <v>4.5</v>
      </c>
    </row>
    <row r="132" spans="2:8" ht="23.1" customHeight="1" x14ac:dyDescent="0.25">
      <c r="B132" s="107">
        <v>95</v>
      </c>
      <c r="C132" s="26" t="s">
        <v>17</v>
      </c>
      <c r="D132" s="27" t="s">
        <v>12</v>
      </c>
      <c r="E132" s="25">
        <v>6</v>
      </c>
      <c r="F132" s="37"/>
      <c r="G132" s="3"/>
      <c r="H132" s="111">
        <v>6</v>
      </c>
    </row>
    <row r="133" spans="2:8" ht="23.1" customHeight="1" x14ac:dyDescent="0.25">
      <c r="B133" s="107">
        <v>96</v>
      </c>
      <c r="C133" s="26" t="s">
        <v>18</v>
      </c>
      <c r="D133" s="27" t="s">
        <v>12</v>
      </c>
      <c r="E133" s="25">
        <v>6</v>
      </c>
      <c r="F133" s="37"/>
      <c r="G133" s="3"/>
      <c r="H133" s="111">
        <v>7.3</v>
      </c>
    </row>
    <row r="134" spans="2:8" ht="23.1" customHeight="1" x14ac:dyDescent="0.25">
      <c r="B134" s="107">
        <v>97</v>
      </c>
      <c r="C134" s="26" t="s">
        <v>137</v>
      </c>
      <c r="D134" s="27" t="s">
        <v>12</v>
      </c>
      <c r="E134" s="25">
        <v>6</v>
      </c>
      <c r="F134" s="37"/>
      <c r="G134" s="3"/>
      <c r="H134" s="111">
        <v>8.3000000000000007</v>
      </c>
    </row>
    <row r="135" spans="2:8" ht="23.1" customHeight="1" x14ac:dyDescent="0.25">
      <c r="B135" s="107">
        <v>98</v>
      </c>
      <c r="C135" s="26" t="s">
        <v>46</v>
      </c>
      <c r="D135" s="27" t="s">
        <v>12</v>
      </c>
      <c r="E135" s="25">
        <v>6</v>
      </c>
      <c r="F135" s="37"/>
      <c r="G135" s="3"/>
      <c r="H135" s="111">
        <v>18</v>
      </c>
    </row>
    <row r="136" spans="2:8" ht="23.1" customHeight="1" x14ac:dyDescent="0.25">
      <c r="B136" s="107">
        <v>99</v>
      </c>
      <c r="C136" s="26" t="s">
        <v>138</v>
      </c>
      <c r="D136" s="27" t="s">
        <v>12</v>
      </c>
      <c r="E136" s="25">
        <v>6</v>
      </c>
      <c r="F136" s="37"/>
      <c r="G136" s="3"/>
      <c r="H136" s="111">
        <v>14</v>
      </c>
    </row>
    <row r="137" spans="2:8" ht="23.1" customHeight="1" x14ac:dyDescent="0.25">
      <c r="B137" s="107">
        <v>100</v>
      </c>
      <c r="C137" s="28" t="s">
        <v>139</v>
      </c>
      <c r="D137" s="23" t="s">
        <v>23</v>
      </c>
      <c r="E137" s="25">
        <v>1</v>
      </c>
      <c r="F137" s="37"/>
      <c r="G137" s="3"/>
      <c r="H137" s="111">
        <v>0.5</v>
      </c>
    </row>
    <row r="138" spans="2:8" ht="24.75" customHeight="1" x14ac:dyDescent="0.25">
      <c r="B138" s="107">
        <v>101</v>
      </c>
      <c r="C138" s="26" t="s">
        <v>140</v>
      </c>
      <c r="D138" s="23" t="s">
        <v>8</v>
      </c>
      <c r="E138" s="25">
        <v>4</v>
      </c>
      <c r="F138" s="37"/>
      <c r="G138" s="3"/>
      <c r="H138" s="111">
        <v>40</v>
      </c>
    </row>
    <row r="139" spans="2:8" ht="39" customHeight="1" x14ac:dyDescent="0.25">
      <c r="B139" s="107">
        <v>102</v>
      </c>
      <c r="C139" s="26" t="s">
        <v>141</v>
      </c>
      <c r="D139" s="23" t="s">
        <v>8</v>
      </c>
      <c r="E139" s="25">
        <v>2</v>
      </c>
      <c r="F139" s="37"/>
      <c r="G139" s="3"/>
      <c r="H139" s="111">
        <v>85</v>
      </c>
    </row>
    <row r="140" spans="2:8" ht="37.5" customHeight="1" x14ac:dyDescent="0.25">
      <c r="B140" s="107">
        <v>103</v>
      </c>
      <c r="C140" s="26" t="s">
        <v>142</v>
      </c>
      <c r="D140" s="23" t="s">
        <v>8</v>
      </c>
      <c r="E140" s="25">
        <v>10</v>
      </c>
      <c r="F140" s="37"/>
      <c r="G140" s="3"/>
      <c r="H140" s="111">
        <v>8</v>
      </c>
    </row>
    <row r="141" spans="2:8" ht="26.25" customHeight="1" x14ac:dyDescent="0.25">
      <c r="B141" s="107">
        <v>104</v>
      </c>
      <c r="C141" s="26" t="s">
        <v>92</v>
      </c>
      <c r="D141" s="23" t="s">
        <v>30</v>
      </c>
      <c r="E141" s="25">
        <f>E140*0.273</f>
        <v>2.7300000000000004</v>
      </c>
      <c r="F141" s="37"/>
      <c r="G141" s="3"/>
      <c r="H141" s="111">
        <v>10</v>
      </c>
    </row>
    <row r="142" spans="2:8" ht="26.25" customHeight="1" x14ac:dyDescent="0.25">
      <c r="B142" s="107">
        <v>105</v>
      </c>
      <c r="C142" s="26" t="s">
        <v>143</v>
      </c>
      <c r="D142" s="23" t="s">
        <v>134</v>
      </c>
      <c r="E142" s="29">
        <v>1</v>
      </c>
      <c r="F142" s="37"/>
      <c r="G142" s="3"/>
      <c r="H142" s="111">
        <v>90</v>
      </c>
    </row>
    <row r="143" spans="2:8" ht="30" customHeight="1" x14ac:dyDescent="0.25">
      <c r="B143" s="107">
        <v>106</v>
      </c>
      <c r="C143" s="26" t="s">
        <v>144</v>
      </c>
      <c r="D143" s="23" t="s">
        <v>145</v>
      </c>
      <c r="E143" s="25">
        <v>4</v>
      </c>
      <c r="F143" s="37"/>
      <c r="G143" s="3"/>
      <c r="H143" s="111">
        <v>35</v>
      </c>
    </row>
    <row r="144" spans="2:8" ht="23.25" customHeight="1" x14ac:dyDescent="0.25">
      <c r="B144" s="107">
        <v>107</v>
      </c>
      <c r="C144" s="26" t="s">
        <v>146</v>
      </c>
      <c r="D144" s="23" t="s">
        <v>147</v>
      </c>
      <c r="E144" s="25">
        <v>1</v>
      </c>
      <c r="F144" s="37"/>
      <c r="G144" s="3"/>
      <c r="H144" s="111">
        <v>45</v>
      </c>
    </row>
    <row r="145" spans="2:8" ht="30" customHeight="1" x14ac:dyDescent="0.25">
      <c r="B145" s="107">
        <v>108</v>
      </c>
      <c r="C145" s="15" t="s">
        <v>148</v>
      </c>
      <c r="D145" s="5" t="s">
        <v>38</v>
      </c>
      <c r="E145" s="30">
        <v>1.4</v>
      </c>
      <c r="F145" s="34"/>
      <c r="G145" s="3"/>
      <c r="H145" s="108">
        <v>15</v>
      </c>
    </row>
    <row r="146" spans="2:8" ht="38.25" customHeight="1" x14ac:dyDescent="0.25">
      <c r="B146" s="107">
        <v>109</v>
      </c>
      <c r="C146" s="15" t="s">
        <v>42</v>
      </c>
      <c r="D146" s="5" t="s">
        <v>38</v>
      </c>
      <c r="E146" s="30">
        <v>1.4</v>
      </c>
      <c r="F146" s="34"/>
      <c r="G146" s="3"/>
      <c r="H146" s="108">
        <v>15</v>
      </c>
    </row>
    <row r="147" spans="2:8" ht="27" customHeight="1" thickBot="1" x14ac:dyDescent="0.3">
      <c r="B147" s="112">
        <v>110</v>
      </c>
      <c r="C147" s="80" t="s">
        <v>149</v>
      </c>
      <c r="D147" s="81" t="s">
        <v>38</v>
      </c>
      <c r="E147" s="82">
        <v>1.4</v>
      </c>
      <c r="F147" s="83"/>
      <c r="G147" s="84"/>
      <c r="H147" s="113">
        <v>15</v>
      </c>
    </row>
    <row r="148" spans="2:8" ht="36" customHeight="1" thickBot="1" x14ac:dyDescent="0.3">
      <c r="B148" s="85"/>
      <c r="C148" s="86" t="s">
        <v>154</v>
      </c>
      <c r="D148" s="87"/>
      <c r="E148" s="88"/>
      <c r="F148" s="89"/>
      <c r="G148" s="90">
        <f>SUM(G38:G147)</f>
        <v>0</v>
      </c>
      <c r="H148" s="91"/>
    </row>
    <row r="149" spans="2:8" ht="33.75" customHeight="1" thickBot="1" x14ac:dyDescent="0.4">
      <c r="B149" s="49"/>
      <c r="C149" s="50" t="s">
        <v>155</v>
      </c>
      <c r="D149" s="43"/>
      <c r="E149" s="51"/>
      <c r="F149" s="45"/>
      <c r="G149" s="45">
        <f>G35+G148</f>
        <v>0</v>
      </c>
      <c r="H149" s="46"/>
    </row>
    <row r="150" spans="2:8" ht="21.95" customHeight="1" x14ac:dyDescent="0.35">
      <c r="B150" s="92"/>
      <c r="C150" s="47" t="s">
        <v>156</v>
      </c>
      <c r="D150" s="47"/>
      <c r="E150" s="93" t="s">
        <v>161</v>
      </c>
      <c r="F150" s="48"/>
      <c r="G150" s="48"/>
      <c r="H150" s="94"/>
    </row>
    <row r="151" spans="2:8" ht="21.95" customHeight="1" x14ac:dyDescent="0.35">
      <c r="B151" s="95"/>
      <c r="C151" s="32" t="s">
        <v>5</v>
      </c>
      <c r="D151" s="32"/>
      <c r="E151" s="33"/>
      <c r="F151" s="31"/>
      <c r="G151" s="31"/>
      <c r="H151" s="96"/>
    </row>
    <row r="152" spans="2:8" ht="21.95" customHeight="1" x14ac:dyDescent="0.35">
      <c r="B152" s="95"/>
      <c r="C152" s="32" t="s">
        <v>44</v>
      </c>
      <c r="D152" s="32"/>
      <c r="E152" s="38" t="s">
        <v>161</v>
      </c>
      <c r="F152" s="31"/>
      <c r="G152" s="31"/>
      <c r="H152" s="96"/>
    </row>
    <row r="153" spans="2:8" ht="21.95" customHeight="1" x14ac:dyDescent="0.35">
      <c r="B153" s="95"/>
      <c r="C153" s="32" t="s">
        <v>5</v>
      </c>
      <c r="D153" s="32"/>
      <c r="E153" s="38"/>
      <c r="F153" s="31"/>
      <c r="G153" s="31"/>
      <c r="H153" s="96"/>
    </row>
    <row r="154" spans="2:8" ht="21.95" customHeight="1" x14ac:dyDescent="0.35">
      <c r="B154" s="95"/>
      <c r="C154" s="32" t="s">
        <v>157</v>
      </c>
      <c r="D154" s="32"/>
      <c r="E154" s="38">
        <v>0.03</v>
      </c>
      <c r="F154" s="31"/>
      <c r="G154" s="31"/>
      <c r="H154" s="96"/>
    </row>
    <row r="155" spans="2:8" ht="21.95" customHeight="1" x14ac:dyDescent="0.35">
      <c r="B155" s="97"/>
      <c r="C155" s="32" t="s">
        <v>5</v>
      </c>
      <c r="D155" s="32"/>
      <c r="E155" s="38"/>
      <c r="F155" s="31"/>
      <c r="G155" s="31"/>
      <c r="H155" s="96"/>
    </row>
    <row r="156" spans="2:8" ht="21.95" customHeight="1" thickBot="1" x14ac:dyDescent="0.4">
      <c r="B156" s="98"/>
      <c r="C156" s="39" t="s">
        <v>158</v>
      </c>
      <c r="D156" s="39"/>
      <c r="E156" s="40">
        <v>0.18</v>
      </c>
      <c r="F156" s="41"/>
      <c r="G156" s="41"/>
      <c r="H156" s="99"/>
    </row>
    <row r="157" spans="2:8" ht="21.95" customHeight="1" thickBot="1" x14ac:dyDescent="0.4">
      <c r="B157" s="42"/>
      <c r="C157" s="43" t="s">
        <v>159</v>
      </c>
      <c r="D157" s="43"/>
      <c r="E157" s="44"/>
      <c r="F157" s="45"/>
      <c r="G157" s="45"/>
      <c r="H157" s="46"/>
    </row>
    <row r="160" spans="2:8" ht="103.5" customHeight="1" x14ac:dyDescent="0.25">
      <c r="C160" s="114" t="s">
        <v>162</v>
      </c>
      <c r="D160" s="115"/>
      <c r="E160" s="115"/>
      <c r="F160" s="115"/>
      <c r="G160" s="115"/>
      <c r="H160" s="115"/>
    </row>
    <row r="161" spans="3:8" x14ac:dyDescent="0.25">
      <c r="C161" s="14"/>
    </row>
    <row r="163" spans="3:8" ht="25.5" customHeight="1" x14ac:dyDescent="0.25">
      <c r="C163" s="116" t="s">
        <v>150</v>
      </c>
      <c r="D163" s="117"/>
      <c r="E163" s="117"/>
      <c r="F163" s="117"/>
      <c r="G163" s="117"/>
      <c r="H163" s="117"/>
    </row>
  </sheetData>
  <mergeCells count="8">
    <mergeCell ref="C160:H160"/>
    <mergeCell ref="C163:H163"/>
    <mergeCell ref="B1:H1"/>
    <mergeCell ref="C4:H4"/>
    <mergeCell ref="C115:E115"/>
    <mergeCell ref="C91:E91"/>
    <mergeCell ref="C36:H36"/>
    <mergeCell ref="C37:E37"/>
  </mergeCells>
  <pageMargins left="0.2" right="0.2" top="0.4" bottom="0.34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2020-02-17T13:04:35Z</dcterms:modified>
</cp:coreProperties>
</file>