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35" tabRatio="661" activeTab="2"/>
  </bookViews>
  <sheets>
    <sheet name="krebsiti" sheetId="22" r:id="rId1"/>
    <sheet name="#1" sheetId="16" r:id="rId2"/>
    <sheet name="#2" sheetId="21" r:id="rId3"/>
  </sheets>
  <definedNames>
    <definedName name="_xlnm.Print_Area" localSheetId="1">'#1'!$A$1:$M$95</definedName>
    <definedName name="_xlnm.Print_Area" localSheetId="2">'#2'!$A$1:$M$65</definedName>
    <definedName name="_xlnm.Print_Area" localSheetId="0">krebsiti!$A$1:$G$25</definedName>
    <definedName name="_xlnm.Print_Titles" localSheetId="1">'#1'!$9:$9</definedName>
    <definedName name="_xlnm.Print_Titles" localSheetId="2">'#2'!$9:$9</definedName>
    <definedName name="_xlnm.Print_Titles" localSheetId="0">krebsiti!$5:$5</definedName>
  </definedNames>
  <calcPr calcId="152511"/>
</workbook>
</file>

<file path=xl/calcChain.xml><?xml version="1.0" encoding="utf-8"?>
<calcChain xmlns="http://schemas.openxmlformats.org/spreadsheetml/2006/main">
  <c r="G7" i="22" l="1"/>
  <c r="F29" i="21" l="1"/>
  <c r="F10" i="21"/>
  <c r="F15" i="21"/>
  <c r="F38" i="16" l="1"/>
  <c r="F30" i="16" l="1"/>
  <c r="H30" i="16" s="1"/>
  <c r="M30" i="16" s="1"/>
  <c r="F29" i="16"/>
  <c r="J29" i="16" s="1"/>
  <c r="M29" i="16" s="1"/>
  <c r="F15" i="16" l="1"/>
  <c r="J15" i="16" s="1"/>
  <c r="M15" i="16" s="1"/>
  <c r="F17" i="16"/>
  <c r="J17" i="16" s="1"/>
  <c r="M17" i="16" s="1"/>
  <c r="F53" i="16"/>
  <c r="H53" i="16" s="1"/>
  <c r="M53" i="16" s="1"/>
  <c r="F52" i="16"/>
  <c r="H52" i="16" s="1"/>
  <c r="M52" i="16" s="1"/>
  <c r="F54" i="16"/>
  <c r="H54" i="16" s="1"/>
  <c r="M54" i="16" s="1"/>
  <c r="F51" i="16"/>
  <c r="L51" i="16" s="1"/>
  <c r="M51" i="16" s="1"/>
  <c r="F55" i="16"/>
  <c r="H55" i="16" s="1"/>
  <c r="M55" i="16" s="1"/>
  <c r="F50" i="16"/>
  <c r="J50" i="16" s="1"/>
  <c r="M50" i="16" s="1"/>
  <c r="L34" i="21"/>
  <c r="J34" i="21"/>
  <c r="H34" i="21"/>
  <c r="H39" i="21"/>
  <c r="J39" i="21"/>
  <c r="L39" i="21"/>
  <c r="F36" i="21"/>
  <c r="J36" i="21" s="1"/>
  <c r="L40" i="21"/>
  <c r="J40" i="21"/>
  <c r="H40" i="21"/>
  <c r="F31" i="21"/>
  <c r="H33" i="21"/>
  <c r="E32" i="21"/>
  <c r="L24" i="21"/>
  <c r="J24" i="21"/>
  <c r="H24" i="21"/>
  <c r="H15" i="21"/>
  <c r="F30" i="21"/>
  <c r="H30" i="21" s="1"/>
  <c r="H29" i="21"/>
  <c r="F28" i="21"/>
  <c r="J28" i="21" s="1"/>
  <c r="F27" i="21"/>
  <c r="J27" i="21" s="1"/>
  <c r="L26" i="21"/>
  <c r="J26" i="21"/>
  <c r="H26" i="21"/>
  <c r="E25" i="21"/>
  <c r="L23" i="21"/>
  <c r="J23" i="21"/>
  <c r="H23" i="21"/>
  <c r="L22" i="21"/>
  <c r="J22" i="21"/>
  <c r="H22" i="21"/>
  <c r="F20" i="21"/>
  <c r="H20" i="21" s="1"/>
  <c r="E19" i="21"/>
  <c r="L18" i="21"/>
  <c r="J18" i="21"/>
  <c r="H18" i="21"/>
  <c r="L17" i="21"/>
  <c r="J17" i="21"/>
  <c r="H17" i="21"/>
  <c r="F71" i="16"/>
  <c r="F72" i="16" s="1"/>
  <c r="J72" i="16" s="1"/>
  <c r="M72" i="16" s="1"/>
  <c r="F70" i="16"/>
  <c r="J70" i="16" s="1"/>
  <c r="M70" i="16" s="1"/>
  <c r="H36" i="21" l="1"/>
  <c r="M34" i="21"/>
  <c r="M39" i="21"/>
  <c r="M18" i="21"/>
  <c r="F37" i="21"/>
  <c r="H37" i="21" s="1"/>
  <c r="L33" i="21"/>
  <c r="L36" i="21"/>
  <c r="F41" i="21"/>
  <c r="H41" i="21" s="1"/>
  <c r="H31" i="21"/>
  <c r="F35" i="21"/>
  <c r="J33" i="21"/>
  <c r="M40" i="21"/>
  <c r="F38" i="21"/>
  <c r="J38" i="21" s="1"/>
  <c r="J31" i="21"/>
  <c r="F32" i="21"/>
  <c r="L31" i="21"/>
  <c r="L27" i="21"/>
  <c r="M24" i="21"/>
  <c r="M17" i="21"/>
  <c r="J20" i="21"/>
  <c r="F25" i="21"/>
  <c r="L25" i="21" s="1"/>
  <c r="L20" i="21"/>
  <c r="F16" i="21"/>
  <c r="J16" i="21" s="1"/>
  <c r="F19" i="21"/>
  <c r="L19" i="21" s="1"/>
  <c r="J30" i="21"/>
  <c r="J15" i="21"/>
  <c r="F21" i="21"/>
  <c r="L21" i="21" s="1"/>
  <c r="M23" i="21"/>
  <c r="H27" i="21"/>
  <c r="M27" i="21" s="1"/>
  <c r="H28" i="21"/>
  <c r="L30" i="21"/>
  <c r="L15" i="21"/>
  <c r="M22" i="21"/>
  <c r="M26" i="21"/>
  <c r="L28" i="21"/>
  <c r="J29" i="21"/>
  <c r="L29" i="21"/>
  <c r="F73" i="16"/>
  <c r="L73" i="16" s="1"/>
  <c r="M73" i="16" s="1"/>
  <c r="H19" i="21" l="1"/>
  <c r="M36" i="21"/>
  <c r="J37" i="21"/>
  <c r="L41" i="21"/>
  <c r="J41" i="21"/>
  <c r="L37" i="21"/>
  <c r="H38" i="21"/>
  <c r="L38" i="21"/>
  <c r="M31" i="21"/>
  <c r="M33" i="21"/>
  <c r="J35" i="21"/>
  <c r="H35" i="21"/>
  <c r="H16" i="21"/>
  <c r="L35" i="21"/>
  <c r="L32" i="21"/>
  <c r="J32" i="21"/>
  <c r="H32" i="21"/>
  <c r="H21" i="21"/>
  <c r="M29" i="21"/>
  <c r="M30" i="21"/>
  <c r="M28" i="21"/>
  <c r="H25" i="21"/>
  <c r="M20" i="21"/>
  <c r="J25" i="21"/>
  <c r="J19" i="21"/>
  <c r="M19" i="21" s="1"/>
  <c r="M15" i="21"/>
  <c r="L16" i="21"/>
  <c r="J21" i="21"/>
  <c r="L43" i="21" l="1"/>
  <c r="M16" i="21"/>
  <c r="M37" i="21"/>
  <c r="M41" i="21"/>
  <c r="M38" i="21"/>
  <c r="M21" i="21"/>
  <c r="M25" i="21"/>
  <c r="M35" i="21"/>
  <c r="M32" i="21"/>
  <c r="H13" i="21" l="1"/>
  <c r="H12" i="21"/>
  <c r="M12" i="21" l="1"/>
  <c r="M13" i="21"/>
  <c r="F67" i="16" l="1"/>
  <c r="H67" i="16" s="1"/>
  <c r="M67" i="16" s="1"/>
  <c r="F60" i="16"/>
  <c r="H60" i="16" s="1"/>
  <c r="M60" i="16" s="1"/>
  <c r="F58" i="16" l="1"/>
  <c r="L58" i="16" s="1"/>
  <c r="M58" i="16" s="1"/>
  <c r="F61" i="16"/>
  <c r="H61" i="16" s="1"/>
  <c r="M61" i="16" s="1"/>
  <c r="F59" i="16"/>
  <c r="H59" i="16" s="1"/>
  <c r="M59" i="16" s="1"/>
  <c r="F62" i="16"/>
  <c r="H62" i="16" s="1"/>
  <c r="M62" i="16" s="1"/>
  <c r="F65" i="16"/>
  <c r="L65" i="16" s="1"/>
  <c r="M65" i="16" s="1"/>
  <c r="F57" i="16"/>
  <c r="J57" i="16" s="1"/>
  <c r="M57" i="16" s="1"/>
  <c r="F64" i="16"/>
  <c r="J64" i="16" s="1"/>
  <c r="M64" i="16" s="1"/>
  <c r="F66" i="16"/>
  <c r="H66" i="16" s="1"/>
  <c r="M66" i="16" s="1"/>
  <c r="F48" i="16" l="1"/>
  <c r="H48" i="16" s="1"/>
  <c r="M48" i="16" s="1"/>
  <c r="E45" i="16"/>
  <c r="F45" i="16" s="1"/>
  <c r="L45" i="16" s="1"/>
  <c r="M45" i="16" s="1"/>
  <c r="E44" i="16"/>
  <c r="F41" i="16"/>
  <c r="H41" i="16" s="1"/>
  <c r="M41" i="16" s="1"/>
  <c r="F35" i="16"/>
  <c r="H35" i="16" s="1"/>
  <c r="M35" i="16" s="1"/>
  <c r="F24" i="16"/>
  <c r="J24" i="16" s="1"/>
  <c r="M24" i="16" s="1"/>
  <c r="F19" i="16"/>
  <c r="J19" i="16" s="1"/>
  <c r="M19" i="16" s="1"/>
  <c r="F44" i="16" l="1"/>
  <c r="J44" i="16" s="1"/>
  <c r="F46" i="16"/>
  <c r="H46" i="16" s="1"/>
  <c r="M46" i="16" s="1"/>
  <c r="F42" i="16"/>
  <c r="H42" i="16" s="1"/>
  <c r="M42" i="16" s="1"/>
  <c r="F47" i="16"/>
  <c r="H47" i="16" s="1"/>
  <c r="M47" i="16" s="1"/>
  <c r="F40" i="16"/>
  <c r="L40" i="16" s="1"/>
  <c r="M40" i="16" s="1"/>
  <c r="F39" i="16"/>
  <c r="J39" i="16" s="1"/>
  <c r="M39" i="16" s="1"/>
  <c r="F34" i="16"/>
  <c r="L34" i="16" s="1"/>
  <c r="M34" i="16" s="1"/>
  <c r="F33" i="16"/>
  <c r="J33" i="16" s="1"/>
  <c r="M33" i="16" s="1"/>
  <c r="F37" i="16"/>
  <c r="H37" i="16" s="1"/>
  <c r="M37" i="16" s="1"/>
  <c r="F36" i="16"/>
  <c r="H36" i="16" s="1"/>
  <c r="M36" i="16" s="1"/>
  <c r="F26" i="16"/>
  <c r="H26" i="16" s="1"/>
  <c r="M26" i="16" s="1"/>
  <c r="F27" i="16"/>
  <c r="H27" i="16" s="1"/>
  <c r="M27" i="16" s="1"/>
  <c r="F25" i="16"/>
  <c r="L25" i="16" s="1"/>
  <c r="M25" i="16" s="1"/>
  <c r="F22" i="16"/>
  <c r="H22" i="16" s="1"/>
  <c r="M22" i="16" s="1"/>
  <c r="F21" i="16"/>
  <c r="H21" i="16" s="1"/>
  <c r="M21" i="16" s="1"/>
  <c r="F20" i="16"/>
  <c r="L20" i="16" s="1"/>
  <c r="M20" i="16" s="1"/>
  <c r="M44" i="16" l="1"/>
  <c r="N44" i="16"/>
  <c r="F13" i="16" l="1"/>
  <c r="L13" i="16" s="1"/>
  <c r="M13" i="16" s="1"/>
  <c r="F12" i="16" l="1"/>
  <c r="J12" i="16" s="1"/>
  <c r="M12" i="16" s="1"/>
  <c r="H74" i="16" l="1"/>
  <c r="M75" i="16" s="1"/>
  <c r="L74" i="16" l="1"/>
  <c r="J74" i="16"/>
  <c r="M74" i="16" l="1"/>
  <c r="M76" i="16" s="1"/>
  <c r="M77" i="16" l="1"/>
  <c r="M78" i="16" s="1"/>
  <c r="H14" i="21"/>
  <c r="F11" i="21"/>
  <c r="M79" i="16" l="1"/>
  <c r="M80" i="16" s="1"/>
  <c r="M14" i="21"/>
  <c r="H43" i="21"/>
  <c r="M44" i="21" s="1"/>
  <c r="J11" i="21"/>
  <c r="M81" i="16" l="1"/>
  <c r="M82" i="16" s="1"/>
  <c r="D6" i="22" s="1"/>
  <c r="G6" i="22" s="1"/>
  <c r="M11" i="21"/>
  <c r="J43" i="21"/>
  <c r="M46" i="21" s="1"/>
  <c r="M43" i="21" l="1"/>
  <c r="M47" i="21" s="1"/>
  <c r="M48" i="21" l="1"/>
  <c r="M49" i="21" s="1"/>
  <c r="M50" i="21" l="1"/>
  <c r="M51" i="21" s="1"/>
  <c r="D8" i="22" s="1"/>
  <c r="G8" i="22" s="1"/>
  <c r="G9" i="22" s="1"/>
</calcChain>
</file>

<file path=xl/comments1.xml><?xml version="1.0" encoding="utf-8"?>
<comments xmlns="http://schemas.openxmlformats.org/spreadsheetml/2006/main">
  <authors>
    <author>Author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6</t>
        </r>
      </text>
    </comment>
  </commentList>
</comments>
</file>

<file path=xl/sharedStrings.xml><?xml version="1.0" encoding="utf-8"?>
<sst xmlns="http://schemas.openxmlformats.org/spreadsheetml/2006/main" count="300" uniqueCount="157">
  <si>
    <t>##</t>
  </si>
  <si>
    <t>დასაბუთება</t>
  </si>
  <si>
    <t>სამუშაოს დასახელება</t>
  </si>
  <si>
    <t>განზ/ ერთეული</t>
  </si>
  <si>
    <t>მოცულობა</t>
  </si>
  <si>
    <t>მასალა</t>
  </si>
  <si>
    <t>ხელფასი</t>
  </si>
  <si>
    <t>სულ დანახარჯები</t>
  </si>
  <si>
    <t>ერთეულის</t>
  </si>
  <si>
    <t>სულ</t>
  </si>
  <si>
    <t>g/m</t>
  </si>
  <si>
    <t>gauTvaliswinebeli xarjebi</t>
  </si>
  <si>
    <t>c</t>
  </si>
  <si>
    <t>lokaluri ხ ა რ ჯ თ ა ღ რ ი ც ვ ხ ვ ა #1</t>
  </si>
  <si>
    <t>kbm</t>
  </si>
  <si>
    <t>kvm</t>
  </si>
  <si>
    <t>kg</t>
  </si>
  <si>
    <t>tn</t>
  </si>
  <si>
    <t>sul</t>
  </si>
  <si>
    <t>lari</t>
  </si>
  <si>
    <t>ც</t>
  </si>
  <si>
    <t>Sromis danaxarjebi</t>
  </si>
  <si>
    <t>sxva manqanebi</t>
  </si>
  <si>
    <t>kac/sT</t>
  </si>
  <si>
    <t>manq/sT</t>
  </si>
  <si>
    <t>manqana-meqanizmebi</t>
  </si>
  <si>
    <t>sxva masala</t>
  </si>
  <si>
    <t xml:space="preserve">Sromis danaxarjebi </t>
  </si>
  <si>
    <t>sxva manqana</t>
  </si>
  <si>
    <t>sxva masalebi</t>
  </si>
  <si>
    <t xml:space="preserve">Sromis danaxarjebi  </t>
  </si>
  <si>
    <t xml:space="preserve">j a m i     #1     </t>
  </si>
  <si>
    <t>saerTo samSeneblo samuSaoebi</t>
  </si>
  <si>
    <t>cali</t>
  </si>
  <si>
    <t>m3</t>
  </si>
  <si>
    <t>samSeneblo WanWiki</t>
  </si>
  <si>
    <t>გ/მ</t>
  </si>
  <si>
    <t>normatiuli resursi</t>
  </si>
  <si>
    <t>erTeulze</t>
  </si>
  <si>
    <t>3%</t>
  </si>
  <si>
    <t>2</t>
  </si>
  <si>
    <t>4</t>
  </si>
  <si>
    <t xml:space="preserve">I sarTuli </t>
  </si>
  <si>
    <t>1</t>
  </si>
  <si>
    <t>administraciul kabinetebSi laminirebuli iatakis mowyoba</t>
  </si>
  <si>
    <t>3</t>
  </si>
  <si>
    <t>keramogranitis plintusebis mowyoba</t>
  </si>
  <si>
    <t>13</t>
  </si>
  <si>
    <t>14</t>
  </si>
  <si>
    <t>15</t>
  </si>
  <si>
    <t>16</t>
  </si>
  <si>
    <t>zumfara</t>
  </si>
  <si>
    <t>emulsiuri saRebavi</t>
  </si>
  <si>
    <t>webocementi yinvagamZle</t>
  </si>
  <si>
    <t>fuga (Semavsebeli)</t>
  </si>
  <si>
    <t>kg.</t>
  </si>
  <si>
    <t>11-42-1</t>
  </si>
  <si>
    <t>Sromis danaxarji</t>
  </si>
  <si>
    <t>k/sT</t>
  </si>
  <si>
    <t>liTonis profilebi</t>
  </si>
  <si>
    <t>grZ.m.</t>
  </si>
  <si>
    <t>plastikati b=25 feradi</t>
  </si>
  <si>
    <r>
      <t>m</t>
    </r>
    <r>
      <rPr>
        <vertAlign val="superscript"/>
        <sz val="9"/>
        <rFont val="AcadNusx"/>
      </rPr>
      <t>2</t>
    </r>
  </si>
  <si>
    <t>34-59-7
34-61-3
gamoy.</t>
  </si>
  <si>
    <r>
      <t xml:space="preserve">plintusi laminirebuli           </t>
    </r>
    <r>
      <rPr>
        <sz val="10"/>
        <color theme="1"/>
        <rFont val="Calibri"/>
        <family val="2"/>
        <charset val="204"/>
        <scheme val="minor"/>
      </rPr>
      <t>h</t>
    </r>
    <r>
      <rPr>
        <sz val="10"/>
        <color theme="1"/>
        <rFont val="AcadNusx"/>
      </rPr>
      <t xml:space="preserve">=5-7 sm, sisqiT 2,5mm    </t>
    </r>
  </si>
  <si>
    <t xml:space="preserve">kabinetebSi laminirebuli plintusebis mowyoba     h=5-7 sm, sisqiT 2,5mm    </t>
  </si>
  <si>
    <t>xelovnuri granitis filebi</t>
  </si>
  <si>
    <t>cementis xsnari m-200</t>
  </si>
  <si>
    <t>11-36-3</t>
  </si>
  <si>
    <t>11-27-5</t>
  </si>
  <si>
    <t>11-20-3</t>
  </si>
  <si>
    <t>keramogranitis fila</t>
  </si>
  <si>
    <t>manqanebi</t>
  </si>
  <si>
    <t>46-30-3</t>
  </si>
  <si>
    <t>ლარი</t>
  </si>
  <si>
    <t>სხვა მასალები</t>
  </si>
  <si>
    <t>santeqnikuri montaJi samuSaoebi</t>
  </si>
  <si>
    <t>sul danaxarjebi</t>
  </si>
  <si>
    <t>zednadebi xarjebi</t>
  </si>
  <si>
    <t>gegmiuri dagroveba</t>
  </si>
  <si>
    <t>sul xarjTaRricxva #1</t>
  </si>
  <si>
    <t>sul xarjTaRricxva #3</t>
  </si>
  <si>
    <t>ნორმა განზ.ერთეულზე</t>
  </si>
  <si>
    <t>SromiTi resursebi</t>
  </si>
  <si>
    <t>sabazro</t>
  </si>
  <si>
    <t>saxarjTaRricxvo gaangariSebis #</t>
  </si>
  <si>
    <t>samuSaoebisa da danaxarjebis dasaxeleba</t>
  </si>
  <si>
    <t>saxarjTaRricxvo Rirebuleba</t>
  </si>
  <si>
    <t>samSeneblo samuSaoebi</t>
  </si>
  <si>
    <t>samontaJo samuSaoebi</t>
  </si>
  <si>
    <t>mowyobiloba</t>
  </si>
  <si>
    <t>jami        lari</t>
  </si>
  <si>
    <t>lk 1</t>
  </si>
  <si>
    <t>lk 2</t>
  </si>
  <si>
    <t>lk 3</t>
  </si>
  <si>
    <t>sul xarjTaRricxviT</t>
  </si>
  <si>
    <t>lokaluri ხ ა რ ჯ თ ა ღ რ ი ც ვ ხ ვ ა #2</t>
  </si>
  <si>
    <t>8,2*5,2+(5,8+0,4)*5,2+5,5*5,2+6,1*5,2+3,4*(5,2+0,4+1,8)</t>
  </si>
  <si>
    <t>18</t>
  </si>
  <si>
    <t>19</t>
  </si>
  <si>
    <t>21</t>
  </si>
  <si>
    <t>Sida kedlebis damuSaveba SeRebva emulsiuri sarebavir</t>
  </si>
  <si>
    <t>laminirebuli parketis iatakis demontaJi</t>
  </si>
  <si>
    <t>keramogranitis iatakis mowyoba</t>
  </si>
  <si>
    <t xml:space="preserve">fiTxi </t>
  </si>
  <si>
    <t>15-168-7</t>
  </si>
  <si>
    <t>24</t>
  </si>
  <si>
    <t>25</t>
  </si>
  <si>
    <t xml:space="preserve">qafplastis Weris karnizis mowyoba             </t>
  </si>
  <si>
    <t>29</t>
  </si>
  <si>
    <t>Senobis el montaJi</t>
  </si>
  <si>
    <t>21-18-1.</t>
  </si>
  <si>
    <t>სპილენძის სადენების montaJi</t>
  </si>
  <si>
    <t>გრძ.მ.</t>
  </si>
  <si>
    <t>კ/სთ</t>
  </si>
  <si>
    <r>
      <t>kabeli spilenZis ZarRviani uwvadi
aratoqsikuri saizolacio masaliT
3X2.5 mm2</t>
    </r>
    <r>
      <rPr>
        <vertAlign val="superscript"/>
        <sz val="10"/>
        <rFont val="AcadNusx"/>
      </rPr>
      <t xml:space="preserve">  </t>
    </r>
    <r>
      <rPr>
        <sz val="10"/>
        <rFont val="AcadNusx"/>
      </rPr>
      <t>ВВГ НГ 3*2,5მმ</t>
    </r>
    <r>
      <rPr>
        <vertAlign val="superscript"/>
        <sz val="10"/>
        <rFont val="AcadNusx"/>
      </rPr>
      <t>2</t>
    </r>
  </si>
  <si>
    <r>
      <t>kabeli spilenZis ZarRviani uwvadi
aratoqsikuri saizolacio masaliT
3X1.5 mm2</t>
    </r>
    <r>
      <rPr>
        <vertAlign val="superscript"/>
        <sz val="10"/>
        <rFont val="AcadNusx"/>
      </rPr>
      <t xml:space="preserve">   </t>
    </r>
    <r>
      <rPr>
        <sz val="10"/>
        <rFont val="AcadNusx"/>
      </rPr>
      <t>ВВГ НГ 3*1,5მმ</t>
    </r>
    <r>
      <rPr>
        <vertAlign val="superscript"/>
        <sz val="10"/>
        <rFont val="AcadNusx"/>
      </rPr>
      <t>2</t>
    </r>
  </si>
  <si>
    <t>Е20-1-255</t>
  </si>
  <si>
    <t>teritoriis dasufTaveba, samSeneblo narCenebis Segroveba, gamotana, avtoTviTmclelze dasatvirTavad</t>
  </si>
  <si>
    <t>Е1-22</t>
  </si>
  <si>
    <t>samSeneblo nagvis datvirTva xeliT avtoTviTmclelze</t>
  </si>
  <si>
    <t>snf 15</t>
  </si>
  <si>
    <t xml:space="preserve">samSeneblo nagvis gatana 20 km-ze </t>
  </si>
  <si>
    <t>21-23-3</t>
  </si>
  <si>
    <t>saStepselo rozetebis montaJi</t>
  </si>
  <si>
    <r>
      <t xml:space="preserve">saStefselo rozeti damiwebiT 250v/16a; dacvis klasi </t>
    </r>
    <r>
      <rPr>
        <sz val="10"/>
        <rFont val="Calibri"/>
        <family val="2"/>
        <charset val="204"/>
        <scheme val="minor"/>
      </rPr>
      <t>IP 20</t>
    </r>
  </si>
  <si>
    <t>21-23-8</t>
  </si>
  <si>
    <t>ჩამრთველების montaJi</t>
  </si>
  <si>
    <r>
      <t>erTklaviSiani CamrTveli
250v/10a; dacvis klasi</t>
    </r>
    <r>
      <rPr>
        <sz val="10"/>
        <rFont val="Calibri"/>
        <family val="2"/>
        <charset val="204"/>
        <scheme val="minor"/>
      </rPr>
      <t xml:space="preserve"> IP 20</t>
    </r>
  </si>
  <si>
    <r>
      <t>orklaviSiani CamrTveli
250v/10a; dacvis klasi</t>
    </r>
    <r>
      <rPr>
        <sz val="10"/>
        <rFont val="Calibri"/>
        <family val="2"/>
        <charset val="204"/>
        <scheme val="minor"/>
      </rPr>
      <t xml:space="preserve"> IP 20</t>
    </r>
  </si>
  <si>
    <t>8-414-1</t>
  </si>
  <si>
    <t>gamanawilebeli kolofebis montaJi</t>
  </si>
  <si>
    <r>
      <t>gamanawilebeli kolofi
dacvis klasi</t>
    </r>
    <r>
      <rPr>
        <sz val="10"/>
        <rFont val="Calibri"/>
        <family val="2"/>
        <charset val="204"/>
        <scheme val="minor"/>
      </rPr>
      <t xml:space="preserve"> IP 20</t>
    </r>
  </si>
  <si>
    <r>
      <t>saSrefselo komutaciis kolofi dacvis klasi</t>
    </r>
    <r>
      <rPr>
        <sz val="10"/>
        <rFont val="Calibri"/>
        <family val="2"/>
        <charset val="204"/>
        <scheme val="minor"/>
      </rPr>
      <t xml:space="preserve">                        IP 20</t>
    </r>
  </si>
  <si>
    <t>21-26-6 gamoy</t>
  </si>
  <si>
    <t>sanaTebis montaJi</t>
  </si>
  <si>
    <r>
      <t xml:space="preserve">Weris dioduri sanaTi wriuli d-15sm 220v 15vat </t>
    </r>
    <r>
      <rPr>
        <sz val="10"/>
        <rFont val="Calibri"/>
        <family val="2"/>
        <charset val="204"/>
        <scheme val="minor"/>
      </rPr>
      <t>IP 20</t>
    </r>
  </si>
  <si>
    <t>20-22-3.</t>
  </si>
  <si>
    <t>haeris gamwovis montaJi</t>
  </si>
  <si>
    <r>
      <t>haeris gamwovi                        220v/150 vat 1200m3/sT                    dacvis klasi</t>
    </r>
    <r>
      <rPr>
        <sz val="10"/>
        <rFont val="Calibri"/>
        <family val="2"/>
        <charset val="204"/>
        <scheme val="minor"/>
      </rPr>
      <t xml:space="preserve"> IP 44</t>
    </r>
  </si>
  <si>
    <r>
      <t>haeris gamwovi 220v/40 vat
250m3/sT; dacvis klasi</t>
    </r>
    <r>
      <rPr>
        <sz val="10"/>
        <rFont val="Calibri"/>
        <family val="2"/>
        <charset val="204"/>
        <scheme val="minor"/>
      </rPr>
      <t xml:space="preserve"> IP 44</t>
    </r>
  </si>
  <si>
    <r>
      <t>saSrefselo komutaciis kolofi dacvis klasi</t>
    </r>
    <r>
      <rPr>
        <sz val="10"/>
        <rFont val="Calibri"/>
        <family val="2"/>
        <charset val="204"/>
        <scheme val="minor"/>
      </rPr>
      <t xml:space="preserve">    IP 20</t>
    </r>
  </si>
  <si>
    <r>
      <t xml:space="preserve">gare samontaJo dioduri sanaTi, wriuli, d-15sm 220v 20vat </t>
    </r>
    <r>
      <rPr>
        <sz val="10"/>
        <rFont val="Calibri"/>
        <family val="2"/>
        <charset val="204"/>
        <scheme val="minor"/>
      </rPr>
      <t>IP 44</t>
    </r>
  </si>
  <si>
    <t>zednadebi xarjebi                 (muSa mosamsaxureTa ZiriTadi xelfasidan)</t>
  </si>
  <si>
    <r>
      <t xml:space="preserve">laminirebuli iatakis fari </t>
    </r>
    <r>
      <rPr>
        <sz val="10"/>
        <color theme="1"/>
        <rFont val="Cambria"/>
        <family val="1"/>
        <charset val="204"/>
        <scheme val="major"/>
      </rPr>
      <t>K31</t>
    </r>
  </si>
  <si>
    <t>kedlebidan saRebavius fenilis moxsna</t>
  </si>
  <si>
    <t>r14-801</t>
  </si>
  <si>
    <t>Weridan saRebavius fenilis moxsna</t>
  </si>
  <si>
    <t>Weris damuSaveba da           SeRebva emulsiurio saRebaviT</t>
  </si>
  <si>
    <t>15-168-8</t>
  </si>
  <si>
    <t>kareebis blokis qveS dazianebuli laminirebuli parketis gadamyvanebis demontaJi axlis montaJi</t>
  </si>
  <si>
    <t>laminirebuli parketis gadamyvanebi</t>
  </si>
  <si>
    <t>plastikatis mopirkeTebis mowyoba rigelsa da svetis gaswvriv (uJangav spec karkasze)</t>
  </si>
  <si>
    <t xml:space="preserve">qafplastis Weris karnizi b=12*15sm    </t>
  </si>
  <si>
    <t xml:space="preserve">q.borjomis aRmaSeneblis q.#31 korpusis I sarTulze dRis centri "Tebes" kuTvnili farTis  reabilitaciis samuSaoebi </t>
  </si>
  <si>
    <t>samSeneblo masalebis transportirebis xarjebi</t>
  </si>
  <si>
    <t>q.borjomis aRmaSeneblis q.#31 korpusis I sarTulze dRis centri "Tebes" kuTvnili farTis  reabilitaciis samuSaoebi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</si>
</sst>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\ _₾_-;\-* #,##0.00\ _₾_-;_-* &quot;-&quot;??\ _₾_-;_-@_-"/>
    <numFmt numFmtId="166" formatCode="0.0"/>
    <numFmt numFmtId="167" formatCode="0.000"/>
    <numFmt numFmtId="168" formatCode="_-* #,##0.00_р_._-;\-* #,##0.00_р_._-;_-* &quot;-&quot;??_р_._-;_-@_-"/>
    <numFmt numFmtId="169" formatCode="_-* #,##0.00_-;\-* #,##0.00_-;_-* &quot;-&quot;??_-;_-@_-"/>
    <numFmt numFmtId="170" formatCode="_-* #,##0.000_-;\-* #,##0.000_-;_-* &quot;-&quot;??_-;_-@_-"/>
    <numFmt numFmtId="171" formatCode="_-* #,##0.0000_-;\-* #,##0.0000_-;_-* &quot;-&quot;??_-;_-@_-"/>
  </numFmts>
  <fonts count="8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sz val="12"/>
      <color theme="1"/>
      <name val="AcadNusx"/>
    </font>
    <font>
      <sz val="10"/>
      <color theme="1"/>
      <name val="AcadNusx"/>
    </font>
    <font>
      <sz val="10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sz val="10"/>
      <color rgb="FF000000"/>
      <name val="AcadNusx"/>
    </font>
    <font>
      <sz val="11"/>
      <color rgb="FF000000"/>
      <name val="AcadNusx"/>
    </font>
    <font>
      <sz val="9"/>
      <color theme="1"/>
      <name val="AcadNusx"/>
    </font>
    <font>
      <b/>
      <sz val="10"/>
      <color rgb="FF000000"/>
      <name val="AcadNusx"/>
    </font>
    <font>
      <sz val="10"/>
      <color theme="0"/>
      <name val="AcadNusx"/>
    </font>
    <font>
      <sz val="9"/>
      <name val="AcadNusx"/>
    </font>
    <font>
      <sz val="10"/>
      <color theme="1"/>
      <name val="Calibri"/>
      <family val="2"/>
      <charset val="204"/>
      <scheme val="minor"/>
    </font>
    <font>
      <vertAlign val="superscript"/>
      <sz val="9"/>
      <name val="AcadNusx"/>
    </font>
    <font>
      <sz val="10"/>
      <color theme="1"/>
      <name val="Cambria"/>
      <family val="1"/>
      <charset val="204"/>
      <scheme val="major"/>
    </font>
    <font>
      <sz val="10"/>
      <name val="Calibri"/>
      <family val="2"/>
      <charset val="204"/>
      <scheme val="minor"/>
    </font>
    <font>
      <b/>
      <sz val="9"/>
      <color theme="1"/>
      <name val="AcadNusx"/>
    </font>
    <font>
      <sz val="9"/>
      <color theme="1"/>
      <name val="Calibri"/>
      <family val="2"/>
      <charset val="204"/>
      <scheme val="minor"/>
    </font>
    <font>
      <b/>
      <sz val="9"/>
      <name val="AcadNusx"/>
    </font>
    <font>
      <vertAlign val="superscript"/>
      <sz val="10"/>
      <name val="AcadNusx"/>
    </font>
    <font>
      <b/>
      <sz val="11"/>
      <color rgb="FF000000"/>
      <name val="AcadNusx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AcadNusx"/>
    </font>
  </fonts>
  <fills count="3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4">
    <xf numFmtId="0" fontId="0" fillId="0" borderId="0"/>
    <xf numFmtId="165" fontId="7" fillId="0" borderId="0" applyFont="0" applyFill="0" applyBorder="0" applyAlignment="0" applyProtection="0"/>
    <xf numFmtId="0" fontId="8" fillId="0" borderId="0"/>
    <xf numFmtId="0" fontId="13" fillId="0" borderId="0"/>
    <xf numFmtId="0" fontId="15" fillId="0" borderId="0"/>
    <xf numFmtId="0" fontId="17" fillId="0" borderId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3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8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8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8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8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8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8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8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9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0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41" fillId="26" borderId="8" applyNumberFormat="0" applyAlignment="0" applyProtection="0"/>
    <xf numFmtId="0" fontId="23" fillId="26" borderId="8" applyNumberFormat="0" applyAlignment="0" applyProtection="0"/>
    <xf numFmtId="0" fontId="23" fillId="26" borderId="8" applyNumberFormat="0" applyAlignment="0" applyProtection="0"/>
    <xf numFmtId="0" fontId="23" fillId="26" borderId="8" applyNumberFormat="0" applyAlignment="0" applyProtection="0"/>
    <xf numFmtId="0" fontId="23" fillId="26" borderId="8" applyNumberFormat="0" applyAlignment="0" applyProtection="0"/>
    <xf numFmtId="0" fontId="23" fillId="26" borderId="8" applyNumberFormat="0" applyAlignment="0" applyProtection="0"/>
    <xf numFmtId="0" fontId="23" fillId="26" borderId="8" applyNumberFormat="0" applyAlignment="0" applyProtection="0"/>
    <xf numFmtId="0" fontId="23" fillId="26" borderId="8" applyNumberFormat="0" applyAlignment="0" applyProtection="0"/>
    <xf numFmtId="0" fontId="23" fillId="26" borderId="8" applyNumberFormat="0" applyAlignment="0" applyProtection="0"/>
    <xf numFmtId="0" fontId="23" fillId="26" borderId="8" applyNumberFormat="0" applyAlignment="0" applyProtection="0"/>
    <xf numFmtId="0" fontId="23" fillId="26" borderId="8" applyNumberFormat="0" applyAlignment="0" applyProtection="0"/>
    <xf numFmtId="0" fontId="23" fillId="26" borderId="8" applyNumberFormat="0" applyAlignment="0" applyProtection="0"/>
    <xf numFmtId="0" fontId="23" fillId="26" borderId="8" applyNumberFormat="0" applyAlignment="0" applyProtection="0"/>
    <xf numFmtId="0" fontId="23" fillId="26" borderId="8" applyNumberFormat="0" applyAlignment="0" applyProtection="0"/>
    <xf numFmtId="43" fontId="17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5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4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5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12" borderId="7" applyNumberFormat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29" fillId="12" borderId="7" applyNumberFormat="0" applyAlignment="0" applyProtection="0"/>
    <xf numFmtId="0" fontId="48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9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32" fillId="0" borderId="0"/>
    <xf numFmtId="0" fontId="17" fillId="0" borderId="0"/>
    <xf numFmtId="0" fontId="56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57" fillId="0" borderId="0"/>
    <xf numFmtId="0" fontId="13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3" fillId="0" borderId="0"/>
    <xf numFmtId="0" fontId="55" fillId="0" borderId="0"/>
    <xf numFmtId="0" fontId="13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8" borderId="13" applyNumberFormat="0" applyFont="0" applyAlignment="0" applyProtection="0"/>
    <xf numFmtId="0" fontId="13" fillId="28" borderId="13" applyNumberFormat="0" applyFont="0" applyAlignment="0" applyProtection="0"/>
    <xf numFmtId="0" fontId="13" fillId="28" borderId="13" applyNumberFormat="0" applyFont="0" applyAlignment="0" applyProtection="0"/>
    <xf numFmtId="0" fontId="13" fillId="28" borderId="13" applyNumberFormat="0" applyFont="0" applyAlignment="0" applyProtection="0"/>
    <xf numFmtId="0" fontId="13" fillId="28" borderId="13" applyNumberFormat="0" applyFont="0" applyAlignment="0" applyProtection="0"/>
    <xf numFmtId="0" fontId="13" fillId="28" borderId="13" applyNumberFormat="0" applyFont="0" applyAlignment="0" applyProtection="0"/>
    <xf numFmtId="0" fontId="13" fillId="28" borderId="13" applyNumberFormat="0" applyFont="0" applyAlignment="0" applyProtection="0"/>
    <xf numFmtId="0" fontId="13" fillId="28" borderId="13" applyNumberFormat="0" applyFont="0" applyAlignment="0" applyProtection="0"/>
    <xf numFmtId="0" fontId="13" fillId="28" borderId="13" applyNumberFormat="0" applyFont="0" applyAlignment="0" applyProtection="0"/>
    <xf numFmtId="0" fontId="13" fillId="28" borderId="13" applyNumberFormat="0" applyFont="0" applyAlignment="0" applyProtection="0"/>
    <xf numFmtId="0" fontId="13" fillId="28" borderId="13" applyNumberFormat="0" applyFont="0" applyAlignment="0" applyProtection="0"/>
    <xf numFmtId="0" fontId="13" fillId="28" borderId="13" applyNumberFormat="0" applyFont="0" applyAlignment="0" applyProtection="0"/>
    <xf numFmtId="0" fontId="13" fillId="28" borderId="13" applyNumberFormat="0" applyFont="0" applyAlignment="0" applyProtection="0"/>
    <xf numFmtId="0" fontId="13" fillId="28" borderId="13" applyNumberFormat="0" applyFont="0" applyAlignment="0" applyProtection="0"/>
    <xf numFmtId="0" fontId="50" fillId="25" borderId="14" applyNumberFormat="0" applyAlignment="0" applyProtection="0"/>
    <xf numFmtId="0" fontId="33" fillId="25" borderId="14" applyNumberFormat="0" applyAlignment="0" applyProtection="0"/>
    <xf numFmtId="0" fontId="33" fillId="25" borderId="14" applyNumberFormat="0" applyAlignment="0" applyProtection="0"/>
    <xf numFmtId="0" fontId="33" fillId="25" borderId="14" applyNumberFormat="0" applyAlignment="0" applyProtection="0"/>
    <xf numFmtId="0" fontId="33" fillId="25" borderId="14" applyNumberFormat="0" applyAlignment="0" applyProtection="0"/>
    <xf numFmtId="0" fontId="33" fillId="25" borderId="14" applyNumberFormat="0" applyAlignment="0" applyProtection="0"/>
    <xf numFmtId="0" fontId="33" fillId="25" borderId="14" applyNumberFormat="0" applyAlignment="0" applyProtection="0"/>
    <xf numFmtId="0" fontId="33" fillId="25" borderId="14" applyNumberFormat="0" applyAlignment="0" applyProtection="0"/>
    <xf numFmtId="0" fontId="33" fillId="25" borderId="14" applyNumberFormat="0" applyAlignment="0" applyProtection="0"/>
    <xf numFmtId="0" fontId="33" fillId="25" borderId="14" applyNumberFormat="0" applyAlignment="0" applyProtection="0"/>
    <xf numFmtId="0" fontId="33" fillId="25" borderId="14" applyNumberFormat="0" applyAlignment="0" applyProtection="0"/>
    <xf numFmtId="0" fontId="33" fillId="25" borderId="14" applyNumberFormat="0" applyAlignment="0" applyProtection="0"/>
    <xf numFmtId="0" fontId="33" fillId="25" borderId="14" applyNumberFormat="0" applyAlignment="0" applyProtection="0"/>
    <xf numFmtId="0" fontId="33" fillId="25" borderId="14" applyNumberForma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8" fillId="0" borderId="0"/>
    <xf numFmtId="0" fontId="17" fillId="0" borderId="0"/>
    <xf numFmtId="0" fontId="13" fillId="0" borderId="0"/>
    <xf numFmtId="0" fontId="13" fillId="0" borderId="0"/>
    <xf numFmtId="0" fontId="55" fillId="0" borderId="0"/>
    <xf numFmtId="0" fontId="2" fillId="0" borderId="0"/>
    <xf numFmtId="0" fontId="2" fillId="0" borderId="0"/>
    <xf numFmtId="0" fontId="13" fillId="0" borderId="0"/>
    <xf numFmtId="0" fontId="59" fillId="6" borderId="0" applyNumberFormat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3" fillId="0" borderId="0"/>
  </cellStyleXfs>
  <cellXfs count="248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61" fillId="0" borderId="5" xfId="0" applyNumberFormat="1" applyFont="1" applyBorder="1" applyAlignment="1">
      <alignment horizontal="center" vertical="center" wrapText="1"/>
    </xf>
    <xf numFmtId="49" fontId="61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62" fillId="0" borderId="5" xfId="0" applyNumberFormat="1" applyFont="1" applyBorder="1" applyAlignment="1">
      <alignment horizontal="center" vertical="center" wrapText="1"/>
    </xf>
    <xf numFmtId="49" fontId="62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2" fontId="10" fillId="0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62" fillId="0" borderId="5" xfId="0" applyNumberFormat="1" applyFont="1" applyBorder="1" applyAlignment="1">
      <alignment horizontal="center" vertical="center" wrapText="1"/>
    </xf>
    <xf numFmtId="2" fontId="62" fillId="0" borderId="6" xfId="0" applyNumberFormat="1" applyFont="1" applyBorder="1" applyAlignment="1">
      <alignment horizontal="center" vertical="center" wrapText="1"/>
    </xf>
    <xf numFmtId="2" fontId="62" fillId="4" borderId="6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64" fillId="0" borderId="1" xfId="0" applyNumberFormat="1" applyFont="1" applyBorder="1" applyAlignment="1">
      <alignment horizontal="center" vertical="center" wrapText="1"/>
    </xf>
    <xf numFmtId="49" fontId="64" fillId="0" borderId="3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/>
    <xf numFmtId="0" fontId="5" fillId="0" borderId="1" xfId="0" applyNumberFormat="1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>
      <alignment horizontal="center" vertical="center" wrapText="1"/>
    </xf>
    <xf numFmtId="0" fontId="61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1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/>
    <xf numFmtId="2" fontId="11" fillId="0" borderId="0" xfId="0" applyNumberFormat="1" applyFont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29" borderId="1" xfId="0" applyNumberFormat="1" applyFont="1" applyFill="1" applyBorder="1" applyAlignment="1">
      <alignment vertical="center" wrapText="1"/>
    </xf>
    <xf numFmtId="49" fontId="12" fillId="29" borderId="1" xfId="0" applyNumberFormat="1" applyFont="1" applyFill="1" applyBorder="1" applyAlignment="1">
      <alignment horizontal="center" vertical="center" wrapText="1"/>
    </xf>
    <xf numFmtId="49" fontId="11" fillId="29" borderId="1" xfId="0" applyNumberFormat="1" applyFont="1" applyFill="1" applyBorder="1" applyAlignment="1">
      <alignment horizontal="center" vertical="center" wrapText="1"/>
    </xf>
    <xf numFmtId="49" fontId="5" fillId="29" borderId="1" xfId="0" applyNumberFormat="1" applyFont="1" applyFill="1" applyBorder="1" applyAlignment="1">
      <alignment horizontal="center" vertical="center" wrapText="1"/>
    </xf>
    <xf numFmtId="0" fontId="65" fillId="29" borderId="1" xfId="0" applyNumberFormat="1" applyFont="1" applyFill="1" applyBorder="1" applyAlignment="1">
      <alignment horizontal="center" vertical="center" wrapText="1"/>
    </xf>
    <xf numFmtId="0" fontId="11" fillId="29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0" fontId="63" fillId="0" borderId="1" xfId="0" applyNumberFormat="1" applyFont="1" applyBorder="1" applyAlignment="1">
      <alignment horizontal="center" vertical="center" wrapText="1"/>
    </xf>
    <xf numFmtId="0" fontId="66" fillId="30" borderId="3" xfId="0" applyNumberFormat="1" applyFont="1" applyFill="1" applyBorder="1" applyAlignment="1">
      <alignment horizontal="center" vertical="center" wrapText="1"/>
    </xf>
    <xf numFmtId="0" fontId="6" fillId="30" borderId="3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</xf>
    <xf numFmtId="49" fontId="66" fillId="0" borderId="1" xfId="2" applyNumberFormat="1" applyFont="1" applyFill="1" applyBorder="1" applyAlignment="1" applyProtection="1">
      <alignment horizontal="center" vertical="center" wrapText="1"/>
    </xf>
    <xf numFmtId="0" fontId="66" fillId="0" borderId="1" xfId="2" applyNumberFormat="1" applyFont="1" applyFill="1" applyBorder="1" applyAlignment="1" applyProtection="1">
      <alignment horizontal="center" vertical="center" wrapText="1"/>
    </xf>
    <xf numFmtId="49" fontId="66" fillId="0" borderId="1" xfId="0" applyNumberFormat="1" applyFont="1" applyFill="1" applyBorder="1" applyAlignment="1" applyProtection="1">
      <alignment horizontal="center" vertical="center" wrapText="1"/>
    </xf>
    <xf numFmtId="49" fontId="63" fillId="0" borderId="4" xfId="0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left" vertical="center" wrapText="1"/>
    </xf>
    <xf numFmtId="49" fontId="66" fillId="0" borderId="1" xfId="3" applyNumberFormat="1" applyFont="1" applyFill="1" applyBorder="1" applyAlignment="1">
      <alignment horizontal="center" vertical="center" wrapText="1"/>
    </xf>
    <xf numFmtId="0" fontId="66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 applyProtection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61" fillId="0" borderId="1" xfId="0" applyNumberFormat="1" applyFont="1" applyBorder="1" applyAlignment="1">
      <alignment horizontal="left" vertical="center" wrapText="1"/>
    </xf>
    <xf numFmtId="49" fontId="6" fillId="31" borderId="3" xfId="0" applyNumberFormat="1" applyFont="1" applyFill="1" applyBorder="1" applyAlignment="1">
      <alignment horizontal="left" vertical="center" wrapText="1"/>
    </xf>
    <xf numFmtId="49" fontId="66" fillId="31" borderId="6" xfId="0" applyNumberFormat="1" applyFont="1" applyFill="1" applyBorder="1" applyAlignment="1">
      <alignment horizontal="center" vertical="center" wrapText="1"/>
    </xf>
    <xf numFmtId="0" fontId="66" fillId="31" borderId="6" xfId="0" applyNumberFormat="1" applyFont="1" applyFill="1" applyBorder="1" applyAlignment="1">
      <alignment horizontal="center" vertical="center" wrapText="1"/>
    </xf>
    <xf numFmtId="0" fontId="6" fillId="31" borderId="6" xfId="0" applyNumberFormat="1" applyFont="1" applyFill="1" applyBorder="1" applyAlignment="1">
      <alignment horizontal="center" vertical="center" wrapText="1"/>
    </xf>
    <xf numFmtId="2" fontId="61" fillId="0" borderId="5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66" fillId="0" borderId="1" xfId="0" applyNumberFormat="1" applyFont="1" applyFill="1" applyBorder="1" applyAlignment="1">
      <alignment horizontal="center" vertical="center" wrapText="1"/>
    </xf>
    <xf numFmtId="0" fontId="66" fillId="0" borderId="1" xfId="0" applyNumberFormat="1" applyFont="1" applyFill="1" applyBorder="1" applyAlignment="1">
      <alignment horizontal="center" vertical="center" wrapText="1"/>
    </xf>
    <xf numFmtId="49" fontId="66" fillId="31" borderId="5" xfId="0" applyNumberFormat="1" applyFont="1" applyFill="1" applyBorder="1" applyAlignment="1">
      <alignment horizontal="left" vertical="center" wrapText="1"/>
    </xf>
    <xf numFmtId="0" fontId="66" fillId="0" borderId="1" xfId="0" applyNumberFormat="1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6" fillId="31" borderId="1" xfId="0" applyNumberFormat="1" applyFont="1" applyFill="1" applyBorder="1" applyAlignment="1">
      <alignment horizontal="left" vertical="center" wrapText="1"/>
    </xf>
    <xf numFmtId="49" fontId="66" fillId="31" borderId="5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9" fontId="60" fillId="31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2" fontId="60" fillId="0" borderId="1" xfId="0" applyNumberFormat="1" applyFont="1" applyFill="1" applyBorder="1" applyAlignment="1">
      <alignment horizontal="center" vertical="center" wrapText="1"/>
    </xf>
    <xf numFmtId="49" fontId="71" fillId="0" borderId="0" xfId="0" applyNumberFormat="1" applyFont="1" applyAlignment="1">
      <alignment horizontal="center" vertical="center" wrapText="1"/>
    </xf>
    <xf numFmtId="0" fontId="71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49" fontId="67" fillId="0" borderId="0" xfId="0" applyNumberFormat="1" applyFont="1" applyAlignment="1">
      <alignment horizontal="center" vertical="center" wrapText="1"/>
    </xf>
    <xf numFmtId="49" fontId="72" fillId="0" borderId="0" xfId="0" applyNumberFormat="1" applyFont="1" applyAlignment="1">
      <alignment horizontal="center" vertical="center" wrapText="1"/>
    </xf>
    <xf numFmtId="0" fontId="72" fillId="0" borderId="0" xfId="0" applyNumberFormat="1" applyFont="1" applyAlignment="1">
      <alignment horizontal="center" vertical="center" wrapText="1"/>
    </xf>
    <xf numFmtId="2" fontId="67" fillId="0" borderId="0" xfId="0" applyNumberFormat="1" applyFont="1" applyAlignment="1">
      <alignment horizontal="center" vertical="center" wrapText="1"/>
    </xf>
    <xf numFmtId="49" fontId="71" fillId="0" borderId="1" xfId="0" applyNumberFormat="1" applyFont="1" applyBorder="1" applyAlignment="1">
      <alignment horizontal="center" vertical="center" wrapText="1"/>
    </xf>
    <xf numFmtId="49" fontId="6" fillId="30" borderId="1" xfId="0" applyNumberFormat="1" applyFont="1" applyFill="1" applyBorder="1" applyAlignment="1">
      <alignment horizontal="left" vertical="center" wrapText="1"/>
    </xf>
    <xf numFmtId="49" fontId="6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3" fillId="0" borderId="0" xfId="0" applyNumberFormat="1" applyFont="1" applyAlignment="1">
      <alignment horizontal="center" vertical="center" wrapText="1"/>
    </xf>
    <xf numFmtId="49" fontId="60" fillId="0" borderId="0" xfId="0" applyNumberFormat="1" applyFont="1" applyFill="1" applyAlignment="1">
      <alignment horizontal="left" vertical="center" wrapText="1"/>
    </xf>
    <xf numFmtId="2" fontId="6" fillId="0" borderId="1" xfId="901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29" borderId="1" xfId="0" applyNumberFormat="1" applyFont="1" applyFill="1" applyBorder="1" applyAlignment="1">
      <alignment horizontal="center" vertical="center" wrapText="1"/>
    </xf>
    <xf numFmtId="0" fontId="3" fillId="29" borderId="1" xfId="0" applyNumberFormat="1" applyFont="1" applyFill="1" applyBorder="1" applyAlignment="1">
      <alignment horizontal="center" vertical="center" wrapText="1"/>
    </xf>
    <xf numFmtId="2" fontId="4" fillId="29" borderId="1" xfId="0" applyNumberFormat="1" applyFont="1" applyFill="1" applyBorder="1" applyAlignment="1">
      <alignment horizontal="center" vertical="center" wrapText="1"/>
    </xf>
    <xf numFmtId="2" fontId="3" fillId="29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75" fillId="0" borderId="6" xfId="0" applyNumberFormat="1" applyFont="1" applyBorder="1" applyAlignment="1">
      <alignment horizontal="center" vertical="center" wrapText="1"/>
    </xf>
    <xf numFmtId="0" fontId="75" fillId="5" borderId="6" xfId="0" applyNumberFormat="1" applyFont="1" applyFill="1" applyBorder="1" applyAlignment="1">
      <alignment horizontal="center" vertical="center" wrapText="1"/>
    </xf>
    <xf numFmtId="0" fontId="75" fillId="3" borderId="6" xfId="0" applyNumberFormat="1" applyFont="1" applyFill="1" applyBorder="1" applyAlignment="1">
      <alignment horizontal="center" vertical="center" wrapText="1"/>
    </xf>
    <xf numFmtId="0" fontId="75" fillId="5" borderId="5" xfId="0" applyNumberFormat="1" applyFont="1" applyFill="1" applyBorder="1" applyAlignment="1">
      <alignment horizontal="center" vertical="center" wrapText="1"/>
    </xf>
    <xf numFmtId="49" fontId="73" fillId="31" borderId="5" xfId="0" applyNumberFormat="1" applyFont="1" applyFill="1" applyBorder="1" applyAlignment="1">
      <alignment horizontal="left" vertical="center" wrapText="1"/>
    </xf>
    <xf numFmtId="2" fontId="75" fillId="4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0" fillId="0" borderId="0" xfId="0" applyNumberFormat="1" applyFont="1" applyAlignment="1">
      <alignment horizontal="center" vertical="center" wrapText="1"/>
    </xf>
    <xf numFmtId="49" fontId="76" fillId="0" borderId="0" xfId="0" applyNumberFormat="1" applyFont="1" applyAlignment="1">
      <alignment horizontal="center" vertical="center" wrapText="1"/>
    </xf>
    <xf numFmtId="0" fontId="70" fillId="0" borderId="0" xfId="0" applyNumberFormat="1" applyFont="1" applyAlignment="1">
      <alignment horizontal="center" vertical="center" wrapText="1"/>
    </xf>
    <xf numFmtId="49" fontId="60" fillId="0" borderId="1" xfId="647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1" xfId="2" applyNumberFormat="1" applyFont="1" applyFill="1" applyBorder="1" applyAlignment="1" applyProtection="1">
      <alignment horizontal="left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2" fontId="9" fillId="0" borderId="1" xfId="1" applyNumberFormat="1" applyFont="1" applyFill="1" applyBorder="1" applyAlignment="1" applyProtection="1">
      <alignment horizontal="center" vertical="center" wrapText="1"/>
    </xf>
    <xf numFmtId="49" fontId="16" fillId="0" borderId="1" xfId="2" applyNumberFormat="1" applyFont="1" applyFill="1" applyBorder="1" applyAlignment="1" applyProtection="1">
      <alignment vertical="center" wrapText="1"/>
    </xf>
    <xf numFmtId="49" fontId="6" fillId="0" borderId="1" xfId="2" quotePrefix="1" applyNumberFormat="1" applyFont="1" applyFill="1" applyBorder="1" applyAlignment="1" applyProtection="1">
      <alignment horizontal="center" vertical="center" wrapText="1"/>
    </xf>
    <xf numFmtId="49" fontId="9" fillId="0" borderId="1" xfId="2" applyNumberFormat="1" applyFont="1" applyFill="1" applyBorder="1" applyAlignment="1" applyProtection="1">
      <alignment vertical="center" wrapText="1"/>
    </xf>
    <xf numFmtId="2" fontId="60" fillId="0" borderId="3" xfId="0" applyNumberFormat="1" applyFont="1" applyFill="1" applyBorder="1" applyAlignment="1">
      <alignment horizontal="center" vertical="center" wrapText="1"/>
    </xf>
    <xf numFmtId="49" fontId="66" fillId="3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6" fillId="30" borderId="3" xfId="0" applyNumberFormat="1" applyFont="1" applyFill="1" applyBorder="1" applyAlignment="1">
      <alignment horizontal="center" vertical="center"/>
    </xf>
    <xf numFmtId="49" fontId="66" fillId="0" borderId="3" xfId="0" applyNumberFormat="1" applyFont="1" applyFill="1" applyBorder="1" applyAlignment="1">
      <alignment horizontal="center" vertical="center" wrapText="1"/>
    </xf>
    <xf numFmtId="2" fontId="6" fillId="0" borderId="1" xfId="647" applyNumberFormat="1" applyFont="1" applyFill="1" applyBorder="1" applyAlignment="1">
      <alignment horizontal="center" vertical="center" wrapText="1"/>
    </xf>
    <xf numFmtId="2" fontId="6" fillId="0" borderId="1" xfId="903" applyNumberFormat="1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/>
    </xf>
    <xf numFmtId="0" fontId="73" fillId="0" borderId="1" xfId="0" applyNumberFormat="1" applyFont="1" applyFill="1" applyBorder="1" applyAlignment="1">
      <alignment horizontal="center" vertical="center"/>
    </xf>
    <xf numFmtId="0" fontId="60" fillId="0" borderId="3" xfId="0" applyNumberFormat="1" applyFont="1" applyFill="1" applyBorder="1" applyAlignment="1">
      <alignment horizontal="center" vertical="center" wrapText="1"/>
    </xf>
    <xf numFmtId="49" fontId="66" fillId="0" borderId="1" xfId="0" applyNumberFormat="1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6" fillId="0" borderId="3" xfId="0" applyNumberFormat="1" applyFont="1" applyFill="1" applyBorder="1" applyAlignment="1">
      <alignment horizontal="center" vertical="center"/>
    </xf>
    <xf numFmtId="49" fontId="66" fillId="0" borderId="1" xfId="647" applyNumberFormat="1" applyFont="1" applyFill="1" applyBorder="1" applyAlignment="1">
      <alignment horizontal="center" vertical="center" wrapText="1"/>
    </xf>
    <xf numFmtId="49" fontId="60" fillId="0" borderId="1" xfId="647" applyNumberFormat="1" applyFont="1" applyFill="1" applyBorder="1" applyAlignment="1">
      <alignment horizontal="center" vertical="center" wrapText="1"/>
    </xf>
    <xf numFmtId="0" fontId="66" fillId="0" borderId="1" xfId="647" applyNumberFormat="1" applyFont="1" applyFill="1" applyBorder="1" applyAlignment="1">
      <alignment horizontal="center" vertical="center" wrapText="1"/>
    </xf>
    <xf numFmtId="0" fontId="60" fillId="0" borderId="1" xfId="647" applyNumberFormat="1" applyFont="1" applyFill="1" applyBorder="1" applyAlignment="1">
      <alignment horizontal="center" vertical="center" wrapText="1"/>
    </xf>
    <xf numFmtId="49" fontId="6" fillId="0" borderId="1" xfId="647" applyNumberFormat="1" applyFont="1" applyFill="1" applyBorder="1" applyAlignment="1">
      <alignment horizontal="left" vertical="center" wrapText="1"/>
    </xf>
    <xf numFmtId="0" fontId="6" fillId="0" borderId="1" xfId="647" applyNumberFormat="1" applyFont="1" applyFill="1" applyBorder="1" applyAlignment="1">
      <alignment horizontal="center" vertical="center" wrapText="1"/>
    </xf>
    <xf numFmtId="49" fontId="66" fillId="0" borderId="1" xfId="876" applyNumberFormat="1" applyFont="1" applyFill="1" applyBorder="1" applyAlignment="1">
      <alignment horizontal="center" vertical="center" wrapText="1"/>
    </xf>
    <xf numFmtId="0" fontId="66" fillId="0" borderId="1" xfId="876" applyNumberFormat="1" applyFont="1" applyFill="1" applyBorder="1" applyAlignment="1">
      <alignment horizontal="center" vertical="center" wrapText="1"/>
    </xf>
    <xf numFmtId="0" fontId="6" fillId="0" borderId="1" xfId="876" applyNumberFormat="1" applyFont="1" applyFill="1" applyBorder="1" applyAlignment="1">
      <alignment horizontal="center" vertical="center" wrapText="1"/>
    </xf>
    <xf numFmtId="2" fontId="6" fillId="0" borderId="1" xfId="876" applyNumberFormat="1" applyFont="1" applyFill="1" applyBorder="1" applyAlignment="1">
      <alignment horizontal="center" vertical="center" wrapText="1"/>
    </xf>
    <xf numFmtId="2" fontId="6" fillId="0" borderId="1" xfId="900" applyNumberFormat="1" applyFont="1" applyFill="1" applyBorder="1" applyAlignment="1">
      <alignment horizontal="center" vertical="center" wrapText="1"/>
    </xf>
    <xf numFmtId="9" fontId="60" fillId="5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6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5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60" fillId="0" borderId="1" xfId="2" applyNumberFormat="1" applyFont="1" applyFill="1" applyBorder="1" applyAlignment="1" applyProtection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9" fontId="71" fillId="0" borderId="1" xfId="0" applyNumberFormat="1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 wrapText="1"/>
    </xf>
    <xf numFmtId="49" fontId="79" fillId="0" borderId="1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Alignment="1">
      <alignment horizontal="center" vertical="center"/>
    </xf>
    <xf numFmtId="49" fontId="73" fillId="0" borderId="5" xfId="0" applyNumberFormat="1" applyFont="1" applyFill="1" applyBorder="1" applyAlignment="1" applyProtection="1">
      <alignment horizontal="center" vertical="center" wrapText="1"/>
    </xf>
    <xf numFmtId="49" fontId="80" fillId="0" borderId="1" xfId="0" applyNumberFormat="1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 applyProtection="1">
      <alignment horizontal="center" vertical="center" wrapText="1"/>
    </xf>
    <xf numFmtId="49" fontId="73" fillId="31" borderId="5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9" fontId="75" fillId="5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49" fontId="60" fillId="0" borderId="2" xfId="0" applyNumberFormat="1" applyFont="1" applyFill="1" applyBorder="1" applyAlignment="1">
      <alignment horizontal="center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49" fontId="60" fillId="0" borderId="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63" fillId="0" borderId="2" xfId="0" applyNumberFormat="1" applyFont="1" applyBorder="1" applyAlignment="1">
      <alignment horizontal="center" vertical="center" wrapText="1"/>
    </xf>
    <xf numFmtId="49" fontId="63" fillId="0" borderId="3" xfId="0" applyNumberFormat="1" applyFont="1" applyBorder="1" applyAlignment="1">
      <alignment horizontal="center" vertical="center" wrapText="1"/>
    </xf>
    <xf numFmtId="0" fontId="63" fillId="0" borderId="2" xfId="0" applyNumberFormat="1" applyFont="1" applyBorder="1" applyAlignment="1">
      <alignment horizontal="center" vertical="center" wrapText="1"/>
    </xf>
    <xf numFmtId="0" fontId="63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</cellXfs>
  <cellStyles count="904">
    <cellStyle name="20% - Accent1" xfId="6"/>
    <cellStyle name="20% - Accent1 2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3" xfId="17"/>
    <cellStyle name="20% - Accent1 3 2" xfId="18"/>
    <cellStyle name="20% - Accent1 4" xfId="19"/>
    <cellStyle name="20% - Accent1 4 2" xfId="20"/>
    <cellStyle name="20% - Accent1 4 2 2" xfId="21"/>
    <cellStyle name="20% - Accent1 4 3" xfId="22"/>
    <cellStyle name="20% - Accent1 5" xfId="23"/>
    <cellStyle name="20% - Accent1 5 2" xfId="24"/>
    <cellStyle name="20% - Accent1 6" xfId="25"/>
    <cellStyle name="20% - Accent1 6 2" xfId="26"/>
    <cellStyle name="20% - Accent1 7" xfId="27"/>
    <cellStyle name="20% - Accent1 7 2" xfId="28"/>
    <cellStyle name="20% - Accent1_Q.W. ADMINISTRACIULI SENOBA" xfId="29"/>
    <cellStyle name="20% - Accent2" xfId="30"/>
    <cellStyle name="20% - Accent2 2" xfId="31"/>
    <cellStyle name="20% - Accent2 2 2" xfId="32"/>
    <cellStyle name="20% - Accent2 2 2 2" xfId="33"/>
    <cellStyle name="20% - Accent2 2 3" xfId="34"/>
    <cellStyle name="20% - Accent2 2 3 2" xfId="35"/>
    <cellStyle name="20% - Accent2 2 4" xfId="36"/>
    <cellStyle name="20% - Accent2 2 4 2" xfId="37"/>
    <cellStyle name="20% - Accent2 2 5" xfId="38"/>
    <cellStyle name="20% - Accent2 2 5 2" xfId="39"/>
    <cellStyle name="20% - Accent2 2 6" xfId="40"/>
    <cellStyle name="20% - Accent2 3" xfId="41"/>
    <cellStyle name="20% - Accent2 3 2" xfId="42"/>
    <cellStyle name="20% - Accent2 4" xfId="43"/>
    <cellStyle name="20% - Accent2 4 2" xfId="44"/>
    <cellStyle name="20% - Accent2 4 2 2" xfId="45"/>
    <cellStyle name="20% - Accent2 4 3" xfId="46"/>
    <cellStyle name="20% - Accent2 5" xfId="47"/>
    <cellStyle name="20% - Accent2 5 2" xfId="48"/>
    <cellStyle name="20% - Accent2 6" xfId="49"/>
    <cellStyle name="20% - Accent2 6 2" xfId="50"/>
    <cellStyle name="20% - Accent2 7" xfId="51"/>
    <cellStyle name="20% - Accent2 7 2" xfId="52"/>
    <cellStyle name="20% - Accent2_Q.W. ADMINISTRACIULI SENOBA" xfId="53"/>
    <cellStyle name="20% - Accent3" xfId="54"/>
    <cellStyle name="20% - Accent3 2" xfId="55"/>
    <cellStyle name="20% - Accent3 2 2" xfId="56"/>
    <cellStyle name="20% - Accent3 2 2 2" xfId="57"/>
    <cellStyle name="20% - Accent3 2 3" xfId="58"/>
    <cellStyle name="20% - Accent3 2 3 2" xfId="59"/>
    <cellStyle name="20% - Accent3 2 4" xfId="60"/>
    <cellStyle name="20% - Accent3 2 4 2" xfId="61"/>
    <cellStyle name="20% - Accent3 2 5" xfId="62"/>
    <cellStyle name="20% - Accent3 2 5 2" xfId="63"/>
    <cellStyle name="20% - Accent3 2 6" xfId="64"/>
    <cellStyle name="20% - Accent3 3" xfId="65"/>
    <cellStyle name="20% - Accent3 3 2" xfId="66"/>
    <cellStyle name="20% - Accent3 4" xfId="67"/>
    <cellStyle name="20% - Accent3 4 2" xfId="68"/>
    <cellStyle name="20% - Accent3 4 2 2" xfId="69"/>
    <cellStyle name="20% - Accent3 4 3" xfId="70"/>
    <cellStyle name="20% - Accent3 5" xfId="71"/>
    <cellStyle name="20% - Accent3 5 2" xfId="72"/>
    <cellStyle name="20% - Accent3 6" xfId="73"/>
    <cellStyle name="20% - Accent3 6 2" xfId="74"/>
    <cellStyle name="20% - Accent3 7" xfId="75"/>
    <cellStyle name="20% - Accent3 7 2" xfId="76"/>
    <cellStyle name="20% - Accent3_Q.W. ADMINISTRACIULI SENOBA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3 2" xfId="83"/>
    <cellStyle name="20% - Accent4 2 4" xfId="84"/>
    <cellStyle name="20% - Accent4 2 4 2" xfId="85"/>
    <cellStyle name="20% - Accent4 2 5" xfId="86"/>
    <cellStyle name="20% - Accent4 2 5 2" xfId="87"/>
    <cellStyle name="20% - Accent4 2 6" xfId="88"/>
    <cellStyle name="20% - Accent4 3" xfId="89"/>
    <cellStyle name="20% - Accent4 3 2" xfId="90"/>
    <cellStyle name="20% - Accent4 4" xfId="91"/>
    <cellStyle name="20% - Accent4 4 2" xfId="92"/>
    <cellStyle name="20% - Accent4 4 2 2" xfId="93"/>
    <cellStyle name="20% - Accent4 4 3" xfId="94"/>
    <cellStyle name="20% - Accent4 5" xfId="95"/>
    <cellStyle name="20% - Accent4 5 2" xfId="96"/>
    <cellStyle name="20% - Accent4 6" xfId="97"/>
    <cellStyle name="20% - Accent4 6 2" xfId="98"/>
    <cellStyle name="20% - Accent4 7" xfId="99"/>
    <cellStyle name="20% - Accent4 7 2" xfId="100"/>
    <cellStyle name="20% - Accent4_Q.W. ADMINISTRACIULI SENOBA" xfId="101"/>
    <cellStyle name="20% - Accent5" xfId="102"/>
    <cellStyle name="20% - Accent5 2" xfId="103"/>
    <cellStyle name="20% - Accent5 2 2" xfId="104"/>
    <cellStyle name="20% - Accent5 2 2 2" xfId="105"/>
    <cellStyle name="20% - Accent5 2 3" xfId="106"/>
    <cellStyle name="20% - Accent5 2 3 2" xfId="107"/>
    <cellStyle name="20% - Accent5 2 4" xfId="108"/>
    <cellStyle name="20% - Accent5 2 4 2" xfId="109"/>
    <cellStyle name="20% - Accent5 2 5" xfId="110"/>
    <cellStyle name="20% - Accent5 2 5 2" xfId="111"/>
    <cellStyle name="20% - Accent5 2 6" xfId="112"/>
    <cellStyle name="20% - Accent5 3" xfId="113"/>
    <cellStyle name="20% - Accent5 3 2" xfId="114"/>
    <cellStyle name="20% - Accent5 4" xfId="115"/>
    <cellStyle name="20% - Accent5 4 2" xfId="116"/>
    <cellStyle name="20% - Accent5 4 2 2" xfId="117"/>
    <cellStyle name="20% - Accent5 4 3" xfId="118"/>
    <cellStyle name="20% - Accent5 5" xfId="119"/>
    <cellStyle name="20% - Accent5 5 2" xfId="120"/>
    <cellStyle name="20% - Accent5 6" xfId="121"/>
    <cellStyle name="20% - Accent5 6 2" xfId="122"/>
    <cellStyle name="20% - Accent5 7" xfId="123"/>
    <cellStyle name="20% - Accent5 7 2" xfId="124"/>
    <cellStyle name="20% - Accent5_Q.W. ADMINISTRACIULI SENOBA" xfId="125"/>
    <cellStyle name="20% - Accent6" xfId="126"/>
    <cellStyle name="20% - Accent6 2" xfId="127"/>
    <cellStyle name="20% - Accent6 2 2" xfId="128"/>
    <cellStyle name="20% - Accent6 2 2 2" xfId="129"/>
    <cellStyle name="20% - Accent6 2 3" xfId="130"/>
    <cellStyle name="20% - Accent6 2 3 2" xfId="131"/>
    <cellStyle name="20% - Accent6 2 4" xfId="132"/>
    <cellStyle name="20% - Accent6 2 4 2" xfId="133"/>
    <cellStyle name="20% - Accent6 2 5" xfId="134"/>
    <cellStyle name="20% - Accent6 2 5 2" xfId="135"/>
    <cellStyle name="20% - Accent6 2 6" xfId="136"/>
    <cellStyle name="20% - Accent6 3" xfId="137"/>
    <cellStyle name="20% - Accent6 3 2" xfId="138"/>
    <cellStyle name="20% - Accent6 4" xfId="139"/>
    <cellStyle name="20% - Accent6 4 2" xfId="140"/>
    <cellStyle name="20% - Accent6 4 2 2" xfId="141"/>
    <cellStyle name="20% - Accent6 4 3" xfId="142"/>
    <cellStyle name="20% - Accent6 5" xfId="143"/>
    <cellStyle name="20% - Accent6 5 2" xfId="144"/>
    <cellStyle name="20% - Accent6 6" xfId="145"/>
    <cellStyle name="20% - Accent6 6 2" xfId="146"/>
    <cellStyle name="20% - Accent6 7" xfId="147"/>
    <cellStyle name="20% - Accent6 7 2" xfId="148"/>
    <cellStyle name="20% - Accent6_Q.W. ADMINISTRACIULI SENOBA" xfId="149"/>
    <cellStyle name="40% - Accent1" xfId="150"/>
    <cellStyle name="40% - Accent1 2" xfId="151"/>
    <cellStyle name="40% - Accent1 2 2" xfId="152"/>
    <cellStyle name="40% - Accent1 2 2 2" xfId="153"/>
    <cellStyle name="40% - Accent1 2 3" xfId="154"/>
    <cellStyle name="40% - Accent1 2 3 2" xfId="155"/>
    <cellStyle name="40% - Accent1 2 4" xfId="156"/>
    <cellStyle name="40% - Accent1 2 4 2" xfId="157"/>
    <cellStyle name="40% - Accent1 2 5" xfId="158"/>
    <cellStyle name="40% - Accent1 2 5 2" xfId="159"/>
    <cellStyle name="40% - Accent1 2 6" xfId="160"/>
    <cellStyle name="40% - Accent1 3" xfId="161"/>
    <cellStyle name="40% - Accent1 3 2" xfId="162"/>
    <cellStyle name="40% - Accent1 4" xfId="163"/>
    <cellStyle name="40% - Accent1 4 2" xfId="164"/>
    <cellStyle name="40% - Accent1 4 2 2" xfId="165"/>
    <cellStyle name="40% - Accent1 4 3" xfId="166"/>
    <cellStyle name="40% - Accent1 5" xfId="167"/>
    <cellStyle name="40% - Accent1 5 2" xfId="168"/>
    <cellStyle name="40% - Accent1 6" xfId="169"/>
    <cellStyle name="40% - Accent1 6 2" xfId="170"/>
    <cellStyle name="40% - Accent1 7" xfId="171"/>
    <cellStyle name="40% - Accent1 7 2" xfId="172"/>
    <cellStyle name="40% - Accent1_Q.W. ADMINISTRACIULI SENOBA" xfId="173"/>
    <cellStyle name="40% - Accent2" xfId="174"/>
    <cellStyle name="40% - Accent2 2" xfId="175"/>
    <cellStyle name="40% - Accent2 2 2" xfId="176"/>
    <cellStyle name="40% - Accent2 2 2 2" xfId="177"/>
    <cellStyle name="40% - Accent2 2 3" xfId="178"/>
    <cellStyle name="40% - Accent2 2 3 2" xfId="179"/>
    <cellStyle name="40% - Accent2 2 4" xfId="180"/>
    <cellStyle name="40% - Accent2 2 4 2" xfId="181"/>
    <cellStyle name="40% - Accent2 2 5" xfId="182"/>
    <cellStyle name="40% - Accent2 2 5 2" xfId="183"/>
    <cellStyle name="40% - Accent2 2 6" xfId="184"/>
    <cellStyle name="40% - Accent2 3" xfId="185"/>
    <cellStyle name="40% - Accent2 3 2" xfId="186"/>
    <cellStyle name="40% - Accent2 4" xfId="187"/>
    <cellStyle name="40% - Accent2 4 2" xfId="188"/>
    <cellStyle name="40% - Accent2 4 2 2" xfId="189"/>
    <cellStyle name="40% - Accent2 4 3" xfId="190"/>
    <cellStyle name="40% - Accent2 5" xfId="191"/>
    <cellStyle name="40% - Accent2 5 2" xfId="192"/>
    <cellStyle name="40% - Accent2 6" xfId="193"/>
    <cellStyle name="40% - Accent2 6 2" xfId="194"/>
    <cellStyle name="40% - Accent2 7" xfId="195"/>
    <cellStyle name="40% - Accent2 7 2" xfId="196"/>
    <cellStyle name="40% - Accent2_Q.W. ADMINISTRACIULI SENOBA" xfId="197"/>
    <cellStyle name="40% - Accent3" xfId="198"/>
    <cellStyle name="40% - Accent3 2" xfId="199"/>
    <cellStyle name="40% - Accent3 2 2" xfId="200"/>
    <cellStyle name="40% - Accent3 2 2 2" xfId="201"/>
    <cellStyle name="40% - Accent3 2 3" xfId="202"/>
    <cellStyle name="40% - Accent3 2 3 2" xfId="203"/>
    <cellStyle name="40% - Accent3 2 4" xfId="204"/>
    <cellStyle name="40% - Accent3 2 4 2" xfId="205"/>
    <cellStyle name="40% - Accent3 2 5" xfId="206"/>
    <cellStyle name="40% - Accent3 2 5 2" xfId="207"/>
    <cellStyle name="40% - Accent3 2 6" xfId="208"/>
    <cellStyle name="40% - Accent3 3" xfId="209"/>
    <cellStyle name="40% - Accent3 3 2" xfId="210"/>
    <cellStyle name="40% - Accent3 4" xfId="211"/>
    <cellStyle name="40% - Accent3 4 2" xfId="212"/>
    <cellStyle name="40% - Accent3 4 2 2" xfId="213"/>
    <cellStyle name="40% - Accent3 4 3" xfId="214"/>
    <cellStyle name="40% - Accent3 5" xfId="215"/>
    <cellStyle name="40% - Accent3 5 2" xfId="216"/>
    <cellStyle name="40% - Accent3 6" xfId="217"/>
    <cellStyle name="40% - Accent3 6 2" xfId="218"/>
    <cellStyle name="40% - Accent3 7" xfId="219"/>
    <cellStyle name="40% - Accent3 7 2" xfId="220"/>
    <cellStyle name="40% - Accent3_Q.W. ADMINISTRACIULI SENOBA" xfId="221"/>
    <cellStyle name="40% - Accent4" xfId="222"/>
    <cellStyle name="40% - Accent4 2" xfId="223"/>
    <cellStyle name="40% - Accent4 2 2" xfId="224"/>
    <cellStyle name="40% - Accent4 2 2 2" xfId="225"/>
    <cellStyle name="40% - Accent4 2 3" xfId="226"/>
    <cellStyle name="40% - Accent4 2 3 2" xfId="227"/>
    <cellStyle name="40% - Accent4 2 4" xfId="228"/>
    <cellStyle name="40% - Accent4 2 4 2" xfId="229"/>
    <cellStyle name="40% - Accent4 2 5" xfId="230"/>
    <cellStyle name="40% - Accent4 2 5 2" xfId="231"/>
    <cellStyle name="40% - Accent4 2 6" xfId="232"/>
    <cellStyle name="40% - Accent4 3" xfId="233"/>
    <cellStyle name="40% - Accent4 3 2" xfId="234"/>
    <cellStyle name="40% - Accent4 4" xfId="235"/>
    <cellStyle name="40% - Accent4 4 2" xfId="236"/>
    <cellStyle name="40% - Accent4 4 2 2" xfId="237"/>
    <cellStyle name="40% - Accent4 4 3" xfId="238"/>
    <cellStyle name="40% - Accent4 5" xfId="239"/>
    <cellStyle name="40% - Accent4 5 2" xfId="240"/>
    <cellStyle name="40% - Accent4 6" xfId="241"/>
    <cellStyle name="40% - Accent4 6 2" xfId="242"/>
    <cellStyle name="40% - Accent4 7" xfId="243"/>
    <cellStyle name="40% - Accent4 7 2" xfId="244"/>
    <cellStyle name="40% - Accent4_Q.W. ADMINISTRACIULI SENOBA" xfId="245"/>
    <cellStyle name="40% - Accent5" xfId="246"/>
    <cellStyle name="40% - Accent5 2" xfId="247"/>
    <cellStyle name="40% - Accent5 2 2" xfId="248"/>
    <cellStyle name="40% - Accent5 2 2 2" xfId="249"/>
    <cellStyle name="40% - Accent5 2 3" xfId="250"/>
    <cellStyle name="40% - Accent5 2 3 2" xfId="251"/>
    <cellStyle name="40% - Accent5 2 4" xfId="252"/>
    <cellStyle name="40% - Accent5 2 4 2" xfId="253"/>
    <cellStyle name="40% - Accent5 2 5" xfId="254"/>
    <cellStyle name="40% - Accent5 2 5 2" xfId="255"/>
    <cellStyle name="40% - Accent5 2 6" xfId="256"/>
    <cellStyle name="40% - Accent5 3" xfId="257"/>
    <cellStyle name="40% - Accent5 3 2" xfId="258"/>
    <cellStyle name="40% - Accent5 4" xfId="259"/>
    <cellStyle name="40% - Accent5 4 2" xfId="260"/>
    <cellStyle name="40% - Accent5 4 2 2" xfId="261"/>
    <cellStyle name="40% - Accent5 4 3" xfId="262"/>
    <cellStyle name="40% - Accent5 5" xfId="263"/>
    <cellStyle name="40% - Accent5 5 2" xfId="264"/>
    <cellStyle name="40% - Accent5 6" xfId="265"/>
    <cellStyle name="40% - Accent5 6 2" xfId="266"/>
    <cellStyle name="40% - Accent5 7" xfId="267"/>
    <cellStyle name="40% - Accent5 7 2" xfId="268"/>
    <cellStyle name="40% - Accent5_Q.W. ADMINISTRACIULI SENOBA" xfId="269"/>
    <cellStyle name="40% - Accent6" xfId="270"/>
    <cellStyle name="40% - Accent6 2" xfId="271"/>
    <cellStyle name="40% - Accent6 2 2" xfId="272"/>
    <cellStyle name="40% - Accent6 2 2 2" xfId="273"/>
    <cellStyle name="40% - Accent6 2 3" xfId="274"/>
    <cellStyle name="40% - Accent6 2 3 2" xfId="275"/>
    <cellStyle name="40% - Accent6 2 4" xfId="276"/>
    <cellStyle name="40% - Accent6 2 4 2" xfId="277"/>
    <cellStyle name="40% - Accent6 2 5" xfId="278"/>
    <cellStyle name="40% - Accent6 2 5 2" xfId="279"/>
    <cellStyle name="40% - Accent6 2 6" xfId="280"/>
    <cellStyle name="40% - Accent6 3" xfId="281"/>
    <cellStyle name="40% - Accent6 3 2" xfId="282"/>
    <cellStyle name="40% - Accent6 4" xfId="283"/>
    <cellStyle name="40% - Accent6 4 2" xfId="284"/>
    <cellStyle name="40% - Accent6 4 2 2" xfId="285"/>
    <cellStyle name="40% - Accent6 4 3" xfId="286"/>
    <cellStyle name="40% - Accent6 5" xfId="287"/>
    <cellStyle name="40% - Accent6 5 2" xfId="288"/>
    <cellStyle name="40% - Accent6 6" xfId="289"/>
    <cellStyle name="40% - Accent6 6 2" xfId="290"/>
    <cellStyle name="40% - Accent6 7" xfId="291"/>
    <cellStyle name="40% - Accent6 7 2" xfId="292"/>
    <cellStyle name="40% - Accent6_Q.W. ADMINISTRACIULI SENOBA" xfId="293"/>
    <cellStyle name="60% - Accent1" xfId="294"/>
    <cellStyle name="60% - Accent1 2" xfId="295"/>
    <cellStyle name="60% - Accent1 2 2" xfId="296"/>
    <cellStyle name="60% - Accent1 2 3" xfId="297"/>
    <cellStyle name="60% - Accent1 2 4" xfId="298"/>
    <cellStyle name="60% - Accent1 2 5" xfId="299"/>
    <cellStyle name="60% - Accent1 3" xfId="300"/>
    <cellStyle name="60% - Accent1 4" xfId="301"/>
    <cellStyle name="60% - Accent1 4 2" xfId="302"/>
    <cellStyle name="60% - Accent1 5" xfId="303"/>
    <cellStyle name="60% - Accent1 6" xfId="304"/>
    <cellStyle name="60% - Accent1 7" xfId="305"/>
    <cellStyle name="60% - Accent2" xfId="306"/>
    <cellStyle name="60% - Accent2 2" xfId="307"/>
    <cellStyle name="60% - Accent2 2 2" xfId="308"/>
    <cellStyle name="60% - Accent2 2 3" xfId="309"/>
    <cellStyle name="60% - Accent2 2 4" xfId="310"/>
    <cellStyle name="60% - Accent2 2 5" xfId="311"/>
    <cellStyle name="60% - Accent2 3" xfId="312"/>
    <cellStyle name="60% - Accent2 4" xfId="313"/>
    <cellStyle name="60% - Accent2 4 2" xfId="314"/>
    <cellStyle name="60% - Accent2 5" xfId="315"/>
    <cellStyle name="60% - Accent2 6" xfId="316"/>
    <cellStyle name="60% - Accent2 7" xfId="317"/>
    <cellStyle name="60% - Accent3" xfId="318"/>
    <cellStyle name="60% - Accent3 2" xfId="319"/>
    <cellStyle name="60% - Accent3 2 2" xfId="320"/>
    <cellStyle name="60% - Accent3 2 3" xfId="321"/>
    <cellStyle name="60% - Accent3 2 4" xfId="322"/>
    <cellStyle name="60% - Accent3 2 5" xfId="323"/>
    <cellStyle name="60% - Accent3 3" xfId="324"/>
    <cellStyle name="60% - Accent3 4" xfId="325"/>
    <cellStyle name="60% - Accent3 4 2" xfId="326"/>
    <cellStyle name="60% - Accent3 5" xfId="327"/>
    <cellStyle name="60% - Accent3 6" xfId="328"/>
    <cellStyle name="60% - Accent3 7" xfId="329"/>
    <cellStyle name="60% - Accent4" xfId="330"/>
    <cellStyle name="60% - Accent4 2" xfId="331"/>
    <cellStyle name="60% - Accent4 2 2" xfId="332"/>
    <cellStyle name="60% - Accent4 2 3" xfId="333"/>
    <cellStyle name="60% - Accent4 2 4" xfId="334"/>
    <cellStyle name="60% - Accent4 2 5" xfId="335"/>
    <cellStyle name="60% - Accent4 3" xfId="336"/>
    <cellStyle name="60% - Accent4 4" xfId="337"/>
    <cellStyle name="60% - Accent4 4 2" xfId="338"/>
    <cellStyle name="60% - Accent4 5" xfId="339"/>
    <cellStyle name="60% - Accent4 6" xfId="340"/>
    <cellStyle name="60% - Accent4 7" xfId="341"/>
    <cellStyle name="60% - Accent5" xfId="342"/>
    <cellStyle name="60% - Accent5 2" xfId="343"/>
    <cellStyle name="60% - Accent5 2 2" xfId="344"/>
    <cellStyle name="60% - Accent5 2 3" xfId="345"/>
    <cellStyle name="60% - Accent5 2 4" xfId="346"/>
    <cellStyle name="60% - Accent5 2 5" xfId="347"/>
    <cellStyle name="60% - Accent5 3" xfId="348"/>
    <cellStyle name="60% - Accent5 4" xfId="349"/>
    <cellStyle name="60% - Accent5 4 2" xfId="350"/>
    <cellStyle name="60% - Accent5 5" xfId="351"/>
    <cellStyle name="60% - Accent5 6" xfId="352"/>
    <cellStyle name="60% - Accent5 7" xfId="353"/>
    <cellStyle name="60% - Accent6" xfId="354"/>
    <cellStyle name="60% - Accent6 2" xfId="355"/>
    <cellStyle name="60% - Accent6 2 2" xfId="356"/>
    <cellStyle name="60% - Accent6 2 3" xfId="357"/>
    <cellStyle name="60% - Accent6 2 4" xfId="358"/>
    <cellStyle name="60% - Accent6 2 5" xfId="359"/>
    <cellStyle name="60% - Accent6 3" xfId="360"/>
    <cellStyle name="60% - Accent6 4" xfId="361"/>
    <cellStyle name="60% - Accent6 4 2" xfId="362"/>
    <cellStyle name="60% - Accent6 5" xfId="363"/>
    <cellStyle name="60% - Accent6 6" xfId="364"/>
    <cellStyle name="60% - Accent6 7" xfId="365"/>
    <cellStyle name="Accent1" xfId="366"/>
    <cellStyle name="Accent1 2" xfId="367"/>
    <cellStyle name="Accent1 2 2" xfId="368"/>
    <cellStyle name="Accent1 2 3" xfId="369"/>
    <cellStyle name="Accent1 2 4" xfId="370"/>
    <cellStyle name="Accent1 2 5" xfId="371"/>
    <cellStyle name="Accent1 3" xfId="372"/>
    <cellStyle name="Accent1 4" xfId="373"/>
    <cellStyle name="Accent1 4 2" xfId="374"/>
    <cellStyle name="Accent1 5" xfId="375"/>
    <cellStyle name="Accent1 6" xfId="376"/>
    <cellStyle name="Accent1 7" xfId="377"/>
    <cellStyle name="Accent2" xfId="378"/>
    <cellStyle name="Accent2 2" xfId="379"/>
    <cellStyle name="Accent2 2 2" xfId="380"/>
    <cellStyle name="Accent2 2 3" xfId="381"/>
    <cellStyle name="Accent2 2 4" xfId="382"/>
    <cellStyle name="Accent2 2 5" xfId="383"/>
    <cellStyle name="Accent2 3" xfId="384"/>
    <cellStyle name="Accent2 4" xfId="385"/>
    <cellStyle name="Accent2 4 2" xfId="386"/>
    <cellStyle name="Accent2 5" xfId="387"/>
    <cellStyle name="Accent2 6" xfId="388"/>
    <cellStyle name="Accent2 7" xfId="389"/>
    <cellStyle name="Accent3" xfId="390"/>
    <cellStyle name="Accent3 2" xfId="391"/>
    <cellStyle name="Accent3 2 2" xfId="392"/>
    <cellStyle name="Accent3 2 3" xfId="393"/>
    <cellStyle name="Accent3 2 4" xfId="394"/>
    <cellStyle name="Accent3 2 5" xfId="395"/>
    <cellStyle name="Accent3 3" xfId="396"/>
    <cellStyle name="Accent3 4" xfId="397"/>
    <cellStyle name="Accent3 4 2" xfId="398"/>
    <cellStyle name="Accent3 5" xfId="399"/>
    <cellStyle name="Accent3 6" xfId="400"/>
    <cellStyle name="Accent3 7" xfId="401"/>
    <cellStyle name="Accent4" xfId="402"/>
    <cellStyle name="Accent4 2" xfId="403"/>
    <cellStyle name="Accent4 2 2" xfId="404"/>
    <cellStyle name="Accent4 2 3" xfId="405"/>
    <cellStyle name="Accent4 2 4" xfId="406"/>
    <cellStyle name="Accent4 2 5" xfId="407"/>
    <cellStyle name="Accent4 3" xfId="408"/>
    <cellStyle name="Accent4 4" xfId="409"/>
    <cellStyle name="Accent4 4 2" xfId="410"/>
    <cellStyle name="Accent4 5" xfId="411"/>
    <cellStyle name="Accent4 6" xfId="412"/>
    <cellStyle name="Accent4 7" xfId="413"/>
    <cellStyle name="Accent5" xfId="414"/>
    <cellStyle name="Accent5 2" xfId="415"/>
    <cellStyle name="Accent5 2 2" xfId="416"/>
    <cellStyle name="Accent5 2 3" xfId="417"/>
    <cellStyle name="Accent5 2 4" xfId="418"/>
    <cellStyle name="Accent5 2 5" xfId="419"/>
    <cellStyle name="Accent5 3" xfId="420"/>
    <cellStyle name="Accent5 4" xfId="421"/>
    <cellStyle name="Accent5 4 2" xfId="422"/>
    <cellStyle name="Accent5 5" xfId="423"/>
    <cellStyle name="Accent5 6" xfId="424"/>
    <cellStyle name="Accent5 7" xfId="425"/>
    <cellStyle name="Accent6" xfId="426"/>
    <cellStyle name="Accent6 2" xfId="427"/>
    <cellStyle name="Accent6 2 2" xfId="428"/>
    <cellStyle name="Accent6 2 3" xfId="429"/>
    <cellStyle name="Accent6 2 4" xfId="430"/>
    <cellStyle name="Accent6 2 5" xfId="431"/>
    <cellStyle name="Accent6 3" xfId="432"/>
    <cellStyle name="Accent6 4" xfId="433"/>
    <cellStyle name="Accent6 4 2" xfId="434"/>
    <cellStyle name="Accent6 5" xfId="435"/>
    <cellStyle name="Accent6 6" xfId="436"/>
    <cellStyle name="Accent6 7" xfId="437"/>
    <cellStyle name="Bad" xfId="438"/>
    <cellStyle name="Bad 2" xfId="439"/>
    <cellStyle name="Bad 2 2" xfId="440"/>
    <cellStyle name="Bad 2 3" xfId="441"/>
    <cellStyle name="Bad 2 4" xfId="442"/>
    <cellStyle name="Bad 2 5" xfId="443"/>
    <cellStyle name="Bad 3" xfId="444"/>
    <cellStyle name="Bad 4" xfId="445"/>
    <cellStyle name="Bad 4 2" xfId="446"/>
    <cellStyle name="Bad 5" xfId="447"/>
    <cellStyle name="Bad 6" xfId="448"/>
    <cellStyle name="Bad 7" xfId="449"/>
    <cellStyle name="Calculation" xfId="450"/>
    <cellStyle name="Calculation 2" xfId="451"/>
    <cellStyle name="Calculation 2 2" xfId="452"/>
    <cellStyle name="Calculation 2 3" xfId="453"/>
    <cellStyle name="Calculation 2 4" xfId="454"/>
    <cellStyle name="Calculation 2 5" xfId="455"/>
    <cellStyle name="Calculation 2_anakia II etapi.xls sm. defeqturi" xfId="456"/>
    <cellStyle name="Calculation 3" xfId="457"/>
    <cellStyle name="Calculation 4" xfId="458"/>
    <cellStyle name="Calculation 4 2" xfId="459"/>
    <cellStyle name="Calculation 4_anakia II etapi.xls sm. defeqturi" xfId="460"/>
    <cellStyle name="Calculation 5" xfId="461"/>
    <cellStyle name="Calculation 6" xfId="462"/>
    <cellStyle name="Calculation 7" xfId="463"/>
    <cellStyle name="Check Cell" xfId="464"/>
    <cellStyle name="Check Cell 2" xfId="465"/>
    <cellStyle name="Check Cell 2 2" xfId="466"/>
    <cellStyle name="Check Cell 2 3" xfId="467"/>
    <cellStyle name="Check Cell 2 4" xfId="468"/>
    <cellStyle name="Check Cell 2 5" xfId="469"/>
    <cellStyle name="Check Cell 2_anakia II etapi.xls sm. defeqturi" xfId="470"/>
    <cellStyle name="Check Cell 3" xfId="471"/>
    <cellStyle name="Check Cell 4" xfId="472"/>
    <cellStyle name="Check Cell 4 2" xfId="473"/>
    <cellStyle name="Check Cell 4_anakia II etapi.xls sm. defeqturi" xfId="474"/>
    <cellStyle name="Check Cell 5" xfId="475"/>
    <cellStyle name="Check Cell 6" xfId="476"/>
    <cellStyle name="Check Cell 7" xfId="477"/>
    <cellStyle name="Comma" xfId="1" builtinId="3"/>
    <cellStyle name="Comma 10" xfId="479"/>
    <cellStyle name="Comma 10 2" xfId="480"/>
    <cellStyle name="Comma 11" xfId="481"/>
    <cellStyle name="Comma 12" xfId="482"/>
    <cellStyle name="Comma 12 2" xfId="483"/>
    <cellStyle name="Comma 12 3" xfId="484"/>
    <cellStyle name="Comma 12 4" xfId="485"/>
    <cellStyle name="Comma 12 5" xfId="486"/>
    <cellStyle name="Comma 12 6" xfId="487"/>
    <cellStyle name="Comma 12 7" xfId="488"/>
    <cellStyle name="Comma 12 8" xfId="489"/>
    <cellStyle name="Comma 13" xfId="490"/>
    <cellStyle name="Comma 14" xfId="491"/>
    <cellStyle name="Comma 15" xfId="492"/>
    <cellStyle name="Comma 15 2" xfId="493"/>
    <cellStyle name="Comma 16" xfId="494"/>
    <cellStyle name="Comma 17" xfId="495"/>
    <cellStyle name="Comma 17 2" xfId="496"/>
    <cellStyle name="Comma 18" xfId="497"/>
    <cellStyle name="Comma 19" xfId="498"/>
    <cellStyle name="Comma 2" xfId="499"/>
    <cellStyle name="Comma 2 2" xfId="500"/>
    <cellStyle name="Comma 2 2 2" xfId="501"/>
    <cellStyle name="Comma 2 2 3" xfId="502"/>
    <cellStyle name="Comma 2 3" xfId="503"/>
    <cellStyle name="Comma 20" xfId="504"/>
    <cellStyle name="Comma 3" xfId="505"/>
    <cellStyle name="Comma 4" xfId="506"/>
    <cellStyle name="Comma 5" xfId="507"/>
    <cellStyle name="Comma 6" xfId="508"/>
    <cellStyle name="Comma 7" xfId="509"/>
    <cellStyle name="Comma 8" xfId="510"/>
    <cellStyle name="Comma 9" xfId="511"/>
    <cellStyle name="Explanatory Text" xfId="512"/>
    <cellStyle name="Explanatory Text 2" xfId="513"/>
    <cellStyle name="Explanatory Text 2 2" xfId="514"/>
    <cellStyle name="Explanatory Text 2 3" xfId="515"/>
    <cellStyle name="Explanatory Text 2 4" xfId="516"/>
    <cellStyle name="Explanatory Text 2 5" xfId="517"/>
    <cellStyle name="Explanatory Text 3" xfId="518"/>
    <cellStyle name="Explanatory Text 4" xfId="519"/>
    <cellStyle name="Explanatory Text 4 2" xfId="520"/>
    <cellStyle name="Explanatory Text 5" xfId="521"/>
    <cellStyle name="Explanatory Text 6" xfId="522"/>
    <cellStyle name="Explanatory Text 7" xfId="523"/>
    <cellStyle name="Good" xfId="524"/>
    <cellStyle name="Good 2" xfId="525"/>
    <cellStyle name="Good 2 2" xfId="526"/>
    <cellStyle name="Good 2 3" xfId="527"/>
    <cellStyle name="Good 2 4" xfId="528"/>
    <cellStyle name="Good 2 5" xfId="529"/>
    <cellStyle name="Good 3" xfId="530"/>
    <cellStyle name="Good 4" xfId="531"/>
    <cellStyle name="Good 4 2" xfId="532"/>
    <cellStyle name="Good 5" xfId="533"/>
    <cellStyle name="Good 6" xfId="534"/>
    <cellStyle name="Good 7" xfId="535"/>
    <cellStyle name="Heading 1" xfId="536"/>
    <cellStyle name="Heading 1 2" xfId="537"/>
    <cellStyle name="Heading 1 2 2" xfId="538"/>
    <cellStyle name="Heading 1 2 3" xfId="539"/>
    <cellStyle name="Heading 1 2 4" xfId="540"/>
    <cellStyle name="Heading 1 2 5" xfId="541"/>
    <cellStyle name="Heading 1 2_anakia II etapi.xls sm. defeqturi" xfId="542"/>
    <cellStyle name="Heading 1 3" xfId="543"/>
    <cellStyle name="Heading 1 4" xfId="544"/>
    <cellStyle name="Heading 1 4 2" xfId="545"/>
    <cellStyle name="Heading 1 4_anakia II etapi.xls sm. defeqturi" xfId="546"/>
    <cellStyle name="Heading 1 5" xfId="547"/>
    <cellStyle name="Heading 1 6" xfId="548"/>
    <cellStyle name="Heading 1 7" xfId="549"/>
    <cellStyle name="Heading 2" xfId="550"/>
    <cellStyle name="Heading 2 2" xfId="551"/>
    <cellStyle name="Heading 2 2 2" xfId="552"/>
    <cellStyle name="Heading 2 2 3" xfId="553"/>
    <cellStyle name="Heading 2 2 4" xfId="554"/>
    <cellStyle name="Heading 2 2 5" xfId="555"/>
    <cellStyle name="Heading 2 2_anakia II etapi.xls sm. defeqturi" xfId="556"/>
    <cellStyle name="Heading 2 3" xfId="557"/>
    <cellStyle name="Heading 2 4" xfId="558"/>
    <cellStyle name="Heading 2 4 2" xfId="559"/>
    <cellStyle name="Heading 2 4_anakia II etapi.xls sm. defeqturi" xfId="560"/>
    <cellStyle name="Heading 2 5" xfId="561"/>
    <cellStyle name="Heading 2 6" xfId="562"/>
    <cellStyle name="Heading 2 7" xfId="563"/>
    <cellStyle name="Heading 3" xfId="564"/>
    <cellStyle name="Heading 3 2" xfId="565"/>
    <cellStyle name="Heading 3 2 2" xfId="566"/>
    <cellStyle name="Heading 3 2 3" xfId="567"/>
    <cellStyle name="Heading 3 2 4" xfId="568"/>
    <cellStyle name="Heading 3 2 5" xfId="569"/>
    <cellStyle name="Heading 3 2_anakia II etapi.xls sm. defeqturi" xfId="570"/>
    <cellStyle name="Heading 3 3" xfId="571"/>
    <cellStyle name="Heading 3 4" xfId="572"/>
    <cellStyle name="Heading 3 4 2" xfId="573"/>
    <cellStyle name="Heading 3 4_anakia II etapi.xls sm. defeqturi" xfId="574"/>
    <cellStyle name="Heading 3 5" xfId="575"/>
    <cellStyle name="Heading 3 6" xfId="576"/>
    <cellStyle name="Heading 3 7" xfId="577"/>
    <cellStyle name="Heading 4" xfId="578"/>
    <cellStyle name="Heading 4 2" xfId="579"/>
    <cellStyle name="Heading 4 2 2" xfId="580"/>
    <cellStyle name="Heading 4 2 3" xfId="581"/>
    <cellStyle name="Heading 4 2 4" xfId="582"/>
    <cellStyle name="Heading 4 2 5" xfId="583"/>
    <cellStyle name="Heading 4 3" xfId="584"/>
    <cellStyle name="Heading 4 4" xfId="585"/>
    <cellStyle name="Heading 4 4 2" xfId="586"/>
    <cellStyle name="Heading 4 5" xfId="587"/>
    <cellStyle name="Heading 4 6" xfId="588"/>
    <cellStyle name="Heading 4 7" xfId="589"/>
    <cellStyle name="Hyperlink 2" xfId="590"/>
    <cellStyle name="Input" xfId="591"/>
    <cellStyle name="Input 2" xfId="592"/>
    <cellStyle name="Input 2 2" xfId="593"/>
    <cellStyle name="Input 2 3" xfId="594"/>
    <cellStyle name="Input 2 4" xfId="595"/>
    <cellStyle name="Input 2 5" xfId="596"/>
    <cellStyle name="Input 2_anakia II etapi.xls sm. defeqturi" xfId="597"/>
    <cellStyle name="Input 3" xfId="598"/>
    <cellStyle name="Input 4" xfId="599"/>
    <cellStyle name="Input 4 2" xfId="600"/>
    <cellStyle name="Input 4_anakia II etapi.xls sm. defeqturi" xfId="601"/>
    <cellStyle name="Input 5" xfId="602"/>
    <cellStyle name="Input 6" xfId="603"/>
    <cellStyle name="Input 7" xfId="604"/>
    <cellStyle name="Linked Cell" xfId="605"/>
    <cellStyle name="Linked Cell 2" xfId="606"/>
    <cellStyle name="Linked Cell 2 2" xfId="607"/>
    <cellStyle name="Linked Cell 2 3" xfId="608"/>
    <cellStyle name="Linked Cell 2 4" xfId="609"/>
    <cellStyle name="Linked Cell 2 5" xfId="610"/>
    <cellStyle name="Linked Cell 2_anakia II etapi.xls sm. defeqturi" xfId="611"/>
    <cellStyle name="Linked Cell 3" xfId="612"/>
    <cellStyle name="Linked Cell 4" xfId="613"/>
    <cellStyle name="Linked Cell 4 2" xfId="614"/>
    <cellStyle name="Linked Cell 4_anakia II etapi.xls sm. defeqturi" xfId="615"/>
    <cellStyle name="Linked Cell 5" xfId="616"/>
    <cellStyle name="Linked Cell 6" xfId="617"/>
    <cellStyle name="Linked Cell 7" xfId="618"/>
    <cellStyle name="Neutral" xfId="619"/>
    <cellStyle name="Neutral 2" xfId="620"/>
    <cellStyle name="Neutral 2 2" xfId="621"/>
    <cellStyle name="Neutral 2 3" xfId="622"/>
    <cellStyle name="Neutral 2 4" xfId="623"/>
    <cellStyle name="Neutral 2 5" xfId="624"/>
    <cellStyle name="Neutral 3" xfId="625"/>
    <cellStyle name="Neutral 4" xfId="626"/>
    <cellStyle name="Neutral 4 2" xfId="627"/>
    <cellStyle name="Neutral 5" xfId="628"/>
    <cellStyle name="Neutral 6" xfId="629"/>
    <cellStyle name="Neutral 7" xfId="630"/>
    <cellStyle name="Normal" xfId="0" builtinId="0"/>
    <cellStyle name="Normal 10" xfId="631"/>
    <cellStyle name="Normal 10 2" xfId="632"/>
    <cellStyle name="Normal 11" xfId="633"/>
    <cellStyle name="Normal 11 2" xfId="634"/>
    <cellStyle name="Normal 11 2 2" xfId="635"/>
    <cellStyle name="Normal 11 3" xfId="636"/>
    <cellStyle name="Normal 11_GAZI-2010" xfId="637"/>
    <cellStyle name="Normal 12" xfId="638"/>
    <cellStyle name="Normal 12 2" xfId="639"/>
    <cellStyle name="Normal 12_gazis gare qseli" xfId="640"/>
    <cellStyle name="Normal 13" xfId="641"/>
    <cellStyle name="Normal 13 2" xfId="642"/>
    <cellStyle name="Normal 13 2 2" xfId="643"/>
    <cellStyle name="Normal 13 2 3" xfId="644"/>
    <cellStyle name="Normal 13 3" xfId="645"/>
    <cellStyle name="Normal 13 3 2" xfId="646"/>
    <cellStyle name="Normal 13 3 3" xfId="647"/>
    <cellStyle name="Normal 13 3 3 2" xfId="648"/>
    <cellStyle name="Normal 13 3 3 3" xfId="649"/>
    <cellStyle name="Normal 13 3 4" xfId="650"/>
    <cellStyle name="Normal 13 3 5" xfId="651"/>
    <cellStyle name="Normal 13 4" xfId="652"/>
    <cellStyle name="Normal 13 5" xfId="653"/>
    <cellStyle name="Normal 13 5 2" xfId="654"/>
    <cellStyle name="Normal 13 5 3" xfId="655"/>
    <cellStyle name="Normal 13 5 3 2" xfId="656"/>
    <cellStyle name="Normal 13 5 3 3" xfId="657"/>
    <cellStyle name="Normal 13 5 3 4" xfId="658"/>
    <cellStyle name="Normal 13 5 4" xfId="659"/>
    <cellStyle name="Normal 13 6" xfId="660"/>
    <cellStyle name="Normal 13 7" xfId="661"/>
    <cellStyle name="Normal 13 8" xfId="662"/>
    <cellStyle name="Normal 13_# 6-1 27.01.12 - копия (1)" xfId="663"/>
    <cellStyle name="Normal 14" xfId="664"/>
    <cellStyle name="Normal 14 2" xfId="665"/>
    <cellStyle name="Normal 14 3" xfId="666"/>
    <cellStyle name="Normal 14 3 2" xfId="667"/>
    <cellStyle name="Normal 14 4" xfId="668"/>
    <cellStyle name="Normal 14 5" xfId="669"/>
    <cellStyle name="Normal 14 6" xfId="670"/>
    <cellStyle name="Normal 14_anakia II etapi.xls sm. defeqturi" xfId="671"/>
    <cellStyle name="Normal 15" xfId="672"/>
    <cellStyle name="Normal 16" xfId="673"/>
    <cellStyle name="Normal 16 2" xfId="674"/>
    <cellStyle name="Normal 16 3" xfId="675"/>
    <cellStyle name="Normal 16 4" xfId="676"/>
    <cellStyle name="Normal 16_# 6-1 27.01.12 - копия (1)" xfId="677"/>
    <cellStyle name="Normal 17" xfId="678"/>
    <cellStyle name="Normal 18" xfId="679"/>
    <cellStyle name="Normal 19" xfId="680"/>
    <cellStyle name="Normal 2" xfId="4"/>
    <cellStyle name="Normal 2 10" xfId="682"/>
    <cellStyle name="Normal 2 11" xfId="683"/>
    <cellStyle name="Normal 2 12" xfId="681"/>
    <cellStyle name="Normal 2 2" xfId="684"/>
    <cellStyle name="Normal 2 2 2" xfId="685"/>
    <cellStyle name="Normal 2 2 3" xfId="686"/>
    <cellStyle name="Normal 2 2 4" xfId="687"/>
    <cellStyle name="Normal 2 2 5" xfId="688"/>
    <cellStyle name="Normal 2 2 6" xfId="689"/>
    <cellStyle name="Normal 2 2 7" xfId="690"/>
    <cellStyle name="Normal 2 2_2D4CD000" xfId="691"/>
    <cellStyle name="Normal 2 3" xfId="692"/>
    <cellStyle name="Normal 2 4" xfId="693"/>
    <cellStyle name="Normal 2 5" xfId="694"/>
    <cellStyle name="Normal 2 6" xfId="695"/>
    <cellStyle name="Normal 2 7" xfId="696"/>
    <cellStyle name="Normal 2 7 2" xfId="697"/>
    <cellStyle name="Normal 2 7 3" xfId="698"/>
    <cellStyle name="Normal 2 7_anakia II etapi.xls sm. defeqturi" xfId="699"/>
    <cellStyle name="Normal 2 8" xfId="700"/>
    <cellStyle name="Normal 2 9" xfId="701"/>
    <cellStyle name="Normal 2_anakia II etapi.xls sm. defeqturi" xfId="702"/>
    <cellStyle name="Normal 20" xfId="703"/>
    <cellStyle name="Normal 21" xfId="704"/>
    <cellStyle name="Normal 22" xfId="705"/>
    <cellStyle name="Normal 23" xfId="706"/>
    <cellStyle name="Normal 24" xfId="707"/>
    <cellStyle name="Normal 25" xfId="708"/>
    <cellStyle name="Normal 26" xfId="709"/>
    <cellStyle name="Normal 27" xfId="710"/>
    <cellStyle name="Normal 28" xfId="711"/>
    <cellStyle name="Normal 29" xfId="712"/>
    <cellStyle name="Normal 29 2" xfId="713"/>
    <cellStyle name="Normal 3" xfId="2"/>
    <cellStyle name="Normal 3 2" xfId="714"/>
    <cellStyle name="Normal 3 2 2" xfId="715"/>
    <cellStyle name="Normal 3 2_anakia II etapi.xls sm. defeqturi" xfId="716"/>
    <cellStyle name="Normal 3 3" xfId="717"/>
    <cellStyle name="Normal 30" xfId="718"/>
    <cellStyle name="Normal 30 2" xfId="719"/>
    <cellStyle name="Normal 31" xfId="720"/>
    <cellStyle name="Normal 32" xfId="721"/>
    <cellStyle name="Normal 32 2" xfId="722"/>
    <cellStyle name="Normal 32 2 2" xfId="723"/>
    <cellStyle name="Normal 32 3" xfId="724"/>
    <cellStyle name="Normal 32 3 2" xfId="725"/>
    <cellStyle name="Normal 32 3 2 2" xfId="726"/>
    <cellStyle name="Normal 32 4" xfId="727"/>
    <cellStyle name="Normal 32_# 6-1 27.01.12 - копия (1)" xfId="728"/>
    <cellStyle name="Normal 33" xfId="729"/>
    <cellStyle name="Normal 33 2" xfId="730"/>
    <cellStyle name="Normal 34" xfId="731"/>
    <cellStyle name="Normal 35" xfId="732"/>
    <cellStyle name="Normal 35 2" xfId="733"/>
    <cellStyle name="Normal 35 3" xfId="734"/>
    <cellStyle name="Normal 36" xfId="735"/>
    <cellStyle name="Normal 36 2" xfId="736"/>
    <cellStyle name="Normal 36 2 2" xfId="737"/>
    <cellStyle name="Normal 36 2 2 2" xfId="902"/>
    <cellStyle name="Normal 36 2 3" xfId="738"/>
    <cellStyle name="Normal 36 2 4" xfId="739"/>
    <cellStyle name="Normal 36 3" xfId="740"/>
    <cellStyle name="Normal 36 4" xfId="741"/>
    <cellStyle name="Normal 37" xfId="742"/>
    <cellStyle name="Normal 37 2" xfId="743"/>
    <cellStyle name="Normal 38" xfId="744"/>
    <cellStyle name="Normal 38 2" xfId="745"/>
    <cellStyle name="Normal 38 2 2" xfId="746"/>
    <cellStyle name="Normal 38 3" xfId="747"/>
    <cellStyle name="Normal 38 3 2" xfId="748"/>
    <cellStyle name="Normal 38 4" xfId="749"/>
    <cellStyle name="Normal 39" xfId="750"/>
    <cellStyle name="Normal 39 2" xfId="751"/>
    <cellStyle name="Normal 4" xfId="752"/>
    <cellStyle name="Normal 4 2" xfId="753"/>
    <cellStyle name="Normal 4 3" xfId="754"/>
    <cellStyle name="Normal 40" xfId="755"/>
    <cellStyle name="Normal 40 2" xfId="756"/>
    <cellStyle name="Normal 40 3" xfId="757"/>
    <cellStyle name="Normal 41" xfId="758"/>
    <cellStyle name="Normal 41 2" xfId="759"/>
    <cellStyle name="Normal 42" xfId="760"/>
    <cellStyle name="Normal 42 2" xfId="761"/>
    <cellStyle name="Normal 42 3" xfId="762"/>
    <cellStyle name="Normal 43" xfId="763"/>
    <cellStyle name="Normal 44" xfId="764"/>
    <cellStyle name="Normal 45" xfId="765"/>
    <cellStyle name="Normal 46" xfId="766"/>
    <cellStyle name="Normal 47" xfId="767"/>
    <cellStyle name="Normal 47 2" xfId="768"/>
    <cellStyle name="Normal 47 3" xfId="769"/>
    <cellStyle name="Normal 47 3 2" xfId="770"/>
    <cellStyle name="Normal 47 3 3" xfId="771"/>
    <cellStyle name="Normal 47 4" xfId="772"/>
    <cellStyle name="Normal 5" xfId="773"/>
    <cellStyle name="Normal 5 2" xfId="774"/>
    <cellStyle name="Normal 5 2 2" xfId="775"/>
    <cellStyle name="Normal 5 3" xfId="776"/>
    <cellStyle name="Normal 5 4" xfId="777"/>
    <cellStyle name="Normal 5 4 2" xfId="778"/>
    <cellStyle name="Normal 5 4 3" xfId="779"/>
    <cellStyle name="Normal 5 5" xfId="780"/>
    <cellStyle name="Normal 5_Copy of SAN2010" xfId="781"/>
    <cellStyle name="Normal 6" xfId="782"/>
    <cellStyle name="Normal 7" xfId="783"/>
    <cellStyle name="Normal 75" xfId="784"/>
    <cellStyle name="Normal 8" xfId="785"/>
    <cellStyle name="Normal 8 2" xfId="786"/>
    <cellStyle name="Normal 8_2D4CD000" xfId="787"/>
    <cellStyle name="Normal 9" xfId="788"/>
    <cellStyle name="Normal 9 2" xfId="789"/>
    <cellStyle name="Normal 9 2 2" xfId="790"/>
    <cellStyle name="Normal 9 2 3" xfId="791"/>
    <cellStyle name="Normal 9 2 4" xfId="792"/>
    <cellStyle name="Normal 9 2_anakia II etapi.xls sm. defeqturi" xfId="793"/>
    <cellStyle name="Normal 9_2D4CD000" xfId="794"/>
    <cellStyle name="Normal_Book1 2" xfId="903"/>
    <cellStyle name="Normal_gare wyalsadfenigagarini 10" xfId="901"/>
    <cellStyle name="Normal_gare wyalsadfenigagarini 2 2" xfId="900"/>
    <cellStyle name="Note" xfId="795"/>
    <cellStyle name="Note 2" xfId="796"/>
    <cellStyle name="Note 2 2" xfId="797"/>
    <cellStyle name="Note 2 3" xfId="798"/>
    <cellStyle name="Note 2 4" xfId="799"/>
    <cellStyle name="Note 2 5" xfId="800"/>
    <cellStyle name="Note 2_anakia II etapi.xls sm. defeqturi" xfId="801"/>
    <cellStyle name="Note 3" xfId="802"/>
    <cellStyle name="Note 4" xfId="803"/>
    <cellStyle name="Note 4 2" xfId="804"/>
    <cellStyle name="Note 4_anakia II etapi.xls sm. defeqturi" xfId="805"/>
    <cellStyle name="Note 5" xfId="806"/>
    <cellStyle name="Note 6" xfId="807"/>
    <cellStyle name="Note 7" xfId="808"/>
    <cellStyle name="Output" xfId="809"/>
    <cellStyle name="Output 2" xfId="810"/>
    <cellStyle name="Output 2 2" xfId="811"/>
    <cellStyle name="Output 2 3" xfId="812"/>
    <cellStyle name="Output 2 4" xfId="813"/>
    <cellStyle name="Output 2 5" xfId="814"/>
    <cellStyle name="Output 2_anakia II etapi.xls sm. defeqturi" xfId="815"/>
    <cellStyle name="Output 3" xfId="816"/>
    <cellStyle name="Output 4" xfId="817"/>
    <cellStyle name="Output 4 2" xfId="818"/>
    <cellStyle name="Output 4_anakia II etapi.xls sm. defeqturi" xfId="819"/>
    <cellStyle name="Output 5" xfId="820"/>
    <cellStyle name="Output 6" xfId="821"/>
    <cellStyle name="Output 7" xfId="822"/>
    <cellStyle name="Percent 2" xfId="823"/>
    <cellStyle name="Percent 3" xfId="824"/>
    <cellStyle name="Percent 3 2" xfId="825"/>
    <cellStyle name="Percent 4" xfId="826"/>
    <cellStyle name="Percent 5" xfId="827"/>
    <cellStyle name="Percent 6" xfId="828"/>
    <cellStyle name="Style 1" xfId="829"/>
    <cellStyle name="Title" xfId="830"/>
    <cellStyle name="Title 2" xfId="831"/>
    <cellStyle name="Title 2 2" xfId="832"/>
    <cellStyle name="Title 2 3" xfId="833"/>
    <cellStyle name="Title 2 4" xfId="834"/>
    <cellStyle name="Title 2 5" xfId="835"/>
    <cellStyle name="Title 3" xfId="836"/>
    <cellStyle name="Title 4" xfId="837"/>
    <cellStyle name="Title 4 2" xfId="838"/>
    <cellStyle name="Title 5" xfId="839"/>
    <cellStyle name="Title 6" xfId="840"/>
    <cellStyle name="Title 7" xfId="841"/>
    <cellStyle name="Total" xfId="842"/>
    <cellStyle name="Total 2" xfId="843"/>
    <cellStyle name="Total 2 2" xfId="844"/>
    <cellStyle name="Total 2 3" xfId="845"/>
    <cellStyle name="Total 2 4" xfId="846"/>
    <cellStyle name="Total 2 5" xfId="847"/>
    <cellStyle name="Total 2_anakia II etapi.xls sm. defeqturi" xfId="848"/>
    <cellStyle name="Total 3" xfId="849"/>
    <cellStyle name="Total 4" xfId="850"/>
    <cellStyle name="Total 4 2" xfId="851"/>
    <cellStyle name="Total 4_anakia II etapi.xls sm. defeqturi" xfId="852"/>
    <cellStyle name="Total 5" xfId="853"/>
    <cellStyle name="Total 6" xfId="854"/>
    <cellStyle name="Total 7" xfId="855"/>
    <cellStyle name="Warning Text" xfId="856"/>
    <cellStyle name="Warning Text 2" xfId="857"/>
    <cellStyle name="Warning Text 2 2" xfId="858"/>
    <cellStyle name="Warning Text 2 3" xfId="859"/>
    <cellStyle name="Warning Text 2 4" xfId="860"/>
    <cellStyle name="Warning Text 2 5" xfId="861"/>
    <cellStyle name="Warning Text 3" xfId="862"/>
    <cellStyle name="Warning Text 4" xfId="863"/>
    <cellStyle name="Warning Text 4 2" xfId="864"/>
    <cellStyle name="Warning Text 5" xfId="865"/>
    <cellStyle name="Warning Text 6" xfId="866"/>
    <cellStyle name="Warning Text 7" xfId="867"/>
    <cellStyle name="Обычный 10" xfId="868"/>
    <cellStyle name="Обычный 10 2" xfId="869"/>
    <cellStyle name="Обычный 11" xfId="5"/>
    <cellStyle name="Обычный 2" xfId="3"/>
    <cellStyle name="Обычный 2 2" xfId="870"/>
    <cellStyle name="Обычный 3" xfId="871"/>
    <cellStyle name="Обычный 3 2" xfId="872"/>
    <cellStyle name="Обычный 3 3" xfId="873"/>
    <cellStyle name="Обычный 4" xfId="874"/>
    <cellStyle name="Обычный 4 2" xfId="875"/>
    <cellStyle name="Обычный 4 3" xfId="876"/>
    <cellStyle name="Обычный 4 4" xfId="877"/>
    <cellStyle name="Обычный 5" xfId="878"/>
    <cellStyle name="Обычный 5 2" xfId="879"/>
    <cellStyle name="Обычный 5 2 2" xfId="880"/>
    <cellStyle name="Обычный 5 3" xfId="881"/>
    <cellStyle name="Обычный 5 4" xfId="882"/>
    <cellStyle name="Обычный 5 4 2" xfId="883"/>
    <cellStyle name="Обычный 5 5" xfId="884"/>
    <cellStyle name="Обычный 6" xfId="885"/>
    <cellStyle name="Обычный 6 2" xfId="886"/>
    <cellStyle name="Обычный 7" xfId="887"/>
    <cellStyle name="Обычный 8" xfId="888"/>
    <cellStyle name="Обычный 8 2" xfId="889"/>
    <cellStyle name="Обычный 9" xfId="890"/>
    <cellStyle name="Плохой 2" xfId="891"/>
    <cellStyle name="Процентный 2" xfId="892"/>
    <cellStyle name="Процентный 3" xfId="893"/>
    <cellStyle name="Процентный 3 2" xfId="894"/>
    <cellStyle name="Финансовый 2" xfId="895"/>
    <cellStyle name="Финансовый 2 2" xfId="896"/>
    <cellStyle name="Финансовый 3" xfId="897"/>
    <cellStyle name="Финансовый 4" xfId="898"/>
    <cellStyle name="Финансовый 5" xfId="899"/>
    <cellStyle name="Финансовый 6" xfId="478"/>
  </cellStyles>
  <dxfs count="0"/>
  <tableStyles count="0" defaultTableStyle="TableStyleMedium9" defaultPivotStyle="PivotStyleLight16"/>
  <colors>
    <mruColors>
      <color rgb="FFFFCCFF"/>
      <color rgb="FFFF99FF"/>
      <color rgb="FFD9DAC6"/>
      <color rgb="FFFED2A2"/>
      <color rgb="FFCCCC00"/>
      <color rgb="FF00FF99"/>
      <color rgb="FFFF66FF"/>
      <color rgb="FF6666FF"/>
      <color rgb="FF9900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G14"/>
  <sheetViews>
    <sheetView workbookViewId="0">
      <selection activeCell="C30" sqref="C30"/>
    </sheetView>
  </sheetViews>
  <sheetFormatPr defaultRowHeight="15" x14ac:dyDescent="0.25"/>
  <cols>
    <col min="1" max="1" width="6.140625" customWidth="1"/>
    <col min="2" max="2" width="21.85546875" customWidth="1"/>
    <col min="3" max="3" width="39.28515625" customWidth="1"/>
    <col min="4" max="5" width="16.42578125" customWidth="1"/>
    <col min="6" max="6" width="15.5703125" customWidth="1"/>
    <col min="7" max="7" width="16.42578125" customWidth="1"/>
  </cols>
  <sheetData>
    <row r="1" spans="1:7" ht="37.5" customHeight="1" x14ac:dyDescent="0.25">
      <c r="A1" s="208" t="s">
        <v>154</v>
      </c>
      <c r="B1" s="208"/>
      <c r="C1" s="208"/>
      <c r="D1" s="208"/>
      <c r="E1" s="208"/>
      <c r="F1" s="208"/>
      <c r="G1" s="208"/>
    </row>
    <row r="2" spans="1:7" ht="16.5" x14ac:dyDescent="0.25">
      <c r="A2" s="206"/>
      <c r="B2" s="206"/>
      <c r="C2" s="206"/>
      <c r="D2" s="206"/>
      <c r="E2" s="206"/>
      <c r="F2" s="206"/>
      <c r="G2" s="206"/>
    </row>
    <row r="3" spans="1:7" ht="30" customHeight="1" x14ac:dyDescent="0.25">
      <c r="A3" s="209" t="s">
        <v>0</v>
      </c>
      <c r="B3" s="209" t="s">
        <v>85</v>
      </c>
      <c r="C3" s="209" t="s">
        <v>86</v>
      </c>
      <c r="D3" s="209" t="s">
        <v>87</v>
      </c>
      <c r="E3" s="209"/>
      <c r="F3" s="209"/>
      <c r="G3" s="209"/>
    </row>
    <row r="4" spans="1:7" ht="39.75" customHeight="1" x14ac:dyDescent="0.25">
      <c r="A4" s="209"/>
      <c r="B4" s="209"/>
      <c r="C4" s="209"/>
      <c r="D4" s="207" t="s">
        <v>88</v>
      </c>
      <c r="E4" s="207" t="s">
        <v>89</v>
      </c>
      <c r="F4" s="207" t="s">
        <v>90</v>
      </c>
      <c r="G4" s="207" t="s">
        <v>91</v>
      </c>
    </row>
    <row r="5" spans="1:7" ht="16.5" x14ac:dyDescent="0.25">
      <c r="A5" s="117">
        <v>1</v>
      </c>
      <c r="B5" s="117">
        <v>2</v>
      </c>
      <c r="C5" s="117">
        <v>3</v>
      </c>
      <c r="D5" s="117">
        <v>4</v>
      </c>
      <c r="E5" s="117">
        <v>5</v>
      </c>
      <c r="F5" s="117">
        <v>6</v>
      </c>
      <c r="G5" s="117">
        <v>7</v>
      </c>
    </row>
    <row r="6" spans="1:7" ht="33.75" customHeight="1" x14ac:dyDescent="0.25">
      <c r="A6" s="117">
        <v>1</v>
      </c>
      <c r="B6" s="117" t="s">
        <v>92</v>
      </c>
      <c r="C6" s="207" t="s">
        <v>32</v>
      </c>
      <c r="D6" s="118">
        <f>'#1'!M82</f>
        <v>0</v>
      </c>
      <c r="E6" s="118"/>
      <c r="F6" s="118"/>
      <c r="G6" s="118">
        <f>D6</f>
        <v>0</v>
      </c>
    </row>
    <row r="7" spans="1:7" ht="16.5" hidden="1" x14ac:dyDescent="0.25">
      <c r="A7" s="117">
        <v>2</v>
      </c>
      <c r="B7" s="117" t="s">
        <v>93</v>
      </c>
      <c r="C7" s="207" t="s">
        <v>76</v>
      </c>
      <c r="D7" s="118"/>
      <c r="E7" s="118"/>
      <c r="F7" s="118"/>
      <c r="G7" s="118">
        <f>D7</f>
        <v>0</v>
      </c>
    </row>
    <row r="8" spans="1:7" ht="32.25" customHeight="1" x14ac:dyDescent="0.25">
      <c r="A8" s="117">
        <v>3</v>
      </c>
      <c r="B8" s="117" t="s">
        <v>94</v>
      </c>
      <c r="C8" s="207" t="s">
        <v>110</v>
      </c>
      <c r="D8" s="118">
        <f>'#2'!M51</f>
        <v>0</v>
      </c>
      <c r="E8" s="118"/>
      <c r="F8" s="118"/>
      <c r="G8" s="118">
        <f>D8</f>
        <v>0</v>
      </c>
    </row>
    <row r="9" spans="1:7" ht="30" customHeight="1" x14ac:dyDescent="0.25">
      <c r="A9" s="119"/>
      <c r="B9" s="119"/>
      <c r="C9" s="120" t="s">
        <v>95</v>
      </c>
      <c r="D9" s="121"/>
      <c r="E9" s="121"/>
      <c r="F9" s="121"/>
      <c r="G9" s="122">
        <f>SUM(G6:G8)</f>
        <v>0</v>
      </c>
    </row>
    <row r="10" spans="1:7" ht="16.5" x14ac:dyDescent="0.25">
      <c r="A10" s="206"/>
      <c r="B10" s="206"/>
      <c r="C10" s="206"/>
      <c r="D10" s="206"/>
      <c r="E10" s="206"/>
      <c r="F10" s="206"/>
      <c r="G10" s="206"/>
    </row>
    <row r="11" spans="1:7" ht="16.5" x14ac:dyDescent="0.25">
      <c r="A11" s="206"/>
      <c r="B11" s="206"/>
      <c r="C11" s="206"/>
      <c r="D11" s="206"/>
      <c r="E11" s="206"/>
      <c r="F11" s="206"/>
      <c r="G11" s="206"/>
    </row>
    <row r="12" spans="1:7" ht="16.5" x14ac:dyDescent="0.25">
      <c r="A12" s="206"/>
      <c r="B12" s="206"/>
      <c r="C12" s="113"/>
      <c r="D12" s="210"/>
      <c r="E12" s="210"/>
      <c r="F12" s="206"/>
      <c r="G12" s="206"/>
    </row>
    <row r="13" spans="1:7" ht="16.5" x14ac:dyDescent="0.25">
      <c r="A13" s="123"/>
      <c r="B13" s="123"/>
      <c r="C13" s="1"/>
      <c r="D13" s="123"/>
      <c r="E13" s="123"/>
      <c r="F13" s="123"/>
      <c r="G13" s="123"/>
    </row>
    <row r="14" spans="1:7" x14ac:dyDescent="0.25">
      <c r="A14" s="123"/>
      <c r="B14" s="124"/>
      <c r="C14" s="124"/>
      <c r="D14" s="123"/>
      <c r="E14" s="123"/>
      <c r="F14" s="123"/>
      <c r="G14" s="123"/>
    </row>
  </sheetData>
  <mergeCells count="6">
    <mergeCell ref="D12:E12"/>
    <mergeCell ref="A1:G1"/>
    <mergeCell ref="A3:A4"/>
    <mergeCell ref="B3:B4"/>
    <mergeCell ref="C3:C4"/>
    <mergeCell ref="D3:G3"/>
  </mergeCells>
  <pageMargins left="0.70866141732283472" right="0.23622047244094491" top="0.74803149606299213" bottom="0.74803149606299213" header="0.31496062992125984" footer="0.31496062992125984"/>
  <pageSetup paperSize="9" orientation="landscape" horizontalDpi="1200" verticalDpi="1200" r:id="rId1"/>
  <headerFooter>
    <oddHeader>&amp;R&amp;P--&amp;N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115"/>
  <sheetViews>
    <sheetView topLeftCell="A64" zoomScaleNormal="100" workbookViewId="0">
      <selection activeCell="K69" sqref="K69"/>
    </sheetView>
  </sheetViews>
  <sheetFormatPr defaultColWidth="8.85546875" defaultRowHeight="16.5" x14ac:dyDescent="0.25"/>
  <cols>
    <col min="1" max="1" width="5.42578125" style="9" customWidth="1"/>
    <col min="2" max="2" width="9" style="16" customWidth="1"/>
    <col min="3" max="3" width="29.85546875" style="4" customWidth="1"/>
    <col min="4" max="4" width="8.140625" style="16" customWidth="1"/>
    <col min="5" max="5" width="10.7109375" style="43" customWidth="1"/>
    <col min="6" max="6" width="8.85546875" style="31" customWidth="1"/>
    <col min="7" max="7" width="9.140625" style="26" customWidth="1"/>
    <col min="8" max="8" width="11.42578125" style="26" customWidth="1"/>
    <col min="9" max="9" width="7.5703125" style="26" customWidth="1"/>
    <col min="10" max="10" width="11.42578125" style="26" customWidth="1"/>
    <col min="11" max="11" width="8" style="26" customWidth="1"/>
    <col min="12" max="12" width="11.42578125" style="26" customWidth="1"/>
    <col min="13" max="13" width="12" style="26" customWidth="1"/>
    <col min="14" max="14" width="13.85546875" style="6" customWidth="1"/>
    <col min="15" max="15" width="75.85546875" style="6" hidden="1" customWidth="1"/>
    <col min="16" max="16" width="18.28515625" style="6" customWidth="1"/>
    <col min="17" max="17" width="30.7109375" style="6" customWidth="1"/>
    <col min="18" max="16384" width="8.85546875" style="6"/>
  </cols>
  <sheetData>
    <row r="1" spans="1:13" ht="38.25" customHeight="1" x14ac:dyDescent="0.25">
      <c r="A1" s="221" t="s">
        <v>154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8.25" customHeight="1" x14ac:dyDescent="0.25">
      <c r="B2" s="9"/>
      <c r="C2" s="13"/>
      <c r="D2" s="9"/>
      <c r="E2" s="37"/>
      <c r="F2" s="11"/>
      <c r="G2" s="46"/>
      <c r="H2" s="46"/>
      <c r="I2" s="46"/>
      <c r="J2" s="46"/>
      <c r="K2" s="46"/>
      <c r="L2" s="46"/>
      <c r="M2" s="46"/>
    </row>
    <row r="3" spans="1:13" x14ac:dyDescent="0.25">
      <c r="A3" s="221" t="s">
        <v>13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ht="8.25" customHeight="1" x14ac:dyDescent="0.25">
      <c r="B4" s="9"/>
      <c r="C4" s="13"/>
      <c r="D4" s="9"/>
      <c r="E4" s="37"/>
      <c r="F4" s="11"/>
      <c r="G4" s="46"/>
      <c r="H4" s="46"/>
      <c r="I4" s="46"/>
      <c r="J4" s="46"/>
      <c r="K4" s="46"/>
      <c r="L4" s="46"/>
      <c r="M4" s="46"/>
    </row>
    <row r="5" spans="1:13" x14ac:dyDescent="0.25">
      <c r="A5" s="221" t="s">
        <v>32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</row>
    <row r="6" spans="1:13" ht="9.75" customHeight="1" x14ac:dyDescent="0.25">
      <c r="B6" s="9"/>
      <c r="C6" s="13"/>
      <c r="D6" s="9"/>
      <c r="E6" s="37"/>
      <c r="F6" s="11"/>
      <c r="G6" s="46"/>
      <c r="H6" s="46"/>
      <c r="I6" s="46"/>
      <c r="J6" s="46"/>
      <c r="K6" s="46"/>
      <c r="L6" s="46"/>
      <c r="M6" s="46"/>
    </row>
    <row r="7" spans="1:13" ht="42" customHeight="1" x14ac:dyDescent="0.25">
      <c r="A7" s="222" t="s">
        <v>0</v>
      </c>
      <c r="B7" s="222" t="s">
        <v>1</v>
      </c>
      <c r="C7" s="223" t="s">
        <v>2</v>
      </c>
      <c r="D7" s="222" t="s">
        <v>3</v>
      </c>
      <c r="E7" s="227" t="s">
        <v>37</v>
      </c>
      <c r="F7" s="227"/>
      <c r="G7" s="224" t="s">
        <v>5</v>
      </c>
      <c r="H7" s="224"/>
      <c r="I7" s="224" t="s">
        <v>6</v>
      </c>
      <c r="J7" s="224"/>
      <c r="K7" s="225" t="s">
        <v>25</v>
      </c>
      <c r="L7" s="226"/>
      <c r="M7" s="224" t="s">
        <v>7</v>
      </c>
    </row>
    <row r="8" spans="1:13" ht="31.5" x14ac:dyDescent="0.25">
      <c r="A8" s="222"/>
      <c r="B8" s="222"/>
      <c r="C8" s="223"/>
      <c r="D8" s="222"/>
      <c r="E8" s="7" t="s">
        <v>38</v>
      </c>
      <c r="F8" s="32" t="s">
        <v>18</v>
      </c>
      <c r="G8" s="3" t="s">
        <v>8</v>
      </c>
      <c r="H8" s="3" t="s">
        <v>9</v>
      </c>
      <c r="I8" s="3" t="s">
        <v>8</v>
      </c>
      <c r="J8" s="3" t="s">
        <v>9</v>
      </c>
      <c r="K8" s="3" t="s">
        <v>8</v>
      </c>
      <c r="L8" s="3" t="s">
        <v>9</v>
      </c>
      <c r="M8" s="224"/>
    </row>
    <row r="9" spans="1:13" x14ac:dyDescent="0.25">
      <c r="A9" s="30">
        <v>1</v>
      </c>
      <c r="B9" s="30">
        <v>2</v>
      </c>
      <c r="C9" s="29">
        <v>3</v>
      </c>
      <c r="D9" s="30">
        <v>4</v>
      </c>
      <c r="E9" s="7">
        <v>5</v>
      </c>
      <c r="F9" s="32">
        <v>6</v>
      </c>
      <c r="G9" s="7">
        <v>7</v>
      </c>
      <c r="H9" s="32">
        <v>8</v>
      </c>
      <c r="I9" s="7">
        <v>9</v>
      </c>
      <c r="J9" s="32">
        <v>10</v>
      </c>
      <c r="K9" s="7">
        <v>11</v>
      </c>
      <c r="L9" s="32">
        <v>12</v>
      </c>
      <c r="M9" s="7">
        <v>13</v>
      </c>
    </row>
    <row r="10" spans="1:13" s="8" customFormat="1" x14ac:dyDescent="0.25">
      <c r="A10" s="56"/>
      <c r="B10" s="57"/>
      <c r="C10" s="58" t="s">
        <v>42</v>
      </c>
      <c r="D10" s="59"/>
      <c r="E10" s="60"/>
      <c r="F10" s="61"/>
      <c r="G10" s="21"/>
      <c r="H10" s="21"/>
      <c r="I10" s="21"/>
      <c r="J10" s="21"/>
      <c r="K10" s="21"/>
      <c r="L10" s="21"/>
      <c r="M10" s="21"/>
    </row>
    <row r="11" spans="1:13" s="8" customFormat="1" ht="47.25" x14ac:dyDescent="0.25">
      <c r="A11" s="218" t="s">
        <v>43</v>
      </c>
      <c r="B11" s="17" t="s">
        <v>73</v>
      </c>
      <c r="C11" s="55" t="s">
        <v>102</v>
      </c>
      <c r="D11" s="186" t="s">
        <v>15</v>
      </c>
      <c r="E11" s="41"/>
      <c r="F11" s="47">
        <v>22.05</v>
      </c>
      <c r="G11" s="21"/>
      <c r="H11" s="21"/>
      <c r="I11" s="21"/>
      <c r="J11" s="21"/>
      <c r="K11" s="21"/>
      <c r="L11" s="21"/>
      <c r="M11" s="21"/>
    </row>
    <row r="12" spans="1:13" s="8" customFormat="1" x14ac:dyDescent="0.25">
      <c r="A12" s="219"/>
      <c r="B12" s="28"/>
      <c r="C12" s="91" t="s">
        <v>27</v>
      </c>
      <c r="D12" s="73" t="s">
        <v>23</v>
      </c>
      <c r="E12" s="92">
        <v>0.47199999999999998</v>
      </c>
      <c r="F12" s="7">
        <f>F11*E12</f>
        <v>10.4076</v>
      </c>
      <c r="G12" s="65"/>
      <c r="H12" s="65"/>
      <c r="I12" s="65"/>
      <c r="J12" s="65">
        <f t="shared" ref="J12" si="0">F12*I12</f>
        <v>0</v>
      </c>
      <c r="K12" s="65"/>
      <c r="L12" s="65"/>
      <c r="M12" s="93">
        <f t="shared" ref="M12:M13" si="1">H12+J12+L12</f>
        <v>0</v>
      </c>
    </row>
    <row r="13" spans="1:13" s="8" customFormat="1" x14ac:dyDescent="0.25">
      <c r="A13" s="220"/>
      <c r="B13" s="28"/>
      <c r="C13" s="94" t="s">
        <v>72</v>
      </c>
      <c r="D13" s="95" t="s">
        <v>19</v>
      </c>
      <c r="E13" s="92">
        <v>3.0099999999999998E-2</v>
      </c>
      <c r="F13" s="7">
        <f>F11*E13</f>
        <v>0.66370499999999999</v>
      </c>
      <c r="G13" s="65"/>
      <c r="H13" s="65"/>
      <c r="I13" s="65"/>
      <c r="J13" s="65"/>
      <c r="K13" s="65"/>
      <c r="L13" s="65">
        <f>F13*K13</f>
        <v>0</v>
      </c>
      <c r="M13" s="93">
        <f t="shared" si="1"/>
        <v>0</v>
      </c>
    </row>
    <row r="14" spans="1:13" s="8" customFormat="1" ht="27" x14ac:dyDescent="0.25">
      <c r="A14" s="218" t="s">
        <v>40</v>
      </c>
      <c r="B14" s="108" t="s">
        <v>146</v>
      </c>
      <c r="C14" s="97" t="s">
        <v>145</v>
      </c>
      <c r="D14" s="197" t="s">
        <v>15</v>
      </c>
      <c r="E14" s="92"/>
      <c r="F14" s="96">
        <v>691.92499999999995</v>
      </c>
      <c r="G14" s="65"/>
      <c r="H14" s="65"/>
      <c r="I14" s="65"/>
      <c r="J14" s="65"/>
      <c r="K14" s="65"/>
      <c r="L14" s="65"/>
      <c r="M14" s="93"/>
    </row>
    <row r="15" spans="1:13" s="8" customFormat="1" x14ac:dyDescent="0.25">
      <c r="A15" s="220"/>
      <c r="B15" s="28"/>
      <c r="C15" s="91" t="s">
        <v>27</v>
      </c>
      <c r="D15" s="73" t="s">
        <v>23</v>
      </c>
      <c r="E15" s="92">
        <v>0.16</v>
      </c>
      <c r="F15" s="7">
        <f>F14*E15</f>
        <v>110.708</v>
      </c>
      <c r="G15" s="65"/>
      <c r="H15" s="65"/>
      <c r="I15" s="65"/>
      <c r="J15" s="65">
        <f t="shared" ref="J15" si="2">F15*I15</f>
        <v>0</v>
      </c>
      <c r="K15" s="65"/>
      <c r="L15" s="65"/>
      <c r="M15" s="93">
        <f t="shared" ref="M15" si="3">H15+J15+L15</f>
        <v>0</v>
      </c>
    </row>
    <row r="16" spans="1:13" s="8" customFormat="1" ht="27" x14ac:dyDescent="0.25">
      <c r="A16" s="218" t="s">
        <v>45</v>
      </c>
      <c r="B16" s="108" t="s">
        <v>146</v>
      </c>
      <c r="C16" s="97" t="s">
        <v>147</v>
      </c>
      <c r="D16" s="197" t="s">
        <v>15</v>
      </c>
      <c r="E16" s="92"/>
      <c r="F16" s="96">
        <v>205.73500000000001</v>
      </c>
      <c r="G16" s="65"/>
      <c r="H16" s="65"/>
      <c r="I16" s="65"/>
      <c r="J16" s="65"/>
      <c r="K16" s="65"/>
      <c r="L16" s="65"/>
      <c r="M16" s="93"/>
    </row>
    <row r="17" spans="1:15" s="8" customFormat="1" x14ac:dyDescent="0.25">
      <c r="A17" s="220"/>
      <c r="B17" s="28"/>
      <c r="C17" s="91" t="s">
        <v>27</v>
      </c>
      <c r="D17" s="73" t="s">
        <v>23</v>
      </c>
      <c r="E17" s="92">
        <v>0.16</v>
      </c>
      <c r="F17" s="7">
        <f>F16*E17</f>
        <v>32.9176</v>
      </c>
      <c r="G17" s="65"/>
      <c r="H17" s="65"/>
      <c r="I17" s="65"/>
      <c r="J17" s="65">
        <f t="shared" ref="J17" si="4">F17*I17</f>
        <v>0</v>
      </c>
      <c r="K17" s="65"/>
      <c r="L17" s="65"/>
      <c r="M17" s="93">
        <f t="shared" ref="M17" si="5">H17+J17+L17</f>
        <v>0</v>
      </c>
    </row>
    <row r="18" spans="1:15" s="8" customFormat="1" ht="63" x14ac:dyDescent="0.25">
      <c r="A18" s="218" t="s">
        <v>47</v>
      </c>
      <c r="B18" s="190" t="s">
        <v>69</v>
      </c>
      <c r="C18" s="55" t="s">
        <v>44</v>
      </c>
      <c r="D18" s="186" t="s">
        <v>15</v>
      </c>
      <c r="E18" s="40"/>
      <c r="F18" s="47">
        <v>22.05</v>
      </c>
      <c r="G18" s="21"/>
      <c r="H18" s="21"/>
      <c r="I18" s="21"/>
      <c r="J18" s="21"/>
      <c r="K18" s="21"/>
      <c r="L18" s="21"/>
      <c r="M18" s="21"/>
      <c r="O18" s="8" t="s">
        <v>97</v>
      </c>
    </row>
    <row r="19" spans="1:15" s="8" customFormat="1" x14ac:dyDescent="0.25">
      <c r="A19" s="219"/>
      <c r="B19" s="66"/>
      <c r="C19" s="80" t="s">
        <v>21</v>
      </c>
      <c r="D19" s="74" t="s">
        <v>23</v>
      </c>
      <c r="E19" s="64">
        <v>0.71</v>
      </c>
      <c r="F19" s="40">
        <f>F18*E19</f>
        <v>15.6555</v>
      </c>
      <c r="G19" s="65"/>
      <c r="H19" s="65"/>
      <c r="I19" s="65"/>
      <c r="J19" s="65">
        <f t="shared" ref="J19" si="6">F19*I19</f>
        <v>0</v>
      </c>
      <c r="K19" s="65"/>
      <c r="L19" s="65"/>
      <c r="M19" s="65">
        <f t="shared" ref="M19:M22" si="7">H19+J19+L19</f>
        <v>0</v>
      </c>
    </row>
    <row r="20" spans="1:15" s="8" customFormat="1" ht="18.75" customHeight="1" x14ac:dyDescent="0.25">
      <c r="A20" s="219"/>
      <c r="B20" s="66"/>
      <c r="C20" s="53" t="s">
        <v>22</v>
      </c>
      <c r="D20" s="74" t="s">
        <v>24</v>
      </c>
      <c r="E20" s="64">
        <v>3.0099999999999998E-2</v>
      </c>
      <c r="F20" s="40">
        <f>F18*E20</f>
        <v>0.66370499999999999</v>
      </c>
      <c r="G20" s="65"/>
      <c r="H20" s="65"/>
      <c r="I20" s="65"/>
      <c r="J20" s="65"/>
      <c r="K20" s="65"/>
      <c r="L20" s="65">
        <f t="shared" ref="L20" si="8">F20*K20</f>
        <v>0</v>
      </c>
      <c r="M20" s="65">
        <f t="shared" si="7"/>
        <v>0</v>
      </c>
    </row>
    <row r="21" spans="1:15" s="8" customFormat="1" ht="26.25" x14ac:dyDescent="0.25">
      <c r="A21" s="219"/>
      <c r="B21" s="66"/>
      <c r="C21" s="52" t="s">
        <v>144</v>
      </c>
      <c r="D21" s="74" t="s">
        <v>15</v>
      </c>
      <c r="E21" s="64">
        <v>1.03</v>
      </c>
      <c r="F21" s="40">
        <f>F18*E21</f>
        <v>22.711500000000001</v>
      </c>
      <c r="G21" s="65"/>
      <c r="H21" s="65">
        <f t="shared" ref="H21:H22" si="9">F21*G21</f>
        <v>0</v>
      </c>
      <c r="I21" s="65"/>
      <c r="J21" s="65"/>
      <c r="K21" s="65"/>
      <c r="L21" s="65"/>
      <c r="M21" s="65">
        <f t="shared" si="7"/>
        <v>0</v>
      </c>
    </row>
    <row r="22" spans="1:15" s="8" customFormat="1" x14ac:dyDescent="0.25">
      <c r="A22" s="220"/>
      <c r="B22" s="66"/>
      <c r="C22" s="52" t="s">
        <v>29</v>
      </c>
      <c r="D22" s="74" t="s">
        <v>19</v>
      </c>
      <c r="E22" s="64">
        <v>0.107</v>
      </c>
      <c r="F22" s="40">
        <f>F18*E22</f>
        <v>2.3593500000000001</v>
      </c>
      <c r="G22" s="65"/>
      <c r="H22" s="65">
        <f t="shared" si="9"/>
        <v>0</v>
      </c>
      <c r="I22" s="65"/>
      <c r="J22" s="65"/>
      <c r="K22" s="65"/>
      <c r="L22" s="65"/>
      <c r="M22" s="65">
        <f t="shared" si="7"/>
        <v>0</v>
      </c>
    </row>
    <row r="23" spans="1:15" s="8" customFormat="1" ht="63" x14ac:dyDescent="0.25">
      <c r="A23" s="218" t="s">
        <v>48</v>
      </c>
      <c r="B23" s="108" t="s">
        <v>56</v>
      </c>
      <c r="C23" s="55" t="s">
        <v>65</v>
      </c>
      <c r="D23" s="195" t="s">
        <v>15</v>
      </c>
      <c r="E23" s="40"/>
      <c r="F23" s="47">
        <v>160.9</v>
      </c>
      <c r="G23" s="21"/>
      <c r="H23" s="21"/>
      <c r="I23" s="21"/>
      <c r="J23" s="21"/>
      <c r="K23" s="21"/>
      <c r="L23" s="21"/>
      <c r="M23" s="21"/>
    </row>
    <row r="24" spans="1:15" s="8" customFormat="1" x14ac:dyDescent="0.25">
      <c r="A24" s="219"/>
      <c r="B24" s="28"/>
      <c r="C24" s="79" t="s">
        <v>27</v>
      </c>
      <c r="D24" s="71" t="s">
        <v>23</v>
      </c>
      <c r="E24" s="72">
        <v>0.15</v>
      </c>
      <c r="F24" s="7">
        <f>F23*E24</f>
        <v>24.135000000000002</v>
      </c>
      <c r="G24" s="65"/>
      <c r="H24" s="65"/>
      <c r="I24" s="65"/>
      <c r="J24" s="65">
        <f t="shared" ref="J24" si="10">F24*I24</f>
        <v>0</v>
      </c>
      <c r="K24" s="65"/>
      <c r="L24" s="65"/>
      <c r="M24" s="65">
        <f t="shared" ref="M24:M27" si="11">H24+J24+L24</f>
        <v>0</v>
      </c>
    </row>
    <row r="25" spans="1:15" s="8" customFormat="1" x14ac:dyDescent="0.25">
      <c r="A25" s="219"/>
      <c r="B25" s="28"/>
      <c r="C25" s="79" t="s">
        <v>28</v>
      </c>
      <c r="D25" s="73" t="s">
        <v>19</v>
      </c>
      <c r="E25" s="72">
        <v>2E-3</v>
      </c>
      <c r="F25" s="7">
        <f>F23*E25</f>
        <v>0.32180000000000003</v>
      </c>
      <c r="G25" s="65"/>
      <c r="H25" s="65"/>
      <c r="I25" s="65"/>
      <c r="J25" s="65"/>
      <c r="K25" s="65"/>
      <c r="L25" s="65">
        <f t="shared" ref="L25" si="12">F25*K25</f>
        <v>0</v>
      </c>
      <c r="M25" s="65">
        <f t="shared" si="11"/>
        <v>0</v>
      </c>
    </row>
    <row r="26" spans="1:15" s="8" customFormat="1" ht="27" x14ac:dyDescent="0.25">
      <c r="A26" s="219"/>
      <c r="B26" s="66"/>
      <c r="C26" s="53" t="s">
        <v>64</v>
      </c>
      <c r="D26" s="74" t="s">
        <v>10</v>
      </c>
      <c r="E26" s="72">
        <v>1.01</v>
      </c>
      <c r="F26" s="7">
        <f>F23*E26</f>
        <v>162.50900000000001</v>
      </c>
      <c r="G26" s="65"/>
      <c r="H26" s="65">
        <f t="shared" ref="H26:H27" si="13">F26*G26</f>
        <v>0</v>
      </c>
      <c r="I26" s="65"/>
      <c r="J26" s="65"/>
      <c r="K26" s="65"/>
      <c r="L26" s="65"/>
      <c r="M26" s="65">
        <f t="shared" si="11"/>
        <v>0</v>
      </c>
    </row>
    <row r="27" spans="1:15" s="8" customFormat="1" x14ac:dyDescent="0.25">
      <c r="A27" s="220"/>
      <c r="B27" s="28"/>
      <c r="C27" s="79" t="s">
        <v>26</v>
      </c>
      <c r="D27" s="73" t="s">
        <v>19</v>
      </c>
      <c r="E27" s="72">
        <v>2E-3</v>
      </c>
      <c r="F27" s="7">
        <f>F23*E27</f>
        <v>0.32180000000000003</v>
      </c>
      <c r="G27" s="65"/>
      <c r="H27" s="65">
        <f t="shared" si="13"/>
        <v>0</v>
      </c>
      <c r="I27" s="65"/>
      <c r="J27" s="65"/>
      <c r="K27" s="65"/>
      <c r="L27" s="65"/>
      <c r="M27" s="65">
        <f t="shared" si="11"/>
        <v>0</v>
      </c>
    </row>
    <row r="28" spans="1:15" s="8" customFormat="1" ht="67.5" x14ac:dyDescent="0.25">
      <c r="A28" s="214" t="s">
        <v>49</v>
      </c>
      <c r="B28" s="28" t="s">
        <v>84</v>
      </c>
      <c r="C28" s="185" t="s">
        <v>150</v>
      </c>
      <c r="D28" s="196" t="s">
        <v>10</v>
      </c>
      <c r="E28" s="72"/>
      <c r="F28" s="96">
        <v>27</v>
      </c>
      <c r="G28" s="65"/>
      <c r="H28" s="65"/>
      <c r="I28" s="65"/>
      <c r="J28" s="65"/>
      <c r="K28" s="65"/>
      <c r="L28" s="65"/>
      <c r="M28" s="65"/>
    </row>
    <row r="29" spans="1:15" s="8" customFormat="1" x14ac:dyDescent="0.25">
      <c r="A29" s="214"/>
      <c r="B29" s="181"/>
      <c r="C29" s="79" t="s">
        <v>27</v>
      </c>
      <c r="D29" s="73" t="s">
        <v>10</v>
      </c>
      <c r="E29" s="72">
        <v>1</v>
      </c>
      <c r="F29" s="7">
        <f>F28*E29</f>
        <v>27</v>
      </c>
      <c r="G29" s="65"/>
      <c r="H29" s="65"/>
      <c r="I29" s="65"/>
      <c r="J29" s="65">
        <f t="shared" ref="J29" si="14">F29*I29</f>
        <v>0</v>
      </c>
      <c r="K29" s="65"/>
      <c r="L29" s="65"/>
      <c r="M29" s="65">
        <f t="shared" ref="M29:M30" si="15">H29+J29+L29</f>
        <v>0</v>
      </c>
    </row>
    <row r="30" spans="1:15" s="8" customFormat="1" ht="27" x14ac:dyDescent="0.25">
      <c r="A30" s="214"/>
      <c r="B30" s="28"/>
      <c r="C30" s="79" t="s">
        <v>151</v>
      </c>
      <c r="D30" s="73" t="s">
        <v>10</v>
      </c>
      <c r="E30" s="72">
        <v>1</v>
      </c>
      <c r="F30" s="7">
        <f>F28*E30</f>
        <v>27</v>
      </c>
      <c r="G30" s="65"/>
      <c r="H30" s="65">
        <f t="shared" ref="H30" si="16">F30*G30</f>
        <v>0</v>
      </c>
      <c r="I30" s="65"/>
      <c r="J30" s="65"/>
      <c r="K30" s="65"/>
      <c r="L30" s="65"/>
      <c r="M30" s="65">
        <f t="shared" si="15"/>
        <v>0</v>
      </c>
    </row>
    <row r="31" spans="1:15" s="8" customFormat="1" x14ac:dyDescent="0.25">
      <c r="A31" s="179"/>
      <c r="B31" s="28"/>
      <c r="C31" s="79"/>
      <c r="D31" s="73"/>
      <c r="E31" s="72"/>
      <c r="F31" s="7"/>
      <c r="G31" s="65"/>
      <c r="H31" s="65"/>
      <c r="I31" s="65"/>
      <c r="J31" s="65"/>
      <c r="K31" s="65"/>
      <c r="L31" s="65"/>
      <c r="M31" s="65"/>
    </row>
    <row r="32" spans="1:15" s="8" customFormat="1" ht="31.5" x14ac:dyDescent="0.25">
      <c r="A32" s="218" t="s">
        <v>50</v>
      </c>
      <c r="B32" s="108" t="s">
        <v>70</v>
      </c>
      <c r="C32" s="55" t="s">
        <v>103</v>
      </c>
      <c r="D32" s="186" t="s">
        <v>15</v>
      </c>
      <c r="E32" s="41"/>
      <c r="F32" s="47">
        <v>41.85</v>
      </c>
      <c r="G32" s="21"/>
      <c r="H32" s="21"/>
      <c r="I32" s="21"/>
      <c r="J32" s="21"/>
      <c r="K32" s="21"/>
      <c r="L32" s="21"/>
      <c r="M32" s="21"/>
    </row>
    <row r="33" spans="1:14" s="8" customFormat="1" x14ac:dyDescent="0.25">
      <c r="A33" s="219"/>
      <c r="B33" s="28"/>
      <c r="C33" s="63" t="s">
        <v>21</v>
      </c>
      <c r="D33" s="28" t="s">
        <v>23</v>
      </c>
      <c r="E33" s="64">
        <v>1.08</v>
      </c>
      <c r="F33" s="7">
        <f>F32*E33</f>
        <v>45.198000000000008</v>
      </c>
      <c r="G33" s="65"/>
      <c r="H33" s="65"/>
      <c r="I33" s="65"/>
      <c r="J33" s="65">
        <f t="shared" ref="J33" si="17">F33*I33</f>
        <v>0</v>
      </c>
      <c r="K33" s="65"/>
      <c r="L33" s="65"/>
      <c r="M33" s="65">
        <f t="shared" ref="M33:M37" si="18">H33+J33+L33</f>
        <v>0</v>
      </c>
    </row>
    <row r="34" spans="1:14" s="8" customFormat="1" ht="15.75" customHeight="1" x14ac:dyDescent="0.25">
      <c r="A34" s="219"/>
      <c r="B34" s="28"/>
      <c r="C34" s="81" t="s">
        <v>22</v>
      </c>
      <c r="D34" s="66" t="s">
        <v>24</v>
      </c>
      <c r="E34" s="64">
        <v>4.5199999999999997E-2</v>
      </c>
      <c r="F34" s="40">
        <f>F32*E34</f>
        <v>1.8916199999999999</v>
      </c>
      <c r="G34" s="65"/>
      <c r="H34" s="65"/>
      <c r="I34" s="65"/>
      <c r="J34" s="65"/>
      <c r="K34" s="65"/>
      <c r="L34" s="65">
        <f t="shared" ref="L34" si="19">F34*K34</f>
        <v>0</v>
      </c>
      <c r="M34" s="65">
        <f t="shared" si="18"/>
        <v>0</v>
      </c>
    </row>
    <row r="35" spans="1:14" s="8" customFormat="1" x14ac:dyDescent="0.25">
      <c r="A35" s="219"/>
      <c r="B35" s="28"/>
      <c r="C35" s="63" t="s">
        <v>71</v>
      </c>
      <c r="D35" s="28" t="s">
        <v>15</v>
      </c>
      <c r="E35" s="67">
        <v>1.03</v>
      </c>
      <c r="F35" s="88">
        <f>F32*E35</f>
        <v>43.105499999999999</v>
      </c>
      <c r="G35" s="65"/>
      <c r="H35" s="65">
        <f t="shared" ref="H35:H37" si="20">F35*G35</f>
        <v>0</v>
      </c>
      <c r="I35" s="65"/>
      <c r="J35" s="65"/>
      <c r="K35" s="65"/>
      <c r="L35" s="65"/>
      <c r="M35" s="65">
        <f t="shared" si="18"/>
        <v>0</v>
      </c>
    </row>
    <row r="36" spans="1:14" s="8" customFormat="1" x14ac:dyDescent="0.25">
      <c r="A36" s="219"/>
      <c r="B36" s="28"/>
      <c r="C36" s="82" t="s">
        <v>54</v>
      </c>
      <c r="D36" s="83" t="s">
        <v>55</v>
      </c>
      <c r="E36" s="84">
        <v>0.3</v>
      </c>
      <c r="F36" s="85">
        <f>F32*E36</f>
        <v>12.555</v>
      </c>
      <c r="G36" s="86"/>
      <c r="H36" s="65">
        <f t="shared" si="20"/>
        <v>0</v>
      </c>
      <c r="I36" s="86"/>
      <c r="J36" s="65"/>
      <c r="K36" s="86"/>
      <c r="L36" s="65"/>
      <c r="M36" s="65">
        <f t="shared" si="18"/>
        <v>0</v>
      </c>
    </row>
    <row r="37" spans="1:14" s="8" customFormat="1" x14ac:dyDescent="0.25">
      <c r="A37" s="220"/>
      <c r="B37" s="28"/>
      <c r="C37" s="63" t="s">
        <v>53</v>
      </c>
      <c r="D37" s="28" t="s">
        <v>16</v>
      </c>
      <c r="E37" s="67">
        <v>5</v>
      </c>
      <c r="F37" s="40">
        <f>F32*E37</f>
        <v>209.25</v>
      </c>
      <c r="G37" s="65"/>
      <c r="H37" s="65">
        <f t="shared" si="20"/>
        <v>0</v>
      </c>
      <c r="I37" s="65"/>
      <c r="J37" s="65"/>
      <c r="K37" s="65"/>
      <c r="L37" s="65"/>
      <c r="M37" s="65">
        <f t="shared" si="18"/>
        <v>0</v>
      </c>
    </row>
    <row r="38" spans="1:14" s="8" customFormat="1" ht="31.5" x14ac:dyDescent="0.25">
      <c r="A38" s="218" t="s">
        <v>98</v>
      </c>
      <c r="B38" s="108" t="s">
        <v>68</v>
      </c>
      <c r="C38" s="55" t="s">
        <v>46</v>
      </c>
      <c r="D38" s="186" t="s">
        <v>10</v>
      </c>
      <c r="E38" s="40"/>
      <c r="F38" s="184">
        <f>(6+5.4)*2+(2.7+3.5)*2+(2.9+3.5)*2</f>
        <v>48</v>
      </c>
      <c r="G38" s="183"/>
      <c r="H38" s="21"/>
      <c r="I38" s="21"/>
      <c r="J38" s="21"/>
      <c r="K38" s="21"/>
      <c r="L38" s="21"/>
      <c r="M38" s="21"/>
    </row>
    <row r="39" spans="1:14" s="8" customFormat="1" x14ac:dyDescent="0.25">
      <c r="A39" s="219"/>
      <c r="B39" s="28"/>
      <c r="C39" s="79" t="s">
        <v>27</v>
      </c>
      <c r="D39" s="71" t="s">
        <v>23</v>
      </c>
      <c r="E39" s="72">
        <v>0.26900000000000002</v>
      </c>
      <c r="F39" s="40">
        <f>F38*E39</f>
        <v>12.912000000000001</v>
      </c>
      <c r="G39" s="65"/>
      <c r="H39" s="65"/>
      <c r="I39" s="65"/>
      <c r="J39" s="65">
        <f t="shared" ref="J39" si="21">F39*I39</f>
        <v>0</v>
      </c>
      <c r="K39" s="65"/>
      <c r="L39" s="65"/>
      <c r="M39" s="65">
        <f t="shared" ref="M39:M42" si="22">H39+J39+L39</f>
        <v>0</v>
      </c>
    </row>
    <row r="40" spans="1:14" s="8" customFormat="1" x14ac:dyDescent="0.25">
      <c r="A40" s="219"/>
      <c r="B40" s="28"/>
      <c r="C40" s="79" t="s">
        <v>28</v>
      </c>
      <c r="D40" s="73" t="s">
        <v>19</v>
      </c>
      <c r="E40" s="72">
        <v>1.1599999999999999E-2</v>
      </c>
      <c r="F40" s="40">
        <f>F38*E40</f>
        <v>0.55679999999999996</v>
      </c>
      <c r="G40" s="65"/>
      <c r="H40" s="65"/>
      <c r="I40" s="65"/>
      <c r="J40" s="65"/>
      <c r="K40" s="65"/>
      <c r="L40" s="65">
        <f t="shared" ref="L40" si="23">F40*K40</f>
        <v>0</v>
      </c>
      <c r="M40" s="65">
        <f t="shared" si="22"/>
        <v>0</v>
      </c>
    </row>
    <row r="41" spans="1:14" s="8" customFormat="1" x14ac:dyDescent="0.25">
      <c r="A41" s="219"/>
      <c r="B41" s="28"/>
      <c r="C41" s="79" t="s">
        <v>66</v>
      </c>
      <c r="D41" s="73" t="s">
        <v>15</v>
      </c>
      <c r="E41" s="72">
        <v>0.157</v>
      </c>
      <c r="F41" s="40">
        <f>F38*E41</f>
        <v>7.5359999999999996</v>
      </c>
      <c r="G41" s="65"/>
      <c r="H41" s="65">
        <f t="shared" ref="H41:H42" si="24">F41*G41</f>
        <v>0</v>
      </c>
      <c r="I41" s="65"/>
      <c r="J41" s="65"/>
      <c r="K41" s="65"/>
      <c r="L41" s="65"/>
      <c r="M41" s="65">
        <f t="shared" si="22"/>
        <v>0</v>
      </c>
    </row>
    <row r="42" spans="1:14" s="8" customFormat="1" x14ac:dyDescent="0.25">
      <c r="A42" s="220"/>
      <c r="B42" s="28"/>
      <c r="C42" s="53" t="s">
        <v>67</v>
      </c>
      <c r="D42" s="73" t="s">
        <v>14</v>
      </c>
      <c r="E42" s="72">
        <v>1.8E-3</v>
      </c>
      <c r="F42" s="40">
        <f>F38*E42</f>
        <v>8.6400000000000005E-2</v>
      </c>
      <c r="G42" s="65"/>
      <c r="H42" s="65">
        <f t="shared" si="24"/>
        <v>0</v>
      </c>
      <c r="I42" s="65"/>
      <c r="J42" s="65"/>
      <c r="K42" s="65"/>
      <c r="L42" s="65"/>
      <c r="M42" s="65">
        <f t="shared" si="22"/>
        <v>0</v>
      </c>
    </row>
    <row r="43" spans="1:14" s="8" customFormat="1" ht="78.75" x14ac:dyDescent="0.25">
      <c r="A43" s="218" t="s">
        <v>99</v>
      </c>
      <c r="B43" s="108" t="s">
        <v>63</v>
      </c>
      <c r="C43" s="55" t="s">
        <v>152</v>
      </c>
      <c r="D43" s="186" t="s">
        <v>15</v>
      </c>
      <c r="E43" s="40"/>
      <c r="F43" s="178">
        <v>6.75</v>
      </c>
      <c r="G43" s="21"/>
      <c r="H43" s="21"/>
      <c r="I43" s="21"/>
      <c r="J43" s="21"/>
      <c r="K43" s="21"/>
      <c r="L43" s="21"/>
      <c r="M43" s="21"/>
    </row>
    <row r="44" spans="1:14" s="8" customFormat="1" x14ac:dyDescent="0.25">
      <c r="A44" s="219"/>
      <c r="B44" s="28"/>
      <c r="C44" s="75" t="s">
        <v>57</v>
      </c>
      <c r="D44" s="76" t="s">
        <v>58</v>
      </c>
      <c r="E44" s="77">
        <f>(261+82.9)*0.01</f>
        <v>3.4390000000000001</v>
      </c>
      <c r="F44" s="78">
        <f>E44*F43</f>
        <v>23.213250000000002</v>
      </c>
      <c r="G44" s="65"/>
      <c r="H44" s="65"/>
      <c r="I44" s="65"/>
      <c r="J44" s="65">
        <f t="shared" ref="J44" si="25">F44*I44</f>
        <v>0</v>
      </c>
      <c r="K44" s="65"/>
      <c r="L44" s="65"/>
      <c r="M44" s="65">
        <f t="shared" ref="M44:M48" si="26">H44+J44+L44</f>
        <v>0</v>
      </c>
      <c r="N44" s="8">
        <f>J44/F43</f>
        <v>0</v>
      </c>
    </row>
    <row r="45" spans="1:14" s="8" customFormat="1" x14ac:dyDescent="0.25">
      <c r="A45" s="219"/>
      <c r="B45" s="28"/>
      <c r="C45" s="70" t="s">
        <v>28</v>
      </c>
      <c r="D45" s="76" t="s">
        <v>19</v>
      </c>
      <c r="E45" s="77">
        <f>(3.5+0.39)*0.01</f>
        <v>3.8900000000000004E-2</v>
      </c>
      <c r="F45" s="78">
        <f>E45*F43</f>
        <v>0.262575</v>
      </c>
      <c r="G45" s="65"/>
      <c r="H45" s="65"/>
      <c r="I45" s="65"/>
      <c r="J45" s="65"/>
      <c r="K45" s="65"/>
      <c r="L45" s="65">
        <f t="shared" ref="L45" si="27">F45*K45</f>
        <v>0</v>
      </c>
      <c r="M45" s="65">
        <f t="shared" si="26"/>
        <v>0</v>
      </c>
    </row>
    <row r="46" spans="1:14" s="8" customFormat="1" x14ac:dyDescent="0.25">
      <c r="A46" s="219"/>
      <c r="B46" s="28"/>
      <c r="C46" s="75" t="s">
        <v>59</v>
      </c>
      <c r="D46" s="76" t="s">
        <v>60</v>
      </c>
      <c r="E46" s="77">
        <v>6.6</v>
      </c>
      <c r="F46" s="78">
        <f>E46*F43</f>
        <v>44.55</v>
      </c>
      <c r="G46" s="65"/>
      <c r="H46" s="65">
        <f t="shared" ref="H46:H48" si="28">F46*G46</f>
        <v>0</v>
      </c>
      <c r="I46" s="65"/>
      <c r="J46" s="65"/>
      <c r="K46" s="65"/>
      <c r="L46" s="65"/>
      <c r="M46" s="65">
        <f t="shared" si="26"/>
        <v>0</v>
      </c>
    </row>
    <row r="47" spans="1:14" s="8" customFormat="1" x14ac:dyDescent="0.25">
      <c r="A47" s="219"/>
      <c r="B47" s="28"/>
      <c r="C47" s="75" t="s">
        <v>35</v>
      </c>
      <c r="D47" s="76" t="s">
        <v>55</v>
      </c>
      <c r="E47" s="77">
        <v>0.06</v>
      </c>
      <c r="F47" s="78">
        <f>E47*F43</f>
        <v>0.40499999999999997</v>
      </c>
      <c r="G47" s="65"/>
      <c r="H47" s="65">
        <f t="shared" si="28"/>
        <v>0</v>
      </c>
      <c r="I47" s="65"/>
      <c r="J47" s="65"/>
      <c r="K47" s="65"/>
      <c r="L47" s="65"/>
      <c r="M47" s="65">
        <f t="shared" si="26"/>
        <v>0</v>
      </c>
    </row>
    <row r="48" spans="1:14" s="8" customFormat="1" x14ac:dyDescent="0.25">
      <c r="A48" s="220"/>
      <c r="B48" s="28"/>
      <c r="C48" s="75" t="s">
        <v>61</v>
      </c>
      <c r="D48" s="76" t="s">
        <v>62</v>
      </c>
      <c r="E48" s="77">
        <v>1.03</v>
      </c>
      <c r="F48" s="78">
        <f>E48*F43</f>
        <v>6.9525000000000006</v>
      </c>
      <c r="G48" s="65"/>
      <c r="H48" s="65">
        <f t="shared" si="28"/>
        <v>0</v>
      </c>
      <c r="I48" s="65"/>
      <c r="J48" s="65"/>
      <c r="K48" s="65"/>
      <c r="L48" s="65"/>
      <c r="M48" s="65">
        <f t="shared" si="26"/>
        <v>0</v>
      </c>
    </row>
    <row r="49" spans="1:13" s="8" customFormat="1" ht="40.5" x14ac:dyDescent="0.25">
      <c r="A49" s="211" t="s">
        <v>100</v>
      </c>
      <c r="B49" s="191" t="s">
        <v>149</v>
      </c>
      <c r="C49" s="87" t="s">
        <v>148</v>
      </c>
      <c r="D49" s="190" t="s">
        <v>15</v>
      </c>
      <c r="E49" s="64"/>
      <c r="F49" s="47">
        <v>205.73500000000001</v>
      </c>
      <c r="G49" s="65"/>
      <c r="H49" s="65"/>
      <c r="I49" s="65"/>
      <c r="J49" s="65"/>
      <c r="K49" s="65"/>
      <c r="L49" s="65"/>
      <c r="M49" s="65"/>
    </row>
    <row r="50" spans="1:13" s="8" customFormat="1" x14ac:dyDescent="0.25">
      <c r="A50" s="212"/>
      <c r="B50" s="66"/>
      <c r="C50" s="62" t="s">
        <v>21</v>
      </c>
      <c r="D50" s="66" t="s">
        <v>23</v>
      </c>
      <c r="E50" s="64">
        <v>0.85599999999999998</v>
      </c>
      <c r="F50" s="7">
        <f>F49*E50</f>
        <v>176.10916</v>
      </c>
      <c r="G50" s="65"/>
      <c r="H50" s="65"/>
      <c r="I50" s="65"/>
      <c r="J50" s="65">
        <f t="shared" ref="J50" si="29">F50*I50</f>
        <v>0</v>
      </c>
      <c r="K50" s="65"/>
      <c r="L50" s="65"/>
      <c r="M50" s="65">
        <f t="shared" ref="M50:M55" si="30">H50+J50+L50</f>
        <v>0</v>
      </c>
    </row>
    <row r="51" spans="1:13" s="8" customFormat="1" ht="19.5" customHeight="1" x14ac:dyDescent="0.25">
      <c r="A51" s="212"/>
      <c r="B51" s="66"/>
      <c r="C51" s="62" t="s">
        <v>22</v>
      </c>
      <c r="D51" s="66" t="s">
        <v>24</v>
      </c>
      <c r="E51" s="64">
        <v>1.2E-2</v>
      </c>
      <c r="F51" s="7">
        <f>F49*E51</f>
        <v>2.46882</v>
      </c>
      <c r="G51" s="65"/>
      <c r="H51" s="65"/>
      <c r="I51" s="65"/>
      <c r="J51" s="65"/>
      <c r="K51" s="65"/>
      <c r="L51" s="65">
        <f t="shared" ref="L51" si="31">F51*K51</f>
        <v>0</v>
      </c>
      <c r="M51" s="65">
        <f t="shared" si="30"/>
        <v>0</v>
      </c>
    </row>
    <row r="52" spans="1:13" s="8" customFormat="1" x14ac:dyDescent="0.25">
      <c r="A52" s="212"/>
      <c r="B52" s="66"/>
      <c r="C52" s="62" t="s">
        <v>104</v>
      </c>
      <c r="D52" s="66" t="s">
        <v>16</v>
      </c>
      <c r="E52" s="64">
        <v>0.5</v>
      </c>
      <c r="F52" s="7">
        <f>F49*E52</f>
        <v>102.86750000000001</v>
      </c>
      <c r="G52" s="65"/>
      <c r="H52" s="65">
        <f t="shared" ref="H52:H55" si="32">F52*G52</f>
        <v>0</v>
      </c>
      <c r="I52" s="65"/>
      <c r="J52" s="65"/>
      <c r="K52" s="65"/>
      <c r="L52" s="65"/>
      <c r="M52" s="65">
        <f t="shared" si="30"/>
        <v>0</v>
      </c>
    </row>
    <row r="53" spans="1:13" s="8" customFormat="1" x14ac:dyDescent="0.25">
      <c r="A53" s="212"/>
      <c r="B53" s="66"/>
      <c r="C53" s="62" t="s">
        <v>51</v>
      </c>
      <c r="D53" s="66" t="s">
        <v>15</v>
      </c>
      <c r="E53" s="64">
        <v>0.05</v>
      </c>
      <c r="F53" s="40">
        <f>F49*E53</f>
        <v>10.286750000000001</v>
      </c>
      <c r="G53" s="65"/>
      <c r="H53" s="65">
        <f t="shared" si="32"/>
        <v>0</v>
      </c>
      <c r="I53" s="65"/>
      <c r="J53" s="65"/>
      <c r="K53" s="65"/>
      <c r="L53" s="65"/>
      <c r="M53" s="65">
        <f t="shared" si="30"/>
        <v>0</v>
      </c>
    </row>
    <row r="54" spans="1:13" s="8" customFormat="1" x14ac:dyDescent="0.25">
      <c r="A54" s="212"/>
      <c r="B54" s="28"/>
      <c r="C54" s="63" t="s">
        <v>52</v>
      </c>
      <c r="D54" s="28" t="s">
        <v>16</v>
      </c>
      <c r="E54" s="67">
        <v>0.35</v>
      </c>
      <c r="F54" s="40">
        <f>F49*E54</f>
        <v>72.007249999999999</v>
      </c>
      <c r="G54" s="65"/>
      <c r="H54" s="65">
        <f t="shared" si="32"/>
        <v>0</v>
      </c>
      <c r="I54" s="65"/>
      <c r="J54" s="65"/>
      <c r="K54" s="65"/>
      <c r="L54" s="65"/>
      <c r="M54" s="65">
        <f t="shared" si="30"/>
        <v>0</v>
      </c>
    </row>
    <row r="55" spans="1:13" s="8" customFormat="1" x14ac:dyDescent="0.25">
      <c r="A55" s="213"/>
      <c r="B55" s="66"/>
      <c r="C55" s="62" t="s">
        <v>29</v>
      </c>
      <c r="D55" s="66" t="s">
        <v>19</v>
      </c>
      <c r="E55" s="64">
        <v>1.7999999999999999E-2</v>
      </c>
      <c r="F55" s="40">
        <f>F49*E55</f>
        <v>3.70323</v>
      </c>
      <c r="G55" s="65"/>
      <c r="H55" s="65">
        <f t="shared" si="32"/>
        <v>0</v>
      </c>
      <c r="I55" s="65"/>
      <c r="J55" s="65"/>
      <c r="K55" s="65"/>
      <c r="L55" s="65"/>
      <c r="M55" s="65">
        <f t="shared" si="30"/>
        <v>0</v>
      </c>
    </row>
    <row r="56" spans="1:13" s="8" customFormat="1" ht="38.25" x14ac:dyDescent="0.25">
      <c r="A56" s="218" t="s">
        <v>106</v>
      </c>
      <c r="B56" s="108" t="s">
        <v>105</v>
      </c>
      <c r="C56" s="129" t="s">
        <v>101</v>
      </c>
      <c r="D56" s="194" t="s">
        <v>15</v>
      </c>
      <c r="E56" s="92"/>
      <c r="F56" s="47">
        <v>691.92499999999995</v>
      </c>
      <c r="G56" s="65"/>
      <c r="H56" s="65"/>
      <c r="I56" s="65"/>
      <c r="J56" s="65"/>
      <c r="K56" s="65"/>
      <c r="L56" s="65"/>
      <c r="M56" s="93"/>
    </row>
    <row r="57" spans="1:13" s="8" customFormat="1" x14ac:dyDescent="0.25">
      <c r="A57" s="219"/>
      <c r="B57" s="28"/>
      <c r="C57" s="63" t="s">
        <v>21</v>
      </c>
      <c r="D57" s="28" t="s">
        <v>23</v>
      </c>
      <c r="E57" s="64">
        <v>0.65800000000000003</v>
      </c>
      <c r="F57" s="7">
        <f>F56*E57</f>
        <v>455.28665000000001</v>
      </c>
      <c r="G57" s="65"/>
      <c r="H57" s="65"/>
      <c r="I57" s="65"/>
      <c r="J57" s="65">
        <f t="shared" ref="J57" si="33">F57*I57</f>
        <v>0</v>
      </c>
      <c r="K57" s="65"/>
      <c r="L57" s="65"/>
      <c r="M57" s="65">
        <f t="shared" ref="M57:M62" si="34">H57+J57+L57</f>
        <v>0</v>
      </c>
    </row>
    <row r="58" spans="1:13" s="8" customFormat="1" x14ac:dyDescent="0.25">
      <c r="A58" s="219"/>
      <c r="B58" s="28"/>
      <c r="C58" s="62" t="s">
        <v>22</v>
      </c>
      <c r="D58" s="66" t="s">
        <v>24</v>
      </c>
      <c r="E58" s="64">
        <v>0.01</v>
      </c>
      <c r="F58" s="40">
        <f>F56*E58</f>
        <v>6.9192499999999999</v>
      </c>
      <c r="G58" s="65"/>
      <c r="H58" s="65"/>
      <c r="I58" s="65"/>
      <c r="J58" s="65"/>
      <c r="K58" s="65"/>
      <c r="L58" s="65">
        <f t="shared" ref="L58" si="35">F58*K58</f>
        <v>0</v>
      </c>
      <c r="M58" s="65">
        <f t="shared" si="34"/>
        <v>0</v>
      </c>
    </row>
    <row r="59" spans="1:13" s="8" customFormat="1" x14ac:dyDescent="0.25">
      <c r="A59" s="219"/>
      <c r="B59" s="28"/>
      <c r="C59" s="63" t="s">
        <v>104</v>
      </c>
      <c r="D59" s="28" t="s">
        <v>16</v>
      </c>
      <c r="E59" s="67">
        <v>0.25</v>
      </c>
      <c r="F59" s="135">
        <f>F56*E59</f>
        <v>172.98124999999999</v>
      </c>
      <c r="G59" s="65"/>
      <c r="H59" s="65">
        <f t="shared" ref="H59:H62" si="36">F59*G59</f>
        <v>0</v>
      </c>
      <c r="I59" s="65"/>
      <c r="J59" s="65"/>
      <c r="K59" s="65"/>
      <c r="L59" s="65"/>
      <c r="M59" s="65">
        <f t="shared" si="34"/>
        <v>0</v>
      </c>
    </row>
    <row r="60" spans="1:13" s="8" customFormat="1" x14ac:dyDescent="0.25">
      <c r="A60" s="219"/>
      <c r="B60" s="28"/>
      <c r="C60" s="63" t="s">
        <v>51</v>
      </c>
      <c r="D60" s="28" t="s">
        <v>15</v>
      </c>
      <c r="E60" s="67">
        <v>0.02</v>
      </c>
      <c r="F60" s="40">
        <f>F56*E60</f>
        <v>13.8385</v>
      </c>
      <c r="G60" s="65"/>
      <c r="H60" s="65">
        <f t="shared" si="36"/>
        <v>0</v>
      </c>
      <c r="I60" s="65"/>
      <c r="J60" s="65"/>
      <c r="K60" s="65"/>
      <c r="L60" s="65"/>
      <c r="M60" s="65">
        <f t="shared" si="34"/>
        <v>0</v>
      </c>
    </row>
    <row r="61" spans="1:13" s="8" customFormat="1" x14ac:dyDescent="0.25">
      <c r="A61" s="219"/>
      <c r="B61" s="28"/>
      <c r="C61" s="63" t="s">
        <v>52</v>
      </c>
      <c r="D61" s="28" t="s">
        <v>16</v>
      </c>
      <c r="E61" s="67">
        <v>0.35</v>
      </c>
      <c r="F61" s="40">
        <f>F56*E61</f>
        <v>242.17374999999996</v>
      </c>
      <c r="G61" s="65"/>
      <c r="H61" s="65">
        <f t="shared" si="36"/>
        <v>0</v>
      </c>
      <c r="I61" s="65"/>
      <c r="J61" s="65"/>
      <c r="K61" s="65"/>
      <c r="L61" s="65"/>
      <c r="M61" s="65">
        <f t="shared" si="34"/>
        <v>0</v>
      </c>
    </row>
    <row r="62" spans="1:13" s="8" customFormat="1" x14ac:dyDescent="0.25">
      <c r="A62" s="219"/>
      <c r="B62" s="28"/>
      <c r="C62" s="62" t="s">
        <v>29</v>
      </c>
      <c r="D62" s="66" t="s">
        <v>19</v>
      </c>
      <c r="E62" s="64">
        <v>1.6E-2</v>
      </c>
      <c r="F62" s="40">
        <f>F56*E62</f>
        <v>11.0708</v>
      </c>
      <c r="G62" s="65"/>
      <c r="H62" s="65">
        <f t="shared" si="36"/>
        <v>0</v>
      </c>
      <c r="I62" s="65"/>
      <c r="J62" s="65"/>
      <c r="K62" s="65"/>
      <c r="L62" s="65"/>
      <c r="M62" s="65">
        <f t="shared" si="34"/>
        <v>0</v>
      </c>
    </row>
    <row r="63" spans="1:13" s="8" customFormat="1" ht="27" x14ac:dyDescent="0.25">
      <c r="A63" s="214" t="s">
        <v>107</v>
      </c>
      <c r="B63" s="108" t="s">
        <v>56</v>
      </c>
      <c r="C63" s="87" t="s">
        <v>108</v>
      </c>
      <c r="D63" s="108" t="s">
        <v>10</v>
      </c>
      <c r="E63" s="92"/>
      <c r="F63" s="47">
        <v>321.8</v>
      </c>
      <c r="G63" s="65"/>
      <c r="H63" s="65"/>
      <c r="I63" s="65"/>
      <c r="J63" s="65"/>
      <c r="K63" s="65"/>
      <c r="L63" s="65"/>
      <c r="M63" s="93"/>
    </row>
    <row r="64" spans="1:13" s="8" customFormat="1" x14ac:dyDescent="0.25">
      <c r="A64" s="214"/>
      <c r="B64" s="28"/>
      <c r="C64" s="70" t="s">
        <v>27</v>
      </c>
      <c r="D64" s="71" t="s">
        <v>23</v>
      </c>
      <c r="E64" s="72">
        <v>0.15</v>
      </c>
      <c r="F64" s="7">
        <f>F63*E64</f>
        <v>48.27</v>
      </c>
      <c r="G64" s="65"/>
      <c r="H64" s="65"/>
      <c r="I64" s="65"/>
      <c r="J64" s="65">
        <f t="shared" ref="J64" si="37">F64*I64</f>
        <v>0</v>
      </c>
      <c r="K64" s="65"/>
      <c r="L64" s="65"/>
      <c r="M64" s="65">
        <f t="shared" ref="M64:M67" si="38">H64+J64+L64</f>
        <v>0</v>
      </c>
    </row>
    <row r="65" spans="1:13" s="8" customFormat="1" x14ac:dyDescent="0.25">
      <c r="A65" s="214"/>
      <c r="B65" s="28"/>
      <c r="C65" s="70" t="s">
        <v>28</v>
      </c>
      <c r="D65" s="73" t="s">
        <v>19</v>
      </c>
      <c r="E65" s="72">
        <v>2E-3</v>
      </c>
      <c r="F65" s="7">
        <f>F63*E65</f>
        <v>0.64360000000000006</v>
      </c>
      <c r="G65" s="65"/>
      <c r="H65" s="65"/>
      <c r="I65" s="65"/>
      <c r="J65" s="65"/>
      <c r="K65" s="65"/>
      <c r="L65" s="65">
        <f t="shared" ref="L65" si="39">F65*K65</f>
        <v>0</v>
      </c>
      <c r="M65" s="65">
        <f t="shared" si="38"/>
        <v>0</v>
      </c>
    </row>
    <row r="66" spans="1:13" s="8" customFormat="1" ht="32.25" customHeight="1" x14ac:dyDescent="0.25">
      <c r="A66" s="214"/>
      <c r="B66" s="66"/>
      <c r="C66" s="62" t="s">
        <v>153</v>
      </c>
      <c r="D66" s="74" t="s">
        <v>10</v>
      </c>
      <c r="E66" s="72">
        <v>1.01</v>
      </c>
      <c r="F66" s="7">
        <f>F63*E66</f>
        <v>325.01800000000003</v>
      </c>
      <c r="G66" s="65"/>
      <c r="H66" s="65">
        <f t="shared" ref="H66:H67" si="40">F66*G66</f>
        <v>0</v>
      </c>
      <c r="I66" s="65"/>
      <c r="J66" s="65"/>
      <c r="K66" s="65"/>
      <c r="L66" s="65"/>
      <c r="M66" s="65">
        <f t="shared" si="38"/>
        <v>0</v>
      </c>
    </row>
    <row r="67" spans="1:13" s="8" customFormat="1" x14ac:dyDescent="0.25">
      <c r="A67" s="214"/>
      <c r="B67" s="28"/>
      <c r="C67" s="70" t="s">
        <v>26</v>
      </c>
      <c r="D67" s="73" t="s">
        <v>19</v>
      </c>
      <c r="E67" s="72">
        <v>2E-3</v>
      </c>
      <c r="F67" s="7">
        <f>F63*E67</f>
        <v>0.64360000000000006</v>
      </c>
      <c r="G67" s="65"/>
      <c r="H67" s="65">
        <f t="shared" si="40"/>
        <v>0</v>
      </c>
      <c r="I67" s="65"/>
      <c r="J67" s="65"/>
      <c r="K67" s="65"/>
      <c r="L67" s="65"/>
      <c r="M67" s="65">
        <f t="shared" si="38"/>
        <v>0</v>
      </c>
    </row>
    <row r="68" spans="1:13" s="8" customFormat="1" x14ac:dyDescent="0.25">
      <c r="A68" s="180"/>
      <c r="B68" s="33"/>
      <c r="C68" s="55"/>
      <c r="D68" s="33"/>
      <c r="E68" s="40"/>
      <c r="F68" s="47"/>
      <c r="G68" s="21"/>
      <c r="H68" s="65"/>
      <c r="I68" s="21"/>
      <c r="J68" s="65"/>
      <c r="K68" s="65"/>
      <c r="L68" s="65"/>
      <c r="M68" s="65"/>
    </row>
    <row r="69" spans="1:13" s="8" customFormat="1" ht="94.5" x14ac:dyDescent="0.25">
      <c r="A69" s="215" t="s">
        <v>109</v>
      </c>
      <c r="B69" s="192" t="s">
        <v>117</v>
      </c>
      <c r="C69" s="116" t="s">
        <v>118</v>
      </c>
      <c r="D69" s="49" t="s">
        <v>34</v>
      </c>
      <c r="E69" s="27"/>
      <c r="F69" s="50">
        <v>3</v>
      </c>
      <c r="G69" s="48"/>
      <c r="H69" s="48"/>
      <c r="I69" s="48"/>
      <c r="J69" s="48"/>
      <c r="K69" s="48"/>
      <c r="L69" s="48"/>
      <c r="M69" s="48"/>
    </row>
    <row r="70" spans="1:13" s="8" customFormat="1" ht="21.75" customHeight="1" x14ac:dyDescent="0.25">
      <c r="A70" s="216"/>
      <c r="B70" s="133"/>
      <c r="C70" s="143" t="s">
        <v>27</v>
      </c>
      <c r="D70" s="144" t="s">
        <v>23</v>
      </c>
      <c r="E70" s="145">
        <v>0.6</v>
      </c>
      <c r="F70" s="146">
        <f>F69*E70</f>
        <v>1.7999999999999998</v>
      </c>
      <c r="G70" s="147"/>
      <c r="H70" s="48"/>
      <c r="I70" s="147"/>
      <c r="J70" s="48">
        <f>F70*I70</f>
        <v>0</v>
      </c>
      <c r="K70" s="48"/>
      <c r="L70" s="48"/>
      <c r="M70" s="48">
        <f t="shared" ref="M70" si="41">H70+J70+L70</f>
        <v>0</v>
      </c>
    </row>
    <row r="71" spans="1:13" s="8" customFormat="1" ht="47.25" x14ac:dyDescent="0.25">
      <c r="A71" s="216"/>
      <c r="B71" s="193" t="s">
        <v>119</v>
      </c>
      <c r="C71" s="148" t="s">
        <v>120</v>
      </c>
      <c r="D71" s="49" t="s">
        <v>17</v>
      </c>
      <c r="E71" s="145"/>
      <c r="F71" s="51">
        <f>F69*1.8</f>
        <v>5.4</v>
      </c>
      <c r="G71" s="147"/>
      <c r="H71" s="48"/>
      <c r="I71" s="147"/>
      <c r="J71" s="48"/>
      <c r="K71" s="147"/>
      <c r="L71" s="48"/>
      <c r="M71" s="48"/>
    </row>
    <row r="72" spans="1:13" s="8" customFormat="1" ht="20.25" customHeight="1" x14ac:dyDescent="0.25">
      <c r="A72" s="216"/>
      <c r="B72" s="149"/>
      <c r="C72" s="150" t="s">
        <v>30</v>
      </c>
      <c r="D72" s="144" t="s">
        <v>23</v>
      </c>
      <c r="E72" s="145">
        <v>0.53</v>
      </c>
      <c r="F72" s="146">
        <f>F71*E72</f>
        <v>2.8620000000000005</v>
      </c>
      <c r="G72" s="147"/>
      <c r="H72" s="48"/>
      <c r="I72" s="147"/>
      <c r="J72" s="48">
        <f>F72*I72</f>
        <v>0</v>
      </c>
      <c r="K72" s="147"/>
      <c r="L72" s="48"/>
      <c r="M72" s="48">
        <f t="shared" ref="M72:M73" si="42">H72+J72+L72</f>
        <v>0</v>
      </c>
    </row>
    <row r="73" spans="1:13" s="8" customFormat="1" ht="31.5" x14ac:dyDescent="0.25">
      <c r="A73" s="217"/>
      <c r="B73" s="133" t="s">
        <v>121</v>
      </c>
      <c r="C73" s="148" t="s">
        <v>122</v>
      </c>
      <c r="D73" s="49" t="s">
        <v>17</v>
      </c>
      <c r="E73" s="145"/>
      <c r="F73" s="51">
        <f>F71</f>
        <v>5.4</v>
      </c>
      <c r="G73" s="147"/>
      <c r="H73" s="48"/>
      <c r="I73" s="147"/>
      <c r="J73" s="48"/>
      <c r="K73" s="147"/>
      <c r="L73" s="48">
        <f>F73*K73</f>
        <v>0</v>
      </c>
      <c r="M73" s="48">
        <f t="shared" si="42"/>
        <v>0</v>
      </c>
    </row>
    <row r="74" spans="1:13" x14ac:dyDescent="0.25">
      <c r="A74" s="10"/>
      <c r="B74" s="10"/>
      <c r="C74" s="5" t="s">
        <v>31</v>
      </c>
      <c r="D74" s="10"/>
      <c r="E74" s="38"/>
      <c r="F74" s="12"/>
      <c r="G74" s="22"/>
      <c r="H74" s="22">
        <f>SUM(H10:H73)</f>
        <v>0</v>
      </c>
      <c r="I74" s="22"/>
      <c r="J74" s="22">
        <f>SUM(J10:J73)</f>
        <v>0</v>
      </c>
      <c r="K74" s="22"/>
      <c r="L74" s="22">
        <f>SUM(L10:L73)</f>
        <v>0</v>
      </c>
      <c r="M74" s="22">
        <f>H74+J74+L74</f>
        <v>0</v>
      </c>
    </row>
    <row r="75" spans="1:13" s="8" customFormat="1" ht="47.25" x14ac:dyDescent="0.25">
      <c r="A75" s="198"/>
      <c r="B75" s="199"/>
      <c r="C75" s="205" t="s">
        <v>155</v>
      </c>
      <c r="D75" s="199"/>
      <c r="E75" s="201"/>
      <c r="F75" s="204"/>
      <c r="G75" s="203"/>
      <c r="H75" s="203"/>
      <c r="I75" s="203"/>
      <c r="J75" s="203"/>
      <c r="K75" s="203"/>
      <c r="L75" s="203"/>
      <c r="M75" s="203">
        <f>H74*F75</f>
        <v>0</v>
      </c>
    </row>
    <row r="76" spans="1:13" s="8" customFormat="1" x14ac:dyDescent="0.25">
      <c r="A76" s="198"/>
      <c r="B76" s="199"/>
      <c r="C76" s="200"/>
      <c r="D76" s="199"/>
      <c r="E76" s="201"/>
      <c r="F76" s="202"/>
      <c r="G76" s="203"/>
      <c r="H76" s="203"/>
      <c r="I76" s="203"/>
      <c r="J76" s="24" t="s">
        <v>9</v>
      </c>
      <c r="K76" s="203"/>
      <c r="L76" s="203"/>
      <c r="M76" s="203">
        <f>M74+M75</f>
        <v>0</v>
      </c>
    </row>
    <row r="77" spans="1:13" x14ac:dyDescent="0.25">
      <c r="A77" s="35"/>
      <c r="B77" s="14"/>
      <c r="C77" s="18" t="s">
        <v>78</v>
      </c>
      <c r="D77" s="14"/>
      <c r="E77" s="44"/>
      <c r="F77" s="128"/>
      <c r="G77" s="23"/>
      <c r="H77" s="23"/>
      <c r="I77" s="23"/>
      <c r="J77" s="23"/>
      <c r="K77" s="23"/>
      <c r="L77" s="23"/>
      <c r="M77" s="23">
        <f>M76*F77</f>
        <v>0</v>
      </c>
    </row>
    <row r="78" spans="1:13" x14ac:dyDescent="0.25">
      <c r="A78" s="36"/>
      <c r="B78" s="15"/>
      <c r="C78" s="19"/>
      <c r="D78" s="15"/>
      <c r="E78" s="42"/>
      <c r="F78" s="125"/>
      <c r="G78" s="24"/>
      <c r="H78" s="24"/>
      <c r="I78" s="24"/>
      <c r="J78" s="24" t="s">
        <v>9</v>
      </c>
      <c r="K78" s="24"/>
      <c r="L78" s="24"/>
      <c r="M78" s="24">
        <f>M76+M77</f>
        <v>0</v>
      </c>
    </row>
    <row r="79" spans="1:13" x14ac:dyDescent="0.25">
      <c r="A79" s="36"/>
      <c r="B79" s="15"/>
      <c r="C79" s="19" t="s">
        <v>79</v>
      </c>
      <c r="D79" s="15"/>
      <c r="E79" s="42"/>
      <c r="F79" s="126"/>
      <c r="G79" s="24"/>
      <c r="H79" s="24"/>
      <c r="I79" s="24"/>
      <c r="J79" s="24"/>
      <c r="K79" s="24"/>
      <c r="L79" s="24"/>
      <c r="M79" s="24">
        <f>M78*F79</f>
        <v>0</v>
      </c>
    </row>
    <row r="80" spans="1:13" x14ac:dyDescent="0.25">
      <c r="A80" s="36"/>
      <c r="B80" s="15"/>
      <c r="C80" s="19"/>
      <c r="D80" s="15"/>
      <c r="E80" s="42"/>
      <c r="F80" s="125"/>
      <c r="G80" s="24"/>
      <c r="H80" s="24"/>
      <c r="I80" s="24"/>
      <c r="J80" s="24" t="s">
        <v>9</v>
      </c>
      <c r="K80" s="24"/>
      <c r="L80" s="24"/>
      <c r="M80" s="130">
        <f>M78+M79</f>
        <v>0</v>
      </c>
    </row>
    <row r="81" spans="1:13" ht="31.5" x14ac:dyDescent="0.25">
      <c r="A81" s="36"/>
      <c r="B81" s="15"/>
      <c r="C81" s="19" t="s">
        <v>11</v>
      </c>
      <c r="D81" s="15"/>
      <c r="E81" s="42"/>
      <c r="F81" s="127" t="s">
        <v>39</v>
      </c>
      <c r="G81" s="24"/>
      <c r="H81" s="24"/>
      <c r="I81" s="24"/>
      <c r="J81" s="24"/>
      <c r="K81" s="24"/>
      <c r="L81" s="24"/>
      <c r="M81" s="24">
        <f>M80*F81</f>
        <v>0</v>
      </c>
    </row>
    <row r="82" spans="1:13" ht="31.5" x14ac:dyDescent="0.25">
      <c r="A82" s="10"/>
      <c r="B82" s="10"/>
      <c r="C82" s="5" t="s">
        <v>80</v>
      </c>
      <c r="D82" s="10"/>
      <c r="E82" s="38"/>
      <c r="F82" s="12"/>
      <c r="G82" s="22"/>
      <c r="H82" s="22"/>
      <c r="I82" s="22"/>
      <c r="J82" s="22" t="s">
        <v>9</v>
      </c>
      <c r="K82" s="22"/>
      <c r="L82" s="22"/>
      <c r="M82" s="22">
        <f>M80+M81</f>
        <v>0</v>
      </c>
    </row>
    <row r="84" spans="1:13" x14ac:dyDescent="0.25">
      <c r="C84" s="113"/>
      <c r="D84" s="9"/>
      <c r="H84" s="188"/>
      <c r="I84" s="188"/>
    </row>
    <row r="85" spans="1:13" x14ac:dyDescent="0.25">
      <c r="C85" s="39"/>
      <c r="D85" s="20"/>
      <c r="E85" s="45"/>
    </row>
    <row r="86" spans="1:13" ht="17.45" customHeight="1" x14ac:dyDescent="0.25">
      <c r="B86" s="182"/>
      <c r="C86" s="182"/>
      <c r="D86" s="182"/>
      <c r="E86" s="182"/>
    </row>
    <row r="87" spans="1:13" s="8" customFormat="1" ht="17.45" customHeight="1" x14ac:dyDescent="0.25">
      <c r="A87" s="9"/>
      <c r="B87" s="182"/>
      <c r="C87" s="182"/>
      <c r="D87" s="182"/>
      <c r="E87" s="182"/>
      <c r="F87" s="31"/>
      <c r="G87" s="187"/>
      <c r="H87" s="187"/>
      <c r="I87" s="187"/>
      <c r="J87" s="187"/>
      <c r="K87" s="187"/>
      <c r="L87" s="187"/>
      <c r="M87" s="187"/>
    </row>
    <row r="88" spans="1:13" s="8" customFormat="1" ht="17.45" customHeight="1" x14ac:dyDescent="0.25">
      <c r="A88" s="9"/>
      <c r="B88" s="182"/>
      <c r="C88" s="182"/>
      <c r="D88" s="182"/>
      <c r="E88" s="182"/>
      <c r="F88" s="31"/>
      <c r="G88" s="187"/>
      <c r="H88" s="187"/>
      <c r="I88" s="187"/>
      <c r="J88" s="187"/>
      <c r="K88" s="187"/>
      <c r="L88" s="187"/>
      <c r="M88" s="187"/>
    </row>
    <row r="89" spans="1:13" s="8" customFormat="1" ht="17.45" customHeight="1" x14ac:dyDescent="0.25">
      <c r="A89" s="9"/>
      <c r="B89" s="182"/>
      <c r="C89" s="182"/>
      <c r="D89" s="182"/>
      <c r="E89" s="182"/>
      <c r="F89" s="31"/>
      <c r="G89" s="187"/>
      <c r="H89" s="187"/>
      <c r="I89" s="187"/>
      <c r="J89" s="187"/>
      <c r="K89" s="187"/>
      <c r="L89" s="187"/>
      <c r="M89" s="187"/>
    </row>
    <row r="90" spans="1:13" s="8" customFormat="1" ht="17.45" customHeight="1" x14ac:dyDescent="0.25">
      <c r="A90" s="9"/>
      <c r="B90" s="182"/>
      <c r="C90" s="182"/>
      <c r="D90" s="182"/>
      <c r="E90" s="182"/>
      <c r="F90" s="31"/>
      <c r="G90" s="187"/>
      <c r="H90" s="187"/>
      <c r="I90" s="187"/>
      <c r="J90" s="187"/>
      <c r="K90" s="187"/>
      <c r="L90" s="187"/>
      <c r="M90" s="187"/>
    </row>
    <row r="91" spans="1:13" s="8" customFormat="1" ht="17.45" customHeight="1" x14ac:dyDescent="0.25">
      <c r="A91" s="9"/>
      <c r="B91" s="182"/>
      <c r="C91" s="182"/>
      <c r="D91" s="182"/>
      <c r="E91" s="182"/>
      <c r="F91" s="31"/>
      <c r="G91" s="187"/>
      <c r="H91" s="187"/>
      <c r="I91" s="187"/>
      <c r="J91" s="187"/>
      <c r="K91" s="187"/>
      <c r="L91" s="187"/>
      <c r="M91" s="187"/>
    </row>
    <row r="92" spans="1:13" s="8" customFormat="1" ht="17.45" customHeight="1" x14ac:dyDescent="0.25">
      <c r="A92" s="9"/>
      <c r="B92" s="182"/>
      <c r="C92" s="182"/>
      <c r="D92" s="182"/>
      <c r="E92" s="182"/>
      <c r="F92" s="31"/>
      <c r="G92" s="187"/>
      <c r="H92" s="187"/>
      <c r="I92" s="187"/>
      <c r="J92" s="187"/>
      <c r="K92" s="187"/>
      <c r="L92" s="187"/>
      <c r="M92" s="187"/>
    </row>
    <row r="93" spans="1:13" s="8" customFormat="1" ht="17.45" customHeight="1" x14ac:dyDescent="0.25">
      <c r="A93" s="9"/>
      <c r="B93" s="182"/>
      <c r="C93" s="182"/>
      <c r="D93" s="182"/>
      <c r="E93" s="182"/>
      <c r="F93" s="31"/>
      <c r="G93" s="187"/>
      <c r="H93" s="187"/>
      <c r="I93" s="187"/>
      <c r="J93" s="187"/>
      <c r="K93" s="187"/>
      <c r="L93" s="187"/>
      <c r="M93" s="187"/>
    </row>
    <row r="94" spans="1:13" s="8" customFormat="1" ht="17.45" customHeight="1" x14ac:dyDescent="0.25">
      <c r="A94" s="9"/>
      <c r="B94" s="182"/>
      <c r="C94" s="182"/>
      <c r="D94" s="182"/>
      <c r="E94" s="182"/>
      <c r="F94" s="31"/>
      <c r="G94" s="187"/>
      <c r="H94" s="187"/>
      <c r="I94" s="187"/>
      <c r="J94" s="187"/>
      <c r="K94" s="187"/>
      <c r="L94" s="187"/>
      <c r="M94" s="187"/>
    </row>
    <row r="95" spans="1:13" s="8" customFormat="1" ht="17.45" customHeight="1" x14ac:dyDescent="0.25">
      <c r="A95" s="9"/>
      <c r="B95" s="182"/>
      <c r="C95" s="182"/>
      <c r="D95" s="182"/>
      <c r="E95" s="182"/>
      <c r="F95" s="31"/>
      <c r="G95" s="187"/>
      <c r="H95" s="187"/>
      <c r="I95" s="187"/>
      <c r="J95" s="187"/>
      <c r="K95" s="187"/>
      <c r="L95" s="187"/>
      <c r="M95" s="187"/>
    </row>
    <row r="96" spans="1:13" s="8" customFormat="1" ht="17.45" customHeight="1" x14ac:dyDescent="0.25">
      <c r="A96" s="9"/>
      <c r="B96" s="182"/>
      <c r="C96" s="182"/>
      <c r="D96" s="182"/>
      <c r="E96" s="182"/>
      <c r="F96" s="31"/>
      <c r="G96" s="187"/>
      <c r="H96" s="187"/>
      <c r="I96" s="187"/>
      <c r="J96" s="187"/>
      <c r="K96" s="187"/>
      <c r="L96" s="187"/>
      <c r="M96" s="187"/>
    </row>
    <row r="97" spans="1:13" s="8" customFormat="1" ht="17.45" customHeight="1" x14ac:dyDescent="0.25">
      <c r="A97" s="9"/>
      <c r="B97" s="182"/>
      <c r="C97" s="182"/>
      <c r="D97" s="182"/>
      <c r="E97" s="182"/>
      <c r="F97" s="31"/>
      <c r="G97" s="187"/>
      <c r="H97" s="187"/>
      <c r="I97" s="187"/>
      <c r="J97" s="187"/>
      <c r="K97" s="187"/>
      <c r="L97" s="187"/>
      <c r="M97" s="187"/>
    </row>
    <row r="98" spans="1:13" s="8" customFormat="1" ht="17.45" customHeight="1" x14ac:dyDescent="0.25">
      <c r="A98" s="9"/>
      <c r="B98" s="182"/>
      <c r="C98" s="182"/>
      <c r="D98" s="182"/>
      <c r="E98" s="182"/>
      <c r="F98" s="31"/>
      <c r="G98" s="187"/>
      <c r="H98" s="187"/>
      <c r="I98" s="187"/>
      <c r="J98" s="187"/>
      <c r="K98" s="187"/>
      <c r="L98" s="187"/>
      <c r="M98" s="187"/>
    </row>
    <row r="99" spans="1:13" s="8" customFormat="1" ht="17.45" customHeight="1" x14ac:dyDescent="0.25">
      <c r="A99" s="9"/>
      <c r="B99" s="182"/>
      <c r="C99" s="182"/>
      <c r="D99" s="182"/>
      <c r="E99" s="182"/>
      <c r="F99" s="31"/>
      <c r="G99" s="187"/>
      <c r="H99" s="187"/>
      <c r="I99" s="187"/>
      <c r="J99" s="187"/>
      <c r="K99" s="187"/>
      <c r="L99" s="187"/>
      <c r="M99" s="187"/>
    </row>
    <row r="100" spans="1:13" s="8" customFormat="1" ht="17.45" customHeight="1" x14ac:dyDescent="0.25">
      <c r="A100" s="9"/>
      <c r="B100" s="182"/>
      <c r="C100" s="182"/>
      <c r="D100" s="182"/>
      <c r="E100" s="182"/>
      <c r="F100" s="31"/>
      <c r="G100" s="187"/>
      <c r="H100" s="187"/>
      <c r="I100" s="187"/>
      <c r="J100" s="187"/>
      <c r="K100" s="187"/>
      <c r="L100" s="187"/>
      <c r="M100" s="187"/>
    </row>
    <row r="101" spans="1:13" s="8" customFormat="1" ht="17.45" customHeight="1" x14ac:dyDescent="0.25">
      <c r="A101" s="9"/>
      <c r="B101" s="182"/>
      <c r="C101" s="182"/>
      <c r="D101" s="182"/>
      <c r="E101" s="182"/>
      <c r="F101" s="31"/>
      <c r="G101" s="187"/>
      <c r="H101" s="187"/>
      <c r="I101" s="187"/>
      <c r="J101" s="187"/>
      <c r="K101" s="187"/>
      <c r="L101" s="187"/>
      <c r="M101" s="187"/>
    </row>
    <row r="102" spans="1:13" s="8" customFormat="1" ht="17.45" customHeight="1" x14ac:dyDescent="0.25">
      <c r="A102" s="9"/>
      <c r="B102" s="182"/>
      <c r="C102" s="182"/>
      <c r="D102" s="182"/>
      <c r="E102" s="182"/>
      <c r="F102" s="31"/>
      <c r="G102" s="187"/>
      <c r="H102" s="187"/>
      <c r="I102" s="187"/>
      <c r="J102" s="187"/>
      <c r="K102" s="187"/>
      <c r="L102" s="187"/>
      <c r="M102" s="187"/>
    </row>
    <row r="103" spans="1:13" s="8" customFormat="1" ht="17.45" customHeight="1" x14ac:dyDescent="0.25">
      <c r="A103" s="9"/>
      <c r="B103" s="182"/>
      <c r="C103" s="182"/>
      <c r="D103" s="182"/>
      <c r="E103" s="182"/>
      <c r="F103" s="31"/>
      <c r="G103" s="187"/>
      <c r="H103" s="187"/>
      <c r="I103" s="187"/>
      <c r="J103" s="187"/>
      <c r="K103" s="187"/>
      <c r="L103" s="187"/>
      <c r="M103" s="187"/>
    </row>
    <row r="104" spans="1:13" s="8" customFormat="1" ht="17.45" customHeight="1" x14ac:dyDescent="0.25">
      <c r="A104" s="9"/>
      <c r="B104" s="182"/>
      <c r="C104" s="182"/>
      <c r="D104" s="182"/>
      <c r="E104" s="182"/>
      <c r="F104" s="31"/>
      <c r="G104" s="187"/>
      <c r="H104" s="187"/>
      <c r="I104" s="187"/>
      <c r="J104" s="187"/>
      <c r="K104" s="187"/>
      <c r="L104" s="187"/>
      <c r="M104" s="187"/>
    </row>
    <row r="105" spans="1:13" s="8" customFormat="1" ht="17.45" customHeight="1" x14ac:dyDescent="0.25">
      <c r="A105" s="9"/>
      <c r="B105" s="182"/>
      <c r="C105" s="182"/>
      <c r="D105" s="182"/>
      <c r="E105" s="182"/>
      <c r="F105" s="31"/>
      <c r="G105" s="187"/>
      <c r="H105" s="187"/>
      <c r="I105" s="187"/>
      <c r="J105" s="187"/>
      <c r="K105" s="187"/>
      <c r="L105" s="187"/>
      <c r="M105" s="187"/>
    </row>
    <row r="106" spans="1:13" s="8" customFormat="1" ht="17.45" customHeight="1" x14ac:dyDescent="0.25">
      <c r="A106" s="9"/>
      <c r="B106" s="182"/>
      <c r="C106" s="182"/>
      <c r="D106" s="182"/>
      <c r="E106" s="182"/>
      <c r="F106" s="31"/>
      <c r="G106" s="187"/>
      <c r="H106" s="187"/>
      <c r="I106" s="187"/>
      <c r="J106" s="187"/>
      <c r="K106" s="187"/>
      <c r="L106" s="187"/>
      <c r="M106" s="187"/>
    </row>
    <row r="107" spans="1:13" s="8" customFormat="1" ht="17.45" customHeight="1" x14ac:dyDescent="0.25">
      <c r="A107" s="9"/>
      <c r="B107" s="182"/>
      <c r="C107" s="182"/>
      <c r="D107" s="182"/>
      <c r="E107" s="182"/>
      <c r="F107" s="31"/>
      <c r="G107" s="187"/>
      <c r="H107" s="187"/>
      <c r="I107" s="187"/>
      <c r="J107" s="187"/>
      <c r="K107" s="187"/>
      <c r="L107" s="187"/>
      <c r="M107" s="187"/>
    </row>
    <row r="108" spans="1:13" s="8" customFormat="1" ht="17.45" customHeight="1" x14ac:dyDescent="0.25">
      <c r="A108" s="9"/>
      <c r="B108" s="182"/>
      <c r="C108" s="182"/>
      <c r="D108" s="182"/>
      <c r="E108" s="182"/>
      <c r="F108" s="31"/>
      <c r="G108" s="187"/>
      <c r="H108" s="187"/>
      <c r="I108" s="187"/>
      <c r="J108" s="187"/>
      <c r="K108" s="187"/>
      <c r="L108" s="187"/>
      <c r="M108" s="187"/>
    </row>
    <row r="109" spans="1:13" s="8" customFormat="1" ht="17.45" customHeight="1" x14ac:dyDescent="0.25">
      <c r="A109" s="9"/>
      <c r="B109" s="182"/>
      <c r="C109" s="182"/>
      <c r="D109" s="182"/>
      <c r="E109" s="182"/>
      <c r="F109" s="31"/>
      <c r="G109" s="187"/>
      <c r="H109" s="187"/>
      <c r="I109" s="187"/>
      <c r="J109" s="187"/>
      <c r="K109" s="187"/>
      <c r="L109" s="187"/>
      <c r="M109" s="187"/>
    </row>
    <row r="110" spans="1:13" s="8" customFormat="1" ht="17.45" customHeight="1" x14ac:dyDescent="0.25">
      <c r="A110" s="9"/>
      <c r="B110" s="182"/>
      <c r="C110" s="182"/>
      <c r="D110" s="182"/>
      <c r="E110" s="182"/>
      <c r="F110" s="31"/>
      <c r="G110" s="187"/>
      <c r="H110" s="187"/>
      <c r="I110" s="187"/>
      <c r="J110" s="187"/>
      <c r="K110" s="187"/>
      <c r="L110" s="187"/>
      <c r="M110" s="187"/>
    </row>
    <row r="111" spans="1:13" s="8" customFormat="1" ht="17.45" customHeight="1" x14ac:dyDescent="0.25">
      <c r="A111" s="9"/>
      <c r="B111" s="182"/>
      <c r="C111" s="182"/>
      <c r="D111" s="182"/>
      <c r="E111" s="182"/>
      <c r="F111" s="31"/>
      <c r="G111" s="187"/>
      <c r="H111" s="187"/>
      <c r="I111" s="187"/>
      <c r="J111" s="187"/>
      <c r="K111" s="187"/>
      <c r="L111" s="187"/>
      <c r="M111" s="187"/>
    </row>
    <row r="112" spans="1:13" s="8" customFormat="1" ht="17.45" customHeight="1" x14ac:dyDescent="0.25">
      <c r="A112" s="9"/>
      <c r="B112" s="182"/>
      <c r="C112" s="182"/>
      <c r="D112" s="182"/>
      <c r="E112" s="182"/>
      <c r="F112" s="31"/>
      <c r="G112" s="187"/>
      <c r="H112" s="187"/>
      <c r="I112" s="187"/>
      <c r="J112" s="187"/>
      <c r="K112" s="187"/>
      <c r="L112" s="187"/>
      <c r="M112" s="187"/>
    </row>
    <row r="113" spans="1:15" s="8" customFormat="1" ht="17.45" customHeight="1" x14ac:dyDescent="0.25">
      <c r="A113" s="9"/>
      <c r="B113" s="182"/>
      <c r="C113" s="182"/>
      <c r="D113" s="182"/>
      <c r="E113" s="182"/>
      <c r="F113" s="31"/>
      <c r="G113" s="187"/>
      <c r="H113" s="187"/>
      <c r="I113" s="187"/>
      <c r="J113" s="187"/>
      <c r="K113" s="187"/>
      <c r="L113" s="187"/>
      <c r="M113" s="187"/>
    </row>
    <row r="115" spans="1:15" x14ac:dyDescent="0.25">
      <c r="O115" s="8"/>
    </row>
  </sheetData>
  <mergeCells count="25">
    <mergeCell ref="A69:A73"/>
    <mergeCell ref="A56:A62"/>
    <mergeCell ref="A63:A67"/>
    <mergeCell ref="A1:M1"/>
    <mergeCell ref="A3:M3"/>
    <mergeCell ref="A5:M5"/>
    <mergeCell ref="A7:A8"/>
    <mergeCell ref="B7:B8"/>
    <mergeCell ref="C7:C8"/>
    <mergeCell ref="D7:D8"/>
    <mergeCell ref="G7:H7"/>
    <mergeCell ref="I7:J7"/>
    <mergeCell ref="K7:L7"/>
    <mergeCell ref="M7:M8"/>
    <mergeCell ref="E7:F7"/>
    <mergeCell ref="A11:A13"/>
    <mergeCell ref="A38:A42"/>
    <mergeCell ref="A43:A48"/>
    <mergeCell ref="A14:A15"/>
    <mergeCell ref="A16:A17"/>
    <mergeCell ref="A18:A22"/>
    <mergeCell ref="A23:A27"/>
    <mergeCell ref="A32:A37"/>
    <mergeCell ref="A49:A55"/>
    <mergeCell ref="A28:A30"/>
  </mergeCells>
  <pageMargins left="0.35433070866141736" right="0.15748031496062992" top="0.51181102362204722" bottom="0.39370078740157483" header="0.35433070866141736" footer="0.15748031496062992"/>
  <pageSetup paperSize="9" orientation="landscape" r:id="rId1"/>
  <headerFooter>
    <oddHeader>&amp;R&amp;P--&amp;N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3"/>
  <sheetViews>
    <sheetView tabSelected="1" topLeftCell="A4" workbookViewId="0">
      <selection activeCell="F31" sqref="F31"/>
    </sheetView>
  </sheetViews>
  <sheetFormatPr defaultRowHeight="15" x14ac:dyDescent="0.25"/>
  <cols>
    <col min="1" max="1" width="5.85546875" style="2" customWidth="1"/>
    <col min="2" max="2" width="7.42578125" style="2" customWidth="1"/>
    <col min="3" max="3" width="31" style="2" customWidth="1"/>
    <col min="4" max="4" width="7.140625" style="2" customWidth="1"/>
    <col min="5" max="5" width="9.42578125" style="2" customWidth="1"/>
    <col min="6" max="6" width="11.140625" style="2" customWidth="1"/>
    <col min="7" max="7" width="9.140625" style="2"/>
    <col min="8" max="8" width="10.7109375" style="2" customWidth="1"/>
    <col min="9" max="12" width="9.140625" style="2"/>
    <col min="13" max="13" width="13.28515625" style="2" customWidth="1"/>
    <col min="14" max="16384" width="9.140625" style="2"/>
  </cols>
  <sheetData>
    <row r="1" spans="1:13" ht="21.75" customHeight="1" x14ac:dyDescent="0.25">
      <c r="A1" s="239" t="s">
        <v>156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4.5" customHeight="1" x14ac:dyDescent="0.25">
      <c r="A2" s="9"/>
      <c r="B2" s="112"/>
      <c r="C2" s="9"/>
      <c r="D2" s="101"/>
      <c r="E2" s="102"/>
      <c r="F2" s="137"/>
      <c r="G2" s="103"/>
      <c r="H2" s="103"/>
      <c r="I2" s="103"/>
      <c r="J2" s="103"/>
      <c r="K2" s="103"/>
      <c r="L2" s="103"/>
      <c r="M2" s="103"/>
    </row>
    <row r="3" spans="1:13" x14ac:dyDescent="0.25">
      <c r="A3" s="239" t="s">
        <v>96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9.75" customHeight="1" x14ac:dyDescent="0.25">
      <c r="A4" s="9"/>
      <c r="B4" s="112"/>
      <c r="C4" s="9"/>
      <c r="D4" s="101"/>
      <c r="E4" s="102"/>
      <c r="F4" s="137"/>
      <c r="G4" s="103"/>
      <c r="H4" s="103"/>
      <c r="I4" s="103"/>
      <c r="J4" s="103"/>
      <c r="K4" s="103"/>
      <c r="L4" s="103"/>
      <c r="M4" s="103"/>
    </row>
    <row r="5" spans="1:13" x14ac:dyDescent="0.25">
      <c r="A5" s="239" t="s">
        <v>110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</row>
    <row r="6" spans="1:13" ht="6" customHeight="1" x14ac:dyDescent="0.25">
      <c r="A6" s="138"/>
      <c r="B6" s="105"/>
      <c r="C6" s="104"/>
      <c r="D6" s="105"/>
      <c r="E6" s="106"/>
      <c r="F6" s="139"/>
      <c r="G6" s="107"/>
      <c r="H6" s="107"/>
      <c r="I6" s="107"/>
      <c r="J6" s="107"/>
      <c r="K6" s="107"/>
      <c r="L6" s="107"/>
      <c r="M6" s="107"/>
    </row>
    <row r="7" spans="1:13" ht="33.75" customHeight="1" x14ac:dyDescent="0.25">
      <c r="A7" s="240" t="s">
        <v>0</v>
      </c>
      <c r="B7" s="242" t="s">
        <v>1</v>
      </c>
      <c r="C7" s="211" t="s">
        <v>2</v>
      </c>
      <c r="D7" s="242" t="s">
        <v>3</v>
      </c>
      <c r="E7" s="244" t="s">
        <v>82</v>
      </c>
      <c r="F7" s="246" t="s">
        <v>4</v>
      </c>
      <c r="G7" s="232" t="s">
        <v>5</v>
      </c>
      <c r="H7" s="233"/>
      <c r="I7" s="232" t="s">
        <v>6</v>
      </c>
      <c r="J7" s="233"/>
      <c r="K7" s="232" t="s">
        <v>25</v>
      </c>
      <c r="L7" s="233"/>
      <c r="M7" s="234" t="s">
        <v>7</v>
      </c>
    </row>
    <row r="8" spans="1:13" ht="27" x14ac:dyDescent="0.25">
      <c r="A8" s="241"/>
      <c r="B8" s="243"/>
      <c r="C8" s="213"/>
      <c r="D8" s="243"/>
      <c r="E8" s="245"/>
      <c r="F8" s="247"/>
      <c r="G8" s="93" t="s">
        <v>8</v>
      </c>
      <c r="H8" s="93" t="s">
        <v>9</v>
      </c>
      <c r="I8" s="93" t="s">
        <v>8</v>
      </c>
      <c r="J8" s="93" t="s">
        <v>9</v>
      </c>
      <c r="K8" s="93" t="s">
        <v>8</v>
      </c>
      <c r="L8" s="93" t="s">
        <v>9</v>
      </c>
      <c r="M8" s="235"/>
    </row>
    <row r="9" spans="1:13" x14ac:dyDescent="0.25">
      <c r="A9" s="34">
        <v>1</v>
      </c>
      <c r="B9" s="28">
        <v>2</v>
      </c>
      <c r="C9" s="131">
        <v>3</v>
      </c>
      <c r="D9" s="28">
        <v>4</v>
      </c>
      <c r="E9" s="67">
        <v>5</v>
      </c>
      <c r="F9" s="136">
        <v>6</v>
      </c>
      <c r="G9" s="67">
        <v>7</v>
      </c>
      <c r="H9" s="136">
        <v>8</v>
      </c>
      <c r="I9" s="67">
        <v>9</v>
      </c>
      <c r="J9" s="136">
        <v>10</v>
      </c>
      <c r="K9" s="67">
        <v>11</v>
      </c>
      <c r="L9" s="136">
        <v>12</v>
      </c>
      <c r="M9" s="67">
        <v>13</v>
      </c>
    </row>
    <row r="10" spans="1:13" ht="27" x14ac:dyDescent="0.25">
      <c r="A10" s="236" t="s">
        <v>43</v>
      </c>
      <c r="B10" s="89" t="s">
        <v>111</v>
      </c>
      <c r="C10" s="140" t="s">
        <v>112</v>
      </c>
      <c r="D10" s="89" t="s">
        <v>113</v>
      </c>
      <c r="E10" s="90"/>
      <c r="F10" s="99">
        <f>F13</f>
        <v>60</v>
      </c>
      <c r="G10" s="100"/>
      <c r="H10" s="65"/>
      <c r="I10" s="100"/>
      <c r="J10" s="93"/>
      <c r="K10" s="100"/>
      <c r="L10" s="93"/>
      <c r="M10" s="93"/>
    </row>
    <row r="11" spans="1:13" ht="26.25" customHeight="1" x14ac:dyDescent="0.25">
      <c r="A11" s="237"/>
      <c r="B11" s="89"/>
      <c r="C11" s="98" t="s">
        <v>30</v>
      </c>
      <c r="D11" s="89" t="s">
        <v>114</v>
      </c>
      <c r="E11" s="90">
        <v>0.13900000000000001</v>
      </c>
      <c r="F11" s="135">
        <f>F10*E11</f>
        <v>8.34</v>
      </c>
      <c r="G11" s="134"/>
      <c r="H11" s="65"/>
      <c r="I11" s="134"/>
      <c r="J11" s="93">
        <f t="shared" ref="J11" si="0">F11*I11</f>
        <v>0</v>
      </c>
      <c r="K11" s="134"/>
      <c r="L11" s="93"/>
      <c r="M11" s="93">
        <f t="shared" ref="M11:M41" si="1">H11+J11+L11</f>
        <v>0</v>
      </c>
    </row>
    <row r="12" spans="1:13" ht="69.75" hidden="1" x14ac:dyDescent="0.25">
      <c r="A12" s="237"/>
      <c r="B12" s="89"/>
      <c r="C12" s="98" t="s">
        <v>115</v>
      </c>
      <c r="D12" s="89" t="s">
        <v>36</v>
      </c>
      <c r="E12" s="90"/>
      <c r="F12" s="135">
        <v>0</v>
      </c>
      <c r="G12" s="134">
        <v>2.78</v>
      </c>
      <c r="H12" s="65">
        <f t="shared" ref="H12:H41" si="2">F12*G12</f>
        <v>0</v>
      </c>
      <c r="I12" s="134"/>
      <c r="J12" s="93"/>
      <c r="K12" s="134"/>
      <c r="L12" s="93"/>
      <c r="M12" s="93">
        <f t="shared" si="1"/>
        <v>0</v>
      </c>
    </row>
    <row r="13" spans="1:13" ht="82.5" customHeight="1" x14ac:dyDescent="0.25">
      <c r="A13" s="237"/>
      <c r="B13" s="89"/>
      <c r="C13" s="98" t="s">
        <v>116</v>
      </c>
      <c r="D13" s="89" t="s">
        <v>36</v>
      </c>
      <c r="E13" s="90"/>
      <c r="F13" s="135">
        <v>60</v>
      </c>
      <c r="G13" s="134"/>
      <c r="H13" s="65">
        <f t="shared" si="2"/>
        <v>0</v>
      </c>
      <c r="I13" s="134"/>
      <c r="J13" s="93"/>
      <c r="K13" s="134"/>
      <c r="L13" s="93"/>
      <c r="M13" s="93">
        <f t="shared" si="1"/>
        <v>0</v>
      </c>
    </row>
    <row r="14" spans="1:13" ht="24" customHeight="1" x14ac:dyDescent="0.25">
      <c r="A14" s="238"/>
      <c r="B14" s="110"/>
      <c r="C14" s="98" t="s">
        <v>75</v>
      </c>
      <c r="D14" s="89" t="s">
        <v>74</v>
      </c>
      <c r="E14" s="90">
        <v>9.7000000000000003E-2</v>
      </c>
      <c r="F14" s="135"/>
      <c r="G14" s="134"/>
      <c r="H14" s="65">
        <f t="shared" si="2"/>
        <v>0</v>
      </c>
      <c r="I14" s="134"/>
      <c r="J14" s="93"/>
      <c r="K14" s="134"/>
      <c r="L14" s="93"/>
      <c r="M14" s="93">
        <f t="shared" si="1"/>
        <v>0</v>
      </c>
    </row>
    <row r="15" spans="1:13" ht="27" hidden="1" x14ac:dyDescent="0.25">
      <c r="A15" s="214" t="s">
        <v>40</v>
      </c>
      <c r="B15" s="89" t="s">
        <v>123</v>
      </c>
      <c r="C15" s="49" t="s">
        <v>124</v>
      </c>
      <c r="D15" s="158" t="s">
        <v>33</v>
      </c>
      <c r="E15" s="159"/>
      <c r="F15" s="160">
        <f>F17</f>
        <v>0</v>
      </c>
      <c r="G15" s="100"/>
      <c r="H15" s="65">
        <f t="shared" si="2"/>
        <v>0</v>
      </c>
      <c r="I15" s="151"/>
      <c r="J15" s="65">
        <f t="shared" ref="J15:J41" si="3">F15*I15</f>
        <v>0</v>
      </c>
      <c r="K15" s="100"/>
      <c r="L15" s="65">
        <f t="shared" ref="L15:L41" si="4">F15*K15</f>
        <v>0</v>
      </c>
      <c r="M15" s="65">
        <f t="shared" si="1"/>
        <v>0</v>
      </c>
    </row>
    <row r="16" spans="1:13" hidden="1" x14ac:dyDescent="0.25">
      <c r="A16" s="214"/>
      <c r="B16" s="89"/>
      <c r="C16" s="54" t="s">
        <v>21</v>
      </c>
      <c r="D16" s="161" t="s">
        <v>23</v>
      </c>
      <c r="E16" s="162">
        <v>0.39200000000000002</v>
      </c>
      <c r="F16" s="163">
        <f>F15*E16</f>
        <v>0</v>
      </c>
      <c r="G16" s="153"/>
      <c r="H16" s="65">
        <f t="shared" si="2"/>
        <v>0</v>
      </c>
      <c r="I16" s="134"/>
      <c r="J16" s="65">
        <f t="shared" si="3"/>
        <v>0</v>
      </c>
      <c r="K16" s="134"/>
      <c r="L16" s="65">
        <f t="shared" si="4"/>
        <v>0</v>
      </c>
      <c r="M16" s="65">
        <f t="shared" si="1"/>
        <v>0</v>
      </c>
    </row>
    <row r="17" spans="1:13" ht="40.5" hidden="1" x14ac:dyDescent="0.25">
      <c r="A17" s="214"/>
      <c r="B17" s="89"/>
      <c r="C17" s="54" t="s">
        <v>125</v>
      </c>
      <c r="D17" s="161" t="s">
        <v>12</v>
      </c>
      <c r="E17" s="162"/>
      <c r="F17" s="163">
        <v>0</v>
      </c>
      <c r="G17" s="153"/>
      <c r="H17" s="65">
        <f t="shared" si="2"/>
        <v>0</v>
      </c>
      <c r="I17" s="134"/>
      <c r="J17" s="65">
        <f t="shared" si="3"/>
        <v>0</v>
      </c>
      <c r="K17" s="134"/>
      <c r="L17" s="65">
        <f t="shared" si="4"/>
        <v>0</v>
      </c>
      <c r="M17" s="65">
        <f t="shared" si="1"/>
        <v>0</v>
      </c>
    </row>
    <row r="18" spans="1:13" ht="27" hidden="1" x14ac:dyDescent="0.25">
      <c r="A18" s="214"/>
      <c r="B18" s="89"/>
      <c r="C18" s="54" t="s">
        <v>141</v>
      </c>
      <c r="D18" s="161" t="s">
        <v>12</v>
      </c>
      <c r="E18" s="162"/>
      <c r="F18" s="163">
        <v>0</v>
      </c>
      <c r="G18" s="153"/>
      <c r="H18" s="65">
        <f t="shared" si="2"/>
        <v>0</v>
      </c>
      <c r="I18" s="134"/>
      <c r="J18" s="65">
        <f t="shared" si="3"/>
        <v>0</v>
      </c>
      <c r="K18" s="134"/>
      <c r="L18" s="65">
        <f t="shared" si="4"/>
        <v>0</v>
      </c>
      <c r="M18" s="65">
        <f t="shared" si="1"/>
        <v>0</v>
      </c>
    </row>
    <row r="19" spans="1:13" hidden="1" x14ac:dyDescent="0.25">
      <c r="A19" s="214"/>
      <c r="B19" s="89"/>
      <c r="C19" s="54" t="s">
        <v>29</v>
      </c>
      <c r="D19" s="161" t="s">
        <v>19</v>
      </c>
      <c r="E19" s="164">
        <f>9.4/100</f>
        <v>9.4E-2</v>
      </c>
      <c r="F19" s="115">
        <f>F15*E19</f>
        <v>0</v>
      </c>
      <c r="G19" s="134"/>
      <c r="H19" s="65">
        <f t="shared" si="2"/>
        <v>0</v>
      </c>
      <c r="I19" s="134"/>
      <c r="J19" s="65">
        <f t="shared" si="3"/>
        <v>0</v>
      </c>
      <c r="K19" s="134"/>
      <c r="L19" s="65">
        <f t="shared" si="4"/>
        <v>0</v>
      </c>
      <c r="M19" s="65">
        <f t="shared" si="1"/>
        <v>0</v>
      </c>
    </row>
    <row r="20" spans="1:13" hidden="1" x14ac:dyDescent="0.25">
      <c r="A20" s="218" t="s">
        <v>45</v>
      </c>
      <c r="B20" s="155" t="s">
        <v>126</v>
      </c>
      <c r="C20" s="49" t="s">
        <v>127</v>
      </c>
      <c r="D20" s="158" t="s">
        <v>33</v>
      </c>
      <c r="E20" s="159"/>
      <c r="F20" s="160">
        <f>F22+F23</f>
        <v>0</v>
      </c>
      <c r="G20" s="100"/>
      <c r="H20" s="65">
        <f t="shared" si="2"/>
        <v>0</v>
      </c>
      <c r="I20" s="151"/>
      <c r="J20" s="65">
        <f t="shared" si="3"/>
        <v>0</v>
      </c>
      <c r="K20" s="100"/>
      <c r="L20" s="65">
        <f t="shared" si="4"/>
        <v>0</v>
      </c>
      <c r="M20" s="65">
        <f t="shared" si="1"/>
        <v>0</v>
      </c>
    </row>
    <row r="21" spans="1:13" hidden="1" x14ac:dyDescent="0.25">
      <c r="A21" s="219"/>
      <c r="B21" s="155"/>
      <c r="C21" s="98" t="s">
        <v>21</v>
      </c>
      <c r="D21" s="161" t="s">
        <v>23</v>
      </c>
      <c r="E21" s="162">
        <v>0.372</v>
      </c>
      <c r="F21" s="163">
        <f>F20*E21</f>
        <v>0</v>
      </c>
      <c r="G21" s="153"/>
      <c r="H21" s="65">
        <f t="shared" si="2"/>
        <v>0</v>
      </c>
      <c r="I21" s="134"/>
      <c r="J21" s="65">
        <f t="shared" si="3"/>
        <v>0</v>
      </c>
      <c r="K21" s="134"/>
      <c r="L21" s="65">
        <f t="shared" si="4"/>
        <v>0</v>
      </c>
      <c r="M21" s="65">
        <f t="shared" si="1"/>
        <v>0</v>
      </c>
    </row>
    <row r="22" spans="1:13" ht="27" hidden="1" x14ac:dyDescent="0.25">
      <c r="A22" s="219"/>
      <c r="B22" s="155"/>
      <c r="C22" s="98" t="s">
        <v>128</v>
      </c>
      <c r="D22" s="161"/>
      <c r="E22" s="162"/>
      <c r="F22" s="163">
        <v>0</v>
      </c>
      <c r="G22" s="153"/>
      <c r="H22" s="65">
        <f t="shared" si="2"/>
        <v>0</v>
      </c>
      <c r="I22" s="134"/>
      <c r="J22" s="65">
        <f t="shared" si="3"/>
        <v>0</v>
      </c>
      <c r="K22" s="134"/>
      <c r="L22" s="65">
        <f t="shared" si="4"/>
        <v>0</v>
      </c>
      <c r="M22" s="65">
        <f t="shared" si="1"/>
        <v>0</v>
      </c>
    </row>
    <row r="23" spans="1:13" ht="27" hidden="1" x14ac:dyDescent="0.25">
      <c r="A23" s="219"/>
      <c r="B23" s="155"/>
      <c r="C23" s="98" t="s">
        <v>129</v>
      </c>
      <c r="D23" s="161"/>
      <c r="E23" s="162"/>
      <c r="F23" s="163">
        <v>0</v>
      </c>
      <c r="G23" s="153"/>
      <c r="H23" s="65">
        <f t="shared" si="2"/>
        <v>0</v>
      </c>
      <c r="I23" s="134"/>
      <c r="J23" s="65">
        <f t="shared" si="3"/>
        <v>0</v>
      </c>
      <c r="K23" s="134"/>
      <c r="L23" s="65">
        <f t="shared" si="4"/>
        <v>0</v>
      </c>
      <c r="M23" s="65">
        <f t="shared" si="1"/>
        <v>0</v>
      </c>
    </row>
    <row r="24" spans="1:13" ht="39.75" hidden="1" x14ac:dyDescent="0.25">
      <c r="A24" s="219"/>
      <c r="B24" s="155"/>
      <c r="C24" s="54" t="s">
        <v>133</v>
      </c>
      <c r="D24" s="161" t="s">
        <v>12</v>
      </c>
      <c r="E24" s="162"/>
      <c r="F24" s="163">
        <v>0</v>
      </c>
      <c r="G24" s="153"/>
      <c r="H24" s="65">
        <f t="shared" ref="H24" si="5">F24*G24</f>
        <v>0</v>
      </c>
      <c r="I24" s="134"/>
      <c r="J24" s="65">
        <f t="shared" ref="J24" si="6">F24*I24</f>
        <v>0</v>
      </c>
      <c r="K24" s="134"/>
      <c r="L24" s="65">
        <f t="shared" ref="L24" si="7">F24*K24</f>
        <v>0</v>
      </c>
      <c r="M24" s="65">
        <f t="shared" ref="M24" si="8">H24+J24+L24</f>
        <v>0</v>
      </c>
    </row>
    <row r="25" spans="1:13" hidden="1" x14ac:dyDescent="0.25">
      <c r="A25" s="220"/>
      <c r="B25" s="155"/>
      <c r="C25" s="98" t="s">
        <v>29</v>
      </c>
      <c r="D25" s="161" t="s">
        <v>19</v>
      </c>
      <c r="E25" s="164">
        <f>12.84/100</f>
        <v>0.12839999999999999</v>
      </c>
      <c r="F25" s="115">
        <f>F20*E25</f>
        <v>0</v>
      </c>
      <c r="G25" s="134"/>
      <c r="H25" s="65">
        <f t="shared" si="2"/>
        <v>0</v>
      </c>
      <c r="I25" s="134"/>
      <c r="J25" s="65">
        <f t="shared" si="3"/>
        <v>0</v>
      </c>
      <c r="K25" s="134"/>
      <c r="L25" s="65">
        <f t="shared" si="4"/>
        <v>0</v>
      </c>
      <c r="M25" s="65">
        <f t="shared" si="1"/>
        <v>0</v>
      </c>
    </row>
    <row r="26" spans="1:13" ht="27" hidden="1" x14ac:dyDescent="0.25">
      <c r="A26" s="214" t="s">
        <v>41</v>
      </c>
      <c r="B26" s="165" t="s">
        <v>130</v>
      </c>
      <c r="C26" s="166" t="s">
        <v>131</v>
      </c>
      <c r="D26" s="165" t="s">
        <v>33</v>
      </c>
      <c r="E26" s="167"/>
      <c r="F26" s="168">
        <v>0</v>
      </c>
      <c r="G26" s="156"/>
      <c r="H26" s="65">
        <f t="shared" si="2"/>
        <v>0</v>
      </c>
      <c r="I26" s="156"/>
      <c r="J26" s="65">
        <f t="shared" si="3"/>
        <v>0</v>
      </c>
      <c r="K26" s="156"/>
      <c r="L26" s="65">
        <f t="shared" si="4"/>
        <v>0</v>
      </c>
      <c r="M26" s="65">
        <f t="shared" si="1"/>
        <v>0</v>
      </c>
    </row>
    <row r="27" spans="1:13" hidden="1" x14ac:dyDescent="0.25">
      <c r="A27" s="214"/>
      <c r="B27" s="165"/>
      <c r="C27" s="169" t="s">
        <v>83</v>
      </c>
      <c r="D27" s="165" t="s">
        <v>23</v>
      </c>
      <c r="E27" s="167">
        <v>1.35</v>
      </c>
      <c r="F27" s="170">
        <f>F26*E27</f>
        <v>0</v>
      </c>
      <c r="G27" s="156"/>
      <c r="H27" s="65">
        <f t="shared" si="2"/>
        <v>0</v>
      </c>
      <c r="I27" s="134"/>
      <c r="J27" s="65">
        <f t="shared" si="3"/>
        <v>0</v>
      </c>
      <c r="K27" s="156"/>
      <c r="L27" s="65">
        <f t="shared" si="4"/>
        <v>0</v>
      </c>
      <c r="M27" s="65">
        <f t="shared" si="1"/>
        <v>0</v>
      </c>
    </row>
    <row r="28" spans="1:13" hidden="1" x14ac:dyDescent="0.25">
      <c r="A28" s="214"/>
      <c r="B28" s="165"/>
      <c r="C28" s="169" t="s">
        <v>72</v>
      </c>
      <c r="D28" s="165" t="s">
        <v>19</v>
      </c>
      <c r="E28" s="167">
        <v>3.1E-2</v>
      </c>
      <c r="F28" s="170">
        <f>F26*E28</f>
        <v>0</v>
      </c>
      <c r="G28" s="156"/>
      <c r="H28" s="65">
        <f t="shared" si="2"/>
        <v>0</v>
      </c>
      <c r="I28" s="156"/>
      <c r="J28" s="65">
        <f t="shared" si="3"/>
        <v>0</v>
      </c>
      <c r="K28" s="156">
        <v>3.2</v>
      </c>
      <c r="L28" s="65">
        <f t="shared" si="4"/>
        <v>0</v>
      </c>
      <c r="M28" s="65">
        <f t="shared" si="1"/>
        <v>0</v>
      </c>
    </row>
    <row r="29" spans="1:13" ht="27" hidden="1" x14ac:dyDescent="0.25">
      <c r="A29" s="214"/>
      <c r="B29" s="165"/>
      <c r="C29" s="169" t="s">
        <v>132</v>
      </c>
      <c r="D29" s="171" t="s">
        <v>33</v>
      </c>
      <c r="E29" s="172">
        <v>1</v>
      </c>
      <c r="F29" s="173">
        <f>F26*E29</f>
        <v>0</v>
      </c>
      <c r="G29" s="174"/>
      <c r="H29" s="65">
        <f t="shared" si="2"/>
        <v>0</v>
      </c>
      <c r="I29" s="157"/>
      <c r="J29" s="65">
        <f t="shared" si="3"/>
        <v>0</v>
      </c>
      <c r="K29" s="175"/>
      <c r="L29" s="65">
        <f t="shared" si="4"/>
        <v>0</v>
      </c>
      <c r="M29" s="65">
        <f t="shared" si="1"/>
        <v>0</v>
      </c>
    </row>
    <row r="30" spans="1:13" hidden="1" x14ac:dyDescent="0.25">
      <c r="A30" s="214"/>
      <c r="B30" s="165"/>
      <c r="C30" s="98" t="s">
        <v>29</v>
      </c>
      <c r="D30" s="161" t="s">
        <v>19</v>
      </c>
      <c r="E30" s="167">
        <v>0.29099999999999998</v>
      </c>
      <c r="F30" s="170">
        <f>F26*E30</f>
        <v>0</v>
      </c>
      <c r="G30" s="156"/>
      <c r="H30" s="65">
        <f t="shared" si="2"/>
        <v>0</v>
      </c>
      <c r="I30" s="156"/>
      <c r="J30" s="65">
        <f t="shared" si="3"/>
        <v>0</v>
      </c>
      <c r="K30" s="114"/>
      <c r="L30" s="65">
        <f t="shared" si="4"/>
        <v>0</v>
      </c>
      <c r="M30" s="65">
        <f t="shared" si="1"/>
        <v>0</v>
      </c>
    </row>
    <row r="31" spans="1:13" ht="37.5" customHeight="1" x14ac:dyDescent="0.25">
      <c r="A31" s="228">
        <v>5</v>
      </c>
      <c r="B31" s="89" t="s">
        <v>134</v>
      </c>
      <c r="C31" s="166" t="s">
        <v>135</v>
      </c>
      <c r="D31" s="89" t="s">
        <v>20</v>
      </c>
      <c r="E31" s="90"/>
      <c r="F31" s="99">
        <f>F33+F34</f>
        <v>12</v>
      </c>
      <c r="G31" s="134"/>
      <c r="H31" s="65">
        <f t="shared" si="2"/>
        <v>0</v>
      </c>
      <c r="I31" s="134"/>
      <c r="J31" s="65">
        <f t="shared" si="3"/>
        <v>0</v>
      </c>
      <c r="K31" s="134"/>
      <c r="L31" s="65">
        <f t="shared" si="4"/>
        <v>0</v>
      </c>
      <c r="M31" s="65">
        <f t="shared" si="1"/>
        <v>0</v>
      </c>
    </row>
    <row r="32" spans="1:13" x14ac:dyDescent="0.25">
      <c r="A32" s="228"/>
      <c r="B32" s="89"/>
      <c r="C32" s="98" t="s">
        <v>21</v>
      </c>
      <c r="D32" s="161" t="s">
        <v>23</v>
      </c>
      <c r="E32" s="164">
        <f>182/100</f>
        <v>1.82</v>
      </c>
      <c r="F32" s="115">
        <f>F31*E32</f>
        <v>21.84</v>
      </c>
      <c r="G32" s="134"/>
      <c r="H32" s="65">
        <f t="shared" si="2"/>
        <v>0</v>
      </c>
      <c r="I32" s="134"/>
      <c r="J32" s="65">
        <f t="shared" si="3"/>
        <v>0</v>
      </c>
      <c r="K32" s="134"/>
      <c r="L32" s="65">
        <f t="shared" si="4"/>
        <v>0</v>
      </c>
      <c r="M32" s="65">
        <f t="shared" si="1"/>
        <v>0</v>
      </c>
    </row>
    <row r="33" spans="1:13" ht="33" customHeight="1" x14ac:dyDescent="0.25">
      <c r="A33" s="228"/>
      <c r="B33" s="142"/>
      <c r="C33" s="98" t="s">
        <v>136</v>
      </c>
      <c r="D33" s="161" t="s">
        <v>12</v>
      </c>
      <c r="E33" s="164"/>
      <c r="F33" s="115">
        <v>12</v>
      </c>
      <c r="G33" s="134"/>
      <c r="H33" s="65">
        <f t="shared" si="2"/>
        <v>0</v>
      </c>
      <c r="I33" s="134"/>
      <c r="J33" s="65">
        <f t="shared" si="3"/>
        <v>0</v>
      </c>
      <c r="K33" s="134"/>
      <c r="L33" s="65">
        <f t="shared" si="4"/>
        <v>0</v>
      </c>
      <c r="M33" s="65">
        <f t="shared" si="1"/>
        <v>0</v>
      </c>
    </row>
    <row r="34" spans="1:13" ht="40.5" hidden="1" x14ac:dyDescent="0.25">
      <c r="A34" s="228"/>
      <c r="B34" s="142"/>
      <c r="C34" s="109" t="s">
        <v>142</v>
      </c>
      <c r="D34" s="152" t="s">
        <v>12</v>
      </c>
      <c r="E34" s="154"/>
      <c r="F34" s="69">
        <v>0</v>
      </c>
      <c r="G34" s="134"/>
      <c r="H34" s="93">
        <f t="shared" si="2"/>
        <v>0</v>
      </c>
      <c r="I34" s="134"/>
      <c r="J34" s="93">
        <f t="shared" si="3"/>
        <v>0</v>
      </c>
      <c r="K34" s="134"/>
      <c r="L34" s="93">
        <f t="shared" si="4"/>
        <v>0</v>
      </c>
      <c r="M34" s="93">
        <f t="shared" si="1"/>
        <v>0</v>
      </c>
    </row>
    <row r="35" spans="1:13" x14ac:dyDescent="0.25">
      <c r="A35" s="228"/>
      <c r="B35" s="110"/>
      <c r="C35" s="111" t="s">
        <v>29</v>
      </c>
      <c r="D35" s="110" t="s">
        <v>19</v>
      </c>
      <c r="E35" s="68">
        <v>0.13200000000000001</v>
      </c>
      <c r="F35" s="69">
        <f>F31*E35</f>
        <v>1.5840000000000001</v>
      </c>
      <c r="G35" s="134"/>
      <c r="H35" s="93">
        <f t="shared" si="2"/>
        <v>0</v>
      </c>
      <c r="I35" s="134"/>
      <c r="J35" s="93">
        <f t="shared" si="3"/>
        <v>0</v>
      </c>
      <c r="K35" s="141"/>
      <c r="L35" s="93">
        <f t="shared" si="4"/>
        <v>0</v>
      </c>
      <c r="M35" s="93">
        <f t="shared" si="1"/>
        <v>0</v>
      </c>
    </row>
    <row r="36" spans="1:13" hidden="1" x14ac:dyDescent="0.25">
      <c r="A36" s="229">
        <v>6</v>
      </c>
      <c r="B36" s="89" t="s">
        <v>137</v>
      </c>
      <c r="C36" s="166" t="s">
        <v>138</v>
      </c>
      <c r="D36" s="89" t="s">
        <v>12</v>
      </c>
      <c r="E36" s="90"/>
      <c r="F36" s="99">
        <f>F39+F40</f>
        <v>0</v>
      </c>
      <c r="G36" s="134"/>
      <c r="H36" s="65">
        <f t="shared" si="2"/>
        <v>0</v>
      </c>
      <c r="I36" s="134"/>
      <c r="J36" s="65">
        <f t="shared" si="3"/>
        <v>0</v>
      </c>
      <c r="K36" s="134"/>
      <c r="L36" s="65">
        <f t="shared" si="4"/>
        <v>0</v>
      </c>
      <c r="M36" s="65">
        <f t="shared" si="1"/>
        <v>0</v>
      </c>
    </row>
    <row r="37" spans="1:13" hidden="1" x14ac:dyDescent="0.25">
      <c r="A37" s="230"/>
      <c r="B37" s="89"/>
      <c r="C37" s="98" t="s">
        <v>83</v>
      </c>
      <c r="D37" s="161" t="s">
        <v>23</v>
      </c>
      <c r="E37" s="164">
        <v>10.199999999999999</v>
      </c>
      <c r="F37" s="115">
        <f>F36*E37</f>
        <v>0</v>
      </c>
      <c r="G37" s="134"/>
      <c r="H37" s="65">
        <f t="shared" si="2"/>
        <v>0</v>
      </c>
      <c r="I37" s="134">
        <v>6</v>
      </c>
      <c r="J37" s="65">
        <f t="shared" si="3"/>
        <v>0</v>
      </c>
      <c r="K37" s="134"/>
      <c r="L37" s="65">
        <f t="shared" si="4"/>
        <v>0</v>
      </c>
      <c r="M37" s="65">
        <f t="shared" si="1"/>
        <v>0</v>
      </c>
    </row>
    <row r="38" spans="1:13" hidden="1" x14ac:dyDescent="0.25">
      <c r="A38" s="230"/>
      <c r="B38" s="142"/>
      <c r="C38" s="98" t="s">
        <v>22</v>
      </c>
      <c r="D38" s="161" t="s">
        <v>19</v>
      </c>
      <c r="E38" s="164">
        <v>0.25</v>
      </c>
      <c r="F38" s="115">
        <f>F36*E38</f>
        <v>0</v>
      </c>
      <c r="G38" s="134"/>
      <c r="H38" s="65">
        <f t="shared" si="2"/>
        <v>0</v>
      </c>
      <c r="I38" s="134"/>
      <c r="J38" s="65">
        <f t="shared" si="3"/>
        <v>0</v>
      </c>
      <c r="K38" s="134">
        <v>3.2</v>
      </c>
      <c r="L38" s="65">
        <f t="shared" si="4"/>
        <v>0</v>
      </c>
      <c r="M38" s="65">
        <f t="shared" si="1"/>
        <v>0</v>
      </c>
    </row>
    <row r="39" spans="1:13" ht="40.5" hidden="1" x14ac:dyDescent="0.25">
      <c r="A39" s="230"/>
      <c r="B39" s="110"/>
      <c r="C39" s="111" t="s">
        <v>139</v>
      </c>
      <c r="D39" s="110" t="s">
        <v>33</v>
      </c>
      <c r="E39" s="68">
        <v>1</v>
      </c>
      <c r="F39" s="69">
        <v>0</v>
      </c>
      <c r="G39" s="134"/>
      <c r="H39" s="93">
        <f t="shared" si="2"/>
        <v>0</v>
      </c>
      <c r="I39" s="134"/>
      <c r="J39" s="93">
        <f t="shared" si="3"/>
        <v>0</v>
      </c>
      <c r="K39" s="141"/>
      <c r="L39" s="93">
        <f t="shared" si="4"/>
        <v>0</v>
      </c>
      <c r="M39" s="93">
        <f t="shared" si="1"/>
        <v>0</v>
      </c>
    </row>
    <row r="40" spans="1:13" ht="27" hidden="1" x14ac:dyDescent="0.25">
      <c r="A40" s="230"/>
      <c r="B40" s="142"/>
      <c r="C40" s="98" t="s">
        <v>140</v>
      </c>
      <c r="D40" s="161" t="s">
        <v>33</v>
      </c>
      <c r="E40" s="164">
        <v>1</v>
      </c>
      <c r="F40" s="115">
        <v>0</v>
      </c>
      <c r="G40" s="134"/>
      <c r="H40" s="65">
        <f t="shared" si="2"/>
        <v>0</v>
      </c>
      <c r="I40" s="134"/>
      <c r="J40" s="65">
        <f t="shared" si="3"/>
        <v>0</v>
      </c>
      <c r="K40" s="134"/>
      <c r="L40" s="65">
        <f t="shared" si="4"/>
        <v>0</v>
      </c>
      <c r="M40" s="65">
        <f t="shared" si="1"/>
        <v>0</v>
      </c>
    </row>
    <row r="41" spans="1:13" hidden="1" x14ac:dyDescent="0.25">
      <c r="A41" s="231"/>
      <c r="B41" s="110"/>
      <c r="C41" s="111" t="s">
        <v>75</v>
      </c>
      <c r="D41" s="110" t="s">
        <v>74</v>
      </c>
      <c r="E41" s="68">
        <v>1.1399999999999999</v>
      </c>
      <c r="F41" s="69">
        <f>F36*E41</f>
        <v>0</v>
      </c>
      <c r="G41" s="134"/>
      <c r="H41" s="93">
        <f t="shared" si="2"/>
        <v>0</v>
      </c>
      <c r="I41" s="134"/>
      <c r="J41" s="93">
        <f t="shared" si="3"/>
        <v>0</v>
      </c>
      <c r="K41" s="141"/>
      <c r="L41" s="93">
        <f t="shared" si="4"/>
        <v>0</v>
      </c>
      <c r="M41" s="93">
        <f t="shared" si="1"/>
        <v>0</v>
      </c>
    </row>
    <row r="42" spans="1:13" x14ac:dyDescent="0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</row>
    <row r="43" spans="1:13" ht="15.75" x14ac:dyDescent="0.25">
      <c r="A43" s="10"/>
      <c r="B43" s="10"/>
      <c r="C43" s="5" t="s">
        <v>77</v>
      </c>
      <c r="D43" s="10"/>
      <c r="E43" s="38"/>
      <c r="F43" s="12"/>
      <c r="G43" s="22"/>
      <c r="H43" s="22">
        <f>SUM(H10:H42)</f>
        <v>0</v>
      </c>
      <c r="I43" s="22"/>
      <c r="J43" s="22">
        <f>SUM(J10:J42)</f>
        <v>0</v>
      </c>
      <c r="K43" s="22"/>
      <c r="L43" s="22">
        <f>SUM(L10:L42)</f>
        <v>0</v>
      </c>
      <c r="M43" s="22">
        <f>H43+J43+L43</f>
        <v>0</v>
      </c>
    </row>
    <row r="44" spans="1:13" ht="31.5" x14ac:dyDescent="0.25">
      <c r="A44" s="198"/>
      <c r="B44" s="198"/>
      <c r="C44" s="205" t="s">
        <v>155</v>
      </c>
      <c r="D44" s="199"/>
      <c r="E44" s="201"/>
      <c r="F44" s="204"/>
      <c r="G44" s="203"/>
      <c r="H44" s="203"/>
      <c r="I44" s="203"/>
      <c r="J44" s="203"/>
      <c r="K44" s="203"/>
      <c r="L44" s="203"/>
      <c r="M44" s="203">
        <f>H43*F44</f>
        <v>0</v>
      </c>
    </row>
    <row r="45" spans="1:13" ht="15.75" hidden="1" x14ac:dyDescent="0.25">
      <c r="A45" s="198"/>
      <c r="B45" s="198"/>
      <c r="C45" s="200"/>
      <c r="D45" s="199"/>
      <c r="E45" s="201"/>
      <c r="F45" s="202"/>
      <c r="G45" s="203"/>
      <c r="H45" s="203"/>
      <c r="I45" s="203"/>
      <c r="J45" s="203"/>
      <c r="K45" s="203"/>
      <c r="L45" s="203"/>
      <c r="M45" s="203"/>
    </row>
    <row r="46" spans="1:13" ht="40.5" x14ac:dyDescent="0.25">
      <c r="A46" s="34"/>
      <c r="B46" s="131"/>
      <c r="C46" s="131" t="s">
        <v>143</v>
      </c>
      <c r="D46" s="131"/>
      <c r="E46" s="131"/>
      <c r="F46" s="176"/>
      <c r="G46" s="93"/>
      <c r="H46" s="93"/>
      <c r="I46" s="93"/>
      <c r="J46" s="93"/>
      <c r="K46" s="93"/>
      <c r="L46" s="93"/>
      <c r="M46" s="93">
        <f>J43*F46</f>
        <v>0</v>
      </c>
    </row>
    <row r="47" spans="1:13" ht="15.75" x14ac:dyDescent="0.25">
      <c r="A47" s="132"/>
      <c r="B47" s="132"/>
      <c r="C47" s="177"/>
      <c r="D47" s="132"/>
      <c r="E47" s="88"/>
      <c r="F47" s="47"/>
      <c r="G47" s="178"/>
      <c r="H47" s="178"/>
      <c r="I47" s="178"/>
      <c r="J47" s="178" t="s">
        <v>9</v>
      </c>
      <c r="K47" s="178"/>
      <c r="L47" s="178"/>
      <c r="M47" s="178">
        <f>M43+M44+M46</f>
        <v>0</v>
      </c>
    </row>
    <row r="48" spans="1:13" x14ac:dyDescent="0.25">
      <c r="A48" s="34"/>
      <c r="B48" s="131"/>
      <c r="C48" s="131" t="s">
        <v>79</v>
      </c>
      <c r="D48" s="131"/>
      <c r="E48" s="131"/>
      <c r="F48" s="176"/>
      <c r="G48" s="93"/>
      <c r="H48" s="93"/>
      <c r="I48" s="93"/>
      <c r="J48" s="93"/>
      <c r="K48" s="93"/>
      <c r="L48" s="93"/>
      <c r="M48" s="93">
        <f>M47*F48</f>
        <v>0</v>
      </c>
    </row>
    <row r="49" spans="1:13" ht="15.75" x14ac:dyDescent="0.25">
      <c r="A49" s="36"/>
      <c r="B49" s="15"/>
      <c r="C49" s="19"/>
      <c r="D49" s="15"/>
      <c r="E49" s="42"/>
      <c r="F49" s="125"/>
      <c r="G49" s="24"/>
      <c r="H49" s="24"/>
      <c r="I49" s="24"/>
      <c r="J49" s="24" t="s">
        <v>9</v>
      </c>
      <c r="K49" s="24"/>
      <c r="L49" s="24"/>
      <c r="M49" s="25">
        <f>M47+M48</f>
        <v>0</v>
      </c>
    </row>
    <row r="50" spans="1:13" ht="15.75" x14ac:dyDescent="0.25">
      <c r="A50" s="36"/>
      <c r="B50" s="15"/>
      <c r="C50" s="131" t="s">
        <v>11</v>
      </c>
      <c r="D50" s="15"/>
      <c r="E50" s="42"/>
      <c r="F50" s="127" t="s">
        <v>39</v>
      </c>
      <c r="G50" s="24"/>
      <c r="H50" s="24"/>
      <c r="I50" s="24"/>
      <c r="J50" s="24"/>
      <c r="K50" s="24"/>
      <c r="L50" s="24"/>
      <c r="M50" s="24">
        <f>M49*F50</f>
        <v>0</v>
      </c>
    </row>
    <row r="51" spans="1:13" ht="31.5" x14ac:dyDescent="0.25">
      <c r="A51" s="10"/>
      <c r="B51" s="10"/>
      <c r="C51" s="5" t="s">
        <v>81</v>
      </c>
      <c r="D51" s="10"/>
      <c r="E51" s="38"/>
      <c r="F51" s="12"/>
      <c r="G51" s="22"/>
      <c r="H51" s="22"/>
      <c r="I51" s="22"/>
      <c r="J51" s="22" t="s">
        <v>9</v>
      </c>
      <c r="K51" s="22"/>
      <c r="L51" s="22"/>
      <c r="M51" s="22">
        <f>M49+M50</f>
        <v>0</v>
      </c>
    </row>
    <row r="53" spans="1:13" ht="15.75" x14ac:dyDescent="0.25">
      <c r="C53" s="189"/>
    </row>
  </sheetData>
  <mergeCells count="19">
    <mergeCell ref="K7:L7"/>
    <mergeCell ref="M7:M8"/>
    <mergeCell ref="A10:A14"/>
    <mergeCell ref="A15:A19"/>
    <mergeCell ref="A1:M1"/>
    <mergeCell ref="A3:M3"/>
    <mergeCell ref="A5:M5"/>
    <mergeCell ref="A7:A8"/>
    <mergeCell ref="B7:B8"/>
    <mergeCell ref="C7:C8"/>
    <mergeCell ref="D7:D8"/>
    <mergeCell ref="E7:E8"/>
    <mergeCell ref="F7:F8"/>
    <mergeCell ref="G7:H7"/>
    <mergeCell ref="A20:A25"/>
    <mergeCell ref="A26:A30"/>
    <mergeCell ref="A31:A35"/>
    <mergeCell ref="A36:A41"/>
    <mergeCell ref="I7:J7"/>
  </mergeCells>
  <pageMargins left="0.70866141732283472" right="0.15748031496062992" top="0.74803149606299213" bottom="0.74803149606299213" header="0.31496062992125984" footer="0.31496062992125984"/>
  <pageSetup paperSize="9" orientation="landscape" horizontalDpi="1200" verticalDpi="1200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krebsiti</vt:lpstr>
      <vt:lpstr>#1</vt:lpstr>
      <vt:lpstr>#2</vt:lpstr>
      <vt:lpstr>'#1'!Print_Area</vt:lpstr>
      <vt:lpstr>'#2'!Print_Area</vt:lpstr>
      <vt:lpstr>krebsiti!Print_Area</vt:lpstr>
      <vt:lpstr>'#1'!Print_Titles</vt:lpstr>
      <vt:lpstr>'#2'!Print_Titles</vt:lpstr>
      <vt:lpstr>krebsiti!Print_Titles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2020-01-30T12:01:59Z</dcterms:modified>
</cp:coreProperties>
</file>