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/>
  </bookViews>
  <sheets>
    <sheet name="ხარჯთაღრიცხვა+" sheetId="2" r:id="rId1"/>
  </sheets>
  <definedNames>
    <definedName name="_xlnm._FilterDatabase" localSheetId="0" hidden="1">'ხარჯთაღრიცხვა+'!$C$9:$M$72</definedName>
    <definedName name="_xlnm.Print_Area" localSheetId="0">'ხარჯთაღრიცხვა+'!$A$1:$M$72</definedName>
    <definedName name="_xlnm.Print_Titles" localSheetId="0">'ხარჯთაღრიცხვა+'!$5:$7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5" i="2"/>
  <c r="F15" i="2"/>
  <c r="F17" i="2"/>
  <c r="F23" i="2"/>
  <c r="E19" i="2"/>
  <c r="F19" i="2"/>
  <c r="E20" i="2"/>
  <c r="E21" i="2"/>
  <c r="E22" i="2"/>
  <c r="E24" i="2"/>
  <c r="E25" i="2"/>
  <c r="E26" i="2"/>
  <c r="F26" i="2"/>
  <c r="F31" i="2"/>
  <c r="E28" i="2"/>
  <c r="F28" i="2" s="1"/>
  <c r="E29" i="2"/>
  <c r="E30" i="2"/>
  <c r="F30" i="2"/>
  <c r="F36" i="2"/>
  <c r="F37" i="2"/>
  <c r="F38" i="2"/>
  <c r="F39" i="2"/>
  <c r="F41" i="2"/>
  <c r="F43" i="2"/>
  <c r="F49" i="2"/>
  <c r="E46" i="2"/>
  <c r="F46" i="2" s="1"/>
  <c r="F48" i="2"/>
  <c r="F57" i="2"/>
  <c r="F20" i="2" l="1"/>
  <c r="F56" i="2"/>
  <c r="F53" i="2"/>
  <c r="F21" i="2"/>
  <c r="F24" i="2"/>
  <c r="F58" i="2"/>
  <c r="F22" i="2"/>
  <c r="F52" i="2"/>
  <c r="F60" i="2"/>
  <c r="F54" i="2"/>
  <c r="F25" i="2"/>
  <c r="F47" i="2"/>
  <c r="F29" i="2"/>
  <c r="F61" i="2"/>
  <c r="F59" i="2"/>
  <c r="F51" i="2"/>
  <c r="F44" i="2"/>
  <c r="F42" i="2"/>
  <c r="F40" i="2"/>
</calcChain>
</file>

<file path=xl/sharedStrings.xml><?xml version="1.0" encoding="utf-8"?>
<sst xmlns="http://schemas.openxmlformats.org/spreadsheetml/2006/main" count="140" uniqueCount="76">
  <si>
    <t>ჯამი</t>
  </si>
  <si>
    <t>გაუთვალისწინებელი ხარჯები</t>
  </si>
  <si>
    <t>გეგმიური მოგება</t>
  </si>
  <si>
    <t>ზედნადები ხარჯები</t>
  </si>
  <si>
    <t>მასალის ტრანსპორტირება</t>
  </si>
  <si>
    <t>სულ ჯამი თავი I-III</t>
  </si>
  <si>
    <t>ჯამი III - თავი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</si>
  <si>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</si>
  <si>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წყალი</t>
  </si>
  <si>
    <t xml:space="preserve">ქვიშა-ხრეშოვანი ნარევი </t>
  </si>
  <si>
    <t>მ/სთ</t>
  </si>
  <si>
    <t>მოსარწყავი-მოსარეცხი მანქანა 6000 ლ.</t>
  </si>
  <si>
    <t>სატკეპნი საგზ. თვითმავალი პნევმოსვლაზე 18 ტნ.</t>
  </si>
  <si>
    <t>ავტოგრეიდერი საშუალო ტიპის 79 კვტ.</t>
  </si>
  <si>
    <t>კ/სთ</t>
  </si>
  <si>
    <t>შრომითი რესურსები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</si>
  <si>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</si>
  <si>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 xml:space="preserve">ბეტონის საფარის გვერდულის გამაგრება ქვიშა-ხრეშოვანი ნარევით </t>
  </si>
  <si>
    <t>სნ და წ          27-7-2.</t>
  </si>
  <si>
    <t>ლარი</t>
  </si>
  <si>
    <t>სხვა მასალა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</si>
  <si>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</si>
  <si>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ყალიბის ფარი</t>
  </si>
  <si>
    <t>ტნ.</t>
  </si>
  <si>
    <t>მასტიკა ბიტუმ პოლიმერული</t>
  </si>
  <si>
    <t>პროექტ.</t>
  </si>
  <si>
    <t>არამტურა Ø8 A-III</t>
  </si>
  <si>
    <t xml:space="preserve">ბეტონი M350   B25 </t>
  </si>
  <si>
    <t>სხვა მანქანები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</si>
  <si>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</si>
  <si>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>ცემენტო-ბეტონის მ-350 საფარის მოწყობა სისქით 16 სმ. ზედაპირის მოსწორებით, განივი ტემპერატურული ნაკერების მოწყობა ყოველ 5 მეტრში.</t>
  </si>
  <si>
    <t>სნ და წ          27-24-17;18</t>
  </si>
  <si>
    <t>ფრაქციული ღორღი 0-40 მმ.</t>
  </si>
  <si>
    <t>სატკეპნი საგზ. თვითმავალი გლუვი 10 ტნ.</t>
  </si>
  <si>
    <t>სატკეპნი საგზ. თვითმავალი გლუვი 5 ტნ.</t>
  </si>
  <si>
    <t>ბულდოზერი 79 კვტ.</t>
  </si>
  <si>
    <t xml:space="preserve">ცემენტო-ბეტონის საფარისათვის საფუძვლის მოწყობა ფრაქციული 0-40 ფრაქციის ღორღის ფენით სისქით 10 სმ დატკეპვნით </t>
  </si>
  <si>
    <t xml:space="preserve">სნ და წ          27-7-4 </t>
  </si>
  <si>
    <t>თავი III - ცემენტობეტონის საგზაო სამოსის მოწყობის სამუშაოები</t>
  </si>
  <si>
    <t>ჯამი II - თავი</t>
  </si>
  <si>
    <t>ტ.</t>
  </si>
  <si>
    <t>გრუნტის ტრანსპორტირება 5 კმ.</t>
  </si>
  <si>
    <t>სხვა მანქანა</t>
  </si>
  <si>
    <t>ექსკავატორი 0.65 მ3</t>
  </si>
  <si>
    <t>სნ და წ                  1-22-7</t>
  </si>
  <si>
    <t>ტრაქტორი მუხლუხა სვლაზე 79 კვტ.</t>
  </si>
  <si>
    <t>სნ და წ 27-8-1</t>
  </si>
  <si>
    <t>მ³</t>
  </si>
  <si>
    <t>იგივეს დამუშავება ხელით</t>
  </si>
  <si>
    <t>სნ და წ      1-80-3</t>
  </si>
  <si>
    <t>ბულდოზერი 96 კვტ.</t>
  </si>
  <si>
    <r>
      <t>1000 მ</t>
    </r>
    <r>
      <rPr>
        <b/>
        <vertAlign val="superscript"/>
        <sz val="10"/>
        <rFont val="Sylfaen"/>
        <family val="1"/>
        <charset val="204"/>
      </rPr>
      <t>3</t>
    </r>
  </si>
  <si>
    <t>ზედმეტი გრუნტის მოჭრა მექანიზმებით რელიეფის გასწორების მიზნით</t>
  </si>
  <si>
    <t>სნ და წ    1-29-6-12</t>
  </si>
  <si>
    <t>თავი II - მიწის ვაკისის სამუშაოები</t>
  </si>
  <si>
    <t>ჯამი I - თავი</t>
  </si>
  <si>
    <t>კმ</t>
  </si>
  <si>
    <t>ტრასის დამაგრება</t>
  </si>
  <si>
    <t>კვლევა ძიების კრებული</t>
  </si>
  <si>
    <t>თავი I - მოსამზადებელი სამუშაოები</t>
  </si>
  <si>
    <t>ერთ. ფასი</t>
  </si>
  <si>
    <t>ტრანსპორტი და მაქანიზმები</t>
  </si>
  <si>
    <t>ხელფასი</t>
  </si>
  <si>
    <t>მასალა</t>
  </si>
  <si>
    <t>რაოდენობა</t>
  </si>
  <si>
    <t>ნორმატივით ერთეულზე</t>
  </si>
  <si>
    <t>განზ. ერთ.</t>
  </si>
  <si>
    <t>სამუშაოს დასახელება</t>
  </si>
  <si>
    <t>შიფრი</t>
  </si>
  <si>
    <t>N</t>
  </si>
  <si>
    <t xml:space="preserve">სახარჯთაღრიცხვო ღირებულება  </t>
  </si>
  <si>
    <t xml:space="preserve">ხ ა რ ჯ თ ა ღ რ ი ც ხ ვ ა </t>
  </si>
  <si>
    <t>კვახაჯელეთის საუბნო გზის მოწყობის სამუშაოების</t>
  </si>
  <si>
    <t>მოჭრილი 117 მ³ გრუნტის დატვირთვა გატანა ნაყარში 5 კმ.</t>
  </si>
  <si>
    <t>ტერიტორიის მოსწორება-პლანირება ავტოგრეიდერებით, არსებული 15 მ³ ღორღოვანი გრუნტის გადაადგილებით და ტკეპნით.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</si>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</sst>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₾_-;\-* #,##0.00\ _₾_-;_-* &quot;-&quot;??\ _₾_-;_-@_-"/>
    <numFmt numFmtId="165" formatCode="_-* #,##0.00_р_._-;\-* #,##0.00_р_._-;_-* &quot;-&quot;??_р_._-;_-@_-"/>
    <numFmt numFmtId="166" formatCode="0.00000000"/>
    <numFmt numFmtId="167" formatCode="0.0000"/>
    <numFmt numFmtId="168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Arial"/>
      <family val="2"/>
    </font>
    <font>
      <vertAlign val="superscript"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sz val="9"/>
      <name val="Sylfaen"/>
      <family val="1"/>
      <charset val="204"/>
    </font>
    <font>
      <b/>
      <sz val="10"/>
      <name val="AcadNusx"/>
    </font>
    <font>
      <b/>
      <sz val="11"/>
      <name val="Sylfaen"/>
      <family val="1"/>
      <charset val="204"/>
    </font>
    <font>
      <i/>
      <sz val="10"/>
      <name val="Sylfaen"/>
      <family val="1"/>
      <charset val="204"/>
    </font>
    <font>
      <b/>
      <sz val="12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3" fillId="0" borderId="0" xfId="1" applyFont="1" applyFill="1" applyBorder="1"/>
    <xf numFmtId="2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/>
    <xf numFmtId="2" fontId="5" fillId="0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/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9" fontId="5" fillId="0" borderId="1" xfId="4" applyFont="1" applyFill="1" applyBorder="1" applyAlignment="1" applyProtection="1">
      <alignment horizontal="center"/>
      <protection locked="0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2" fontId="4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167" fontId="4" fillId="0" borderId="1" xfId="6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 vertical="center" wrapText="1"/>
    </xf>
    <xf numFmtId="14" fontId="4" fillId="0" borderId="2" xfId="5" applyNumberFormat="1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14" fontId="4" fillId="0" borderId="3" xfId="5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3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center" wrapText="1"/>
    </xf>
    <xf numFmtId="14" fontId="4" fillId="0" borderId="4" xfId="5" applyNumberFormat="1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2" xfId="6" applyFont="1" applyFill="1" applyBorder="1" applyAlignment="1">
      <alignment horizontal="center" vertical="center" wrapText="1"/>
    </xf>
    <xf numFmtId="4" fontId="5" fillId="0" borderId="1" xfId="7" applyNumberFormat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4" fillId="0" borderId="4" xfId="6" applyFont="1" applyFill="1" applyBorder="1" applyAlignment="1">
      <alignment horizontal="center" vertical="center" wrapText="1"/>
    </xf>
    <xf numFmtId="2" fontId="11" fillId="0" borderId="0" xfId="1" applyNumberFormat="1" applyFont="1" applyFill="1" applyBorder="1"/>
    <xf numFmtId="0" fontId="4" fillId="0" borderId="2" xfId="3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14" fontId="9" fillId="0" borderId="2" xfId="5" applyNumberFormat="1" applyFont="1" applyFill="1" applyBorder="1" applyAlignment="1">
      <alignment horizontal="center" vertical="center" wrapText="1"/>
    </xf>
    <xf numFmtId="14" fontId="9" fillId="0" borderId="4" xfId="5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/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2" fontId="12" fillId="0" borderId="0" xfId="3" applyNumberFormat="1" applyFont="1" applyFill="1" applyBorder="1" applyAlignment="1">
      <alignment vertical="center"/>
    </xf>
    <xf numFmtId="2" fontId="4" fillId="0" borderId="0" xfId="3" applyNumberFormat="1" applyFont="1" applyFill="1" applyBorder="1" applyAlignment="1"/>
    <xf numFmtId="0" fontId="3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 vertical="top"/>
    </xf>
    <xf numFmtId="2" fontId="5" fillId="0" borderId="6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Fill="1" applyBorder="1" applyAlignment="1">
      <alignment horizontal="center" vertical="center" wrapText="1"/>
    </xf>
  </cellXfs>
  <cellStyles count="9">
    <cellStyle name="Comma 2" xfId="7"/>
    <cellStyle name="Normal" xfId="0" builtinId="0"/>
    <cellStyle name="Normal 10" xfId="2"/>
    <cellStyle name="Normal 2" xfId="6"/>
    <cellStyle name="Normal_gare wyalsadfenigagarini 2_SMSH2008-IIkv ." xfId="8"/>
    <cellStyle name="Обычный 2" xfId="1"/>
    <cellStyle name="Обычный 4" xfId="5"/>
    <cellStyle name="Процентный 2" xfId="4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E6985CF1-2317-4606-886A-9628F496DF5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AA9C53D6-4789-4EE4-90E0-CDAD499DB22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EB05E2AE-0EBE-4391-9A76-43347DDF248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C6CE218B-42CF-437C-ACE9-4576EA1F242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5DC4653E-90A9-4540-8315-35878263926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B220D28B-75A6-4992-BB88-868653E948F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A3693139-51EB-4415-9D55-CDE9622E8D94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E70FDB7B-C0D1-4F35-8732-127DFD2928CC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5239D38B-61BE-4F79-A99D-0DAFB17D132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97FC89F-6FC0-4E77-BBAF-C46BD2D4C3F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DB89AD97-446D-45BA-89A4-3F817548FA6A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A3A4362-6034-43E5-86A0-FEF6CC9290B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E5752BE0-8D2D-4D1E-9283-82B62183E5C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DB6F9FE7-90E0-43A2-AFAF-8FE6B3FA68D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48E4EF28-12D2-412A-8CE2-38CDC3E60AD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72026AA5-6A81-4C3E-8FFB-CCD39AC038A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227DD7A9-1704-4DEE-8933-3106CDDDC88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9EF2250C-3F5D-4CB4-84CE-E29119237B4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B01F300-9B43-421E-BBB5-323F3A8ABAE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6FF00CF2-74F0-425F-9D1C-822BDD1B0DD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706362FE-5E44-4DDD-813D-0EE4D37E9E8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BBD92C75-A840-472F-B038-910DBA3DA2B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BA6ED7C-29EE-4256-A960-91754F0FAA1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DB956495-B72D-4454-8DDA-101F230E5CB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1030C437-388F-4175-849C-904BA566215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D3D42914-23A9-4199-985B-C9C5A3B1097C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99591127-A14A-4FB6-ADBD-A9C69CD473BC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90514CDC-BC39-47B4-BEAB-74B25EEA519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66870D8C-7192-4B03-BC26-C6CE09E887D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5C44520A-7177-4C87-A49C-4182CC54E2AC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D5C25A3C-410D-4E32-9A23-207910E65C8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875A36DD-2688-4682-BB84-4B1D4D195A7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CC4E9F5F-2521-40B4-B456-EF5CD74F2E2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96B0BBB2-838E-42AB-9650-46D6651F6D2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452DA511-A2C6-4ACB-8E3D-C86910A612C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D2421871-221C-4A4E-BC12-F1E116A5FEDA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6F915A88-BB3B-4C8B-AEE4-3B729D7818A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A65F3FAB-035E-426E-AC1F-A634E5F1627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B55A5575-448F-4156-B32C-8AAECB8AD22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11022261-E577-4B3D-A10A-54EF3AE167D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D27A6448-7DCE-428A-85F7-018CF562F22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4A29C2EC-FEDB-4C45-A507-D1EF6AEF010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ED4261E3-5247-43FB-B290-6044FB09B0A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754B71FC-7EFE-4CEB-A61F-8EB1BBA4EDD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BECDCBB2-785C-4BC8-9D9E-86DF08249E2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1D91608F-845A-4876-8B82-E7C73FA918C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88B9BF23-C79C-4F82-B8AA-C3FCBE74750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6E7089C8-5AF9-47B8-9646-15493BB8BD1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2D55C437-E11E-442C-8493-44FA59F6D2E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B5771A8C-BBA3-4989-ADB7-6988701E347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2300C24A-4646-4DC3-B371-B5F5A4C6DCF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5349A3F8-460E-4259-8F48-524BA9F8BB4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ED570E70-849F-4C43-8934-CAD0201EFC5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B7EB25A8-30D2-4A13-89BA-569BA873FFF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AC703265-E7CC-4DE1-BCC4-50280534F71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B23A1C7B-088E-4A01-A5DA-3F143BF38E9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2EB73BDE-0BDF-4C4E-B2E2-7B5E2BBF250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6EB88554-DED8-4BF1-8EA0-241295AEDA5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8EFC8702-1D9D-44FF-9F2D-E88E2C56D28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7CB49EF6-94F6-473B-B0D4-8F8E8A81E25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151E1031-2C62-4F1C-992C-4B81A565BD5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B195CDDC-E21D-43E3-ABD7-096730202E2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DD45B767-8AA8-4B68-A684-E85A6E5C037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7DFA96CC-D9B7-4573-A989-4237B647D5E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16A28526-FB6B-4DC8-8658-8B424FAE543C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A7A9BDDB-8D37-462A-9E87-B88281C5F66A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D219FDEA-76F3-4B85-97CD-3081841F8AC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658C9806-88DA-45D3-B607-595EEEA0F3A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697C95E4-FD33-4EF9-88F4-0FCE824C0C3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75B0E4BB-15C9-4EB2-BFFB-C54BFB94901C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3C599342-A17E-4D96-AFB2-DF81594EE8D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FF5B47AE-347B-448F-B0F2-333C443464F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F87F004A-08B1-4D71-BC4F-27D8E856C8D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E09A74BE-155D-492B-9FCE-F5DE6833BB5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E4C68063-BE00-4A6C-B332-35D59535A13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31A6A874-A6F1-4254-9170-B27744FC851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3E47BCDF-4AE3-44B7-AC54-A14ADA5CF93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E6B03162-C58B-43C4-B54A-F0D43948382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9114B50D-6900-421C-B0D1-68DF6D374BE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597EB9FB-19FA-452E-81FC-F47F750105F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42E9D57C-3864-4D13-8256-746AD4720F4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B708B1DF-C728-43A4-B70A-CB00C298A18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F7A3F71-71F1-4E3B-B359-C7A3871800E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E92C3B98-DB07-4344-B9CD-392A13176DF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91B73845-B039-4B30-8B1F-6A4B9671138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7EAB0C4E-7966-445C-9333-1BB9FD12173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8C2C2B36-59DC-47FE-99D8-CDBD563728F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3F45BCC0-6811-425C-8D78-69317E4928D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7B056861-6944-439B-A1C7-0EA9FC15B03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B85F2D81-D2D3-4BA6-BB5A-E414C40B146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A6D97C7C-43C5-44D1-9720-DA4BC661AD8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C8DDBB1E-8B3F-4BC8-8A6A-7D8EE2C16F7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B8D3D144-58C0-4557-91D1-C5BDB29B4E3C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142FFD5C-CDDB-46CF-8D51-DAF8D1D43DF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C371E589-F81B-4EFA-A9ED-52FC569CC2F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E834EE2C-68E7-47B6-A056-462871741C3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DC3FC26-E9C0-42FA-912B-0578B50D0D6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77B0D6FD-587D-4BC8-90B5-FFB24D1D77B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40BC5ADE-E789-4C53-8A68-50AAA058F7A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27757B14-7014-4BC6-A7C0-397DC189FC1C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157ECE43-7465-43E4-98B8-465D208DFC44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A19F3BC4-AFCF-4CBB-BC0F-C2122AD9DA1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2446B2E3-EDA2-4056-BC41-6FE771EF456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2FE1CBC1-2902-4972-AC9A-51EC0CDB490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42153435-1353-4616-8A2C-89795DC58EC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FD1DADDF-B4D0-45F4-9562-6B1A993A7BCA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BE1DB919-04F8-43EB-9D28-BC9927E2BC8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1649CA2E-5F32-4A30-AB44-005E6F622CF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26730F44-C463-4C0B-B2AE-A8653EF548F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2432318A-4AD5-465C-8340-E02B9C7E54F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5B44A5E1-6AD7-457F-B53D-46180D0B95EA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53E38560-C551-4D7E-8B40-614E90CF450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93BC798D-511F-4816-A9C5-0FF81A4ACA9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827C75F2-9371-41C9-83A5-3460EBB686E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19CF34F3-3ADA-49C4-B132-D6733D8FEE8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512180F3-4D6A-40A1-B1E6-256C56E4469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D8B39BB3-A871-45A3-A478-547481664BA4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446529CC-B994-402D-857B-FDD65F0A9FE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E2CF1A55-1FF6-4A4C-9C67-7D36CA15E5E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1EAA2034-07E2-43AF-94AF-5B2C2CEDCF7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BA446992-050F-4AAB-B56F-5989A832721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54201B74-FDB5-4840-BB02-BF6DD54FAB9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D1FCBB90-795A-42B1-B5C4-5E487BA2523A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8B64C176-529B-462F-9383-EBF16DC258D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E0C9F8A7-D7D3-497E-8D57-D8EF3D3A908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2E698E79-9488-494E-99A5-ADCDF8FFB70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8C96D875-FA8B-4E1D-AAE4-E766558CFC0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DB7A4270-33CF-4118-A4AB-18E0863749BA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4C7DB49F-BF77-490A-900E-588D125A5D4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8E4159E7-49CD-4DBD-8880-88EC9C12BE14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34F99454-2166-4AED-8980-2C46693EE5A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52FF1DF9-4660-4780-A5CA-21CCED96D3A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105DDCE1-10AC-4FAA-99D8-6C79E068B8EA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BC6478E9-A82D-4C2C-8903-7D75BB3719F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813CB0ED-6B97-47E5-8874-270F3E45768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3ED1785D-246E-4513-9E89-F40B810A1A2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B19EE1B2-C538-4442-A520-5373810FD37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849E8B67-8877-4B39-B65D-62FB97309AD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74423543-6B9C-4926-88BC-BB0BE91CEAD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6CA49E78-0775-4D2E-80D0-C74ADA98CF9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8A999A69-4EF6-4D32-A19A-7FB5F7FF2F6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9EE0A513-1765-4999-B032-2F66EC5160E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4CBD7EA5-50C9-46B6-A22B-8077700E1CB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164FF9F5-7B12-4476-8009-80315DCBA15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85A16509-D135-4665-9C98-76221DE20CD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D9F8E237-B7C0-4FEA-B0ED-3AA7F6F1630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B064E77A-151C-4E6B-89AF-F13DEE0E49D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E2707ACB-58E7-4D23-AB67-0B62CDC22AD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1493832-38FD-4D83-8F09-0A5AD617E50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666E57C7-E2A3-46C6-9F08-9578B14E8B1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9683ABED-2FA8-4F2A-91CA-44969FB498E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DCB67594-17C5-4F13-9D52-828B902AA68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EECF2C20-B673-41E8-A24B-B8B88FF7BD8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D286B9D0-C9BC-4C73-BF9B-B067E5B39B1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160D5323-34AC-47B4-9048-CBB2713D7BB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88EC209A-2313-4ACD-817C-3B15053EEC4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6457BEB2-65E6-4D58-B583-D4E629BC4BED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CD3947E2-ADBB-4B25-A382-F4A7F5BB83BA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35D717CD-96E0-4750-9F98-DAB37C8285C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F430D674-24DA-4E98-8503-C0086A46254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A874AE3F-A839-492D-9444-1C74F1C8214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16776C55-10FC-4512-8157-EDBB8F091E0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4EEF7CBB-9F8D-45F3-8D2C-DEDCF8FEA35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71E83184-57F5-4AE1-8F2E-F6C7A8538E9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89866445-D217-4BC7-B05A-5575D01F4F1C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8F2B34C0-2C55-4C13-9329-8002D8259C5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9B6F939D-DE83-4FF4-9D4C-C4EA38B34690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44CECDA9-6C7C-4525-BFF4-6931956A5D3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5AEE2982-B286-453D-A365-7E44071535E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815F63A7-F6F6-42D6-8761-1F167804A06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3AA54AD5-5363-493A-A338-00197737EB7E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B24E03D9-5310-48AE-8964-DA38E7652EA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26662265-483C-4EC4-B4D4-BCF7AFF3397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D9F416CA-1371-4609-A214-8813968DF759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24613896-46B0-4BF7-A8CB-D553391E344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D3AF9BF5-30CA-41E4-83ED-AD184FEA6A1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A326E64C-9A19-4015-BFC5-D10C5A44778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35D86901-1F07-42C2-8738-96ACACC7EAB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FC9FA7FC-F90F-488F-A3AB-39A37CE336B6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6EC35C26-9548-43D4-9969-DC8058E2B1B8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8917D45A-2D70-4C16-A144-47621130AAE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9398B2E9-60DC-4E41-A803-1640D46C2C7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1C94D296-38D6-4611-A64F-D7C50047D4B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5ADF2CC-4AA0-473E-BA95-4EDA9761D915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739620B8-9B94-4504-A9B9-4C220EA11FF7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77FC621C-3CCE-4988-AD71-22A7AB19DF6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CCC32B7F-E6F6-44FE-A9B7-17233AD1039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5A576753-7055-475C-8F5C-980EC666F7B3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1A733435-F386-4ECF-BFE4-EEA37D0E4981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ABB5AA3E-7EF4-46A0-A292-D8D30A37B402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79C2F584-4F66-43D6-BBA2-8DE68981D96B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114FBE80-9B32-4065-A5F1-56155BEA47CF}"/>
            </a:ext>
          </a:extLst>
        </xdr:cNvPr>
        <xdr:cNvSpPr txBox="1">
          <a:spLocks noChangeArrowheads="1"/>
        </xdr:cNvSpPr>
      </xdr:nvSpPr>
      <xdr:spPr bwMode="auto">
        <a:xfrm>
          <a:off x="2085975" y="10287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view="pageBreakPreview" zoomScaleNormal="100" zoomScaleSheetLayoutView="100" workbookViewId="0">
      <selection activeCell="M9" sqref="M9"/>
    </sheetView>
  </sheetViews>
  <sheetFormatPr defaultColWidth="9.140625" defaultRowHeight="15.75" x14ac:dyDescent="0.3"/>
  <cols>
    <col min="1" max="1" width="3.7109375" style="5" customWidth="1"/>
    <col min="2" max="2" width="9" style="4" customWidth="1"/>
    <col min="3" max="3" width="42" style="3" customWidth="1"/>
    <col min="4" max="4" width="9.42578125" style="3" customWidth="1"/>
    <col min="5" max="5" width="8.7109375" style="3" customWidth="1"/>
    <col min="6" max="6" width="11.7109375" style="2" customWidth="1"/>
    <col min="7" max="7" width="8" style="2" customWidth="1"/>
    <col min="8" max="8" width="10.5703125" style="2" customWidth="1"/>
    <col min="9" max="9" width="12" style="2" customWidth="1"/>
    <col min="10" max="10" width="9.7109375" style="2" bestFit="1" customWidth="1"/>
    <col min="11" max="11" width="9.85546875" style="2" customWidth="1"/>
    <col min="12" max="12" width="9.7109375" style="2" customWidth="1"/>
    <col min="13" max="13" width="11.7109375" style="2" customWidth="1"/>
    <col min="14" max="16384" width="9.140625" style="1"/>
  </cols>
  <sheetData>
    <row r="1" spans="1:13" s="6" customFormat="1" ht="18" customHeight="1" x14ac:dyDescent="0.35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" x14ac:dyDescent="0.25">
      <c r="A2" s="84" t="s">
        <v>71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" x14ac:dyDescent="0.25">
      <c r="A3" s="81"/>
      <c r="B3" s="81"/>
      <c r="C3" s="81"/>
      <c r="D3" s="82"/>
      <c r="E3" s="81"/>
      <c r="F3" s="81"/>
      <c r="G3" s="81"/>
      <c r="H3" s="81"/>
      <c r="I3" s="81"/>
      <c r="J3" s="81"/>
      <c r="K3" s="81"/>
      <c r="L3" s="81"/>
      <c r="M3" s="81"/>
    </row>
    <row r="4" spans="1:13" x14ac:dyDescent="0.3">
      <c r="A4" s="80"/>
      <c r="B4" s="80"/>
      <c r="C4" s="79"/>
      <c r="F4" s="78"/>
      <c r="G4" s="77" t="s">
        <v>70</v>
      </c>
      <c r="H4" s="77"/>
      <c r="I4" s="77"/>
      <c r="J4" s="77"/>
      <c r="K4" s="77"/>
      <c r="L4" s="77"/>
      <c r="M4" s="77" t="s">
        <v>19</v>
      </c>
    </row>
    <row r="5" spans="1:13" s="6" customFormat="1" ht="27" customHeight="1" x14ac:dyDescent="0.25">
      <c r="A5" s="10" t="s">
        <v>69</v>
      </c>
      <c r="B5" s="10" t="s">
        <v>68</v>
      </c>
      <c r="C5" s="10" t="s">
        <v>67</v>
      </c>
      <c r="D5" s="10" t="s">
        <v>66</v>
      </c>
      <c r="E5" s="10" t="s">
        <v>65</v>
      </c>
      <c r="F5" s="9" t="s">
        <v>64</v>
      </c>
      <c r="G5" s="85" t="s">
        <v>63</v>
      </c>
      <c r="H5" s="86"/>
      <c r="I5" s="85" t="s">
        <v>62</v>
      </c>
      <c r="J5" s="86"/>
      <c r="K5" s="85" t="s">
        <v>61</v>
      </c>
      <c r="L5" s="86"/>
      <c r="M5" s="75" t="s">
        <v>0</v>
      </c>
    </row>
    <row r="6" spans="1:13" s="6" customFormat="1" ht="30" x14ac:dyDescent="0.25">
      <c r="A6" s="10"/>
      <c r="B6" s="10"/>
      <c r="C6" s="76"/>
      <c r="D6" s="76"/>
      <c r="E6" s="76"/>
      <c r="F6" s="75"/>
      <c r="G6" s="9" t="s">
        <v>60</v>
      </c>
      <c r="H6" s="9" t="s">
        <v>0</v>
      </c>
      <c r="I6" s="9" t="s">
        <v>60</v>
      </c>
      <c r="J6" s="9" t="s">
        <v>0</v>
      </c>
      <c r="K6" s="9" t="s">
        <v>60</v>
      </c>
      <c r="L6" s="9" t="s">
        <v>0</v>
      </c>
      <c r="M6" s="75"/>
    </row>
    <row r="7" spans="1:13" s="72" customFormat="1" ht="15" x14ac:dyDescent="0.25">
      <c r="A7" s="74">
        <v>1</v>
      </c>
      <c r="B7" s="74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</row>
    <row r="8" spans="1:13" s="64" customFormat="1" ht="15" x14ac:dyDescent="0.25">
      <c r="A8" s="69"/>
      <c r="B8" s="69"/>
      <c r="C8" s="35" t="s">
        <v>59</v>
      </c>
      <c r="D8" s="68"/>
      <c r="E8" s="68"/>
      <c r="F8" s="15"/>
      <c r="G8" s="15"/>
      <c r="H8" s="15"/>
      <c r="I8" s="15"/>
      <c r="J8" s="15"/>
      <c r="K8" s="15"/>
      <c r="L8" s="15"/>
      <c r="M8" s="15"/>
    </row>
    <row r="9" spans="1:13" s="64" customFormat="1" ht="21.75" customHeight="1" x14ac:dyDescent="0.25">
      <c r="A9" s="67">
        <v>1</v>
      </c>
      <c r="B9" s="71" t="s">
        <v>58</v>
      </c>
      <c r="C9" s="55" t="s">
        <v>57</v>
      </c>
      <c r="D9" s="10" t="s">
        <v>56</v>
      </c>
      <c r="E9" s="19"/>
      <c r="F9" s="9">
        <v>0.23</v>
      </c>
      <c r="G9" s="19"/>
      <c r="H9" s="9"/>
      <c r="I9" s="19"/>
      <c r="J9" s="9"/>
      <c r="K9" s="19"/>
      <c r="L9" s="9"/>
      <c r="M9" s="9"/>
    </row>
    <row r="10" spans="1:13" s="64" customFormat="1" ht="15" x14ac:dyDescent="0.25">
      <c r="A10" s="65"/>
      <c r="B10" s="70"/>
      <c r="C10" s="20" t="s">
        <v>15</v>
      </c>
      <c r="D10" s="39" t="s">
        <v>14</v>
      </c>
      <c r="E10" s="14">
        <v>93.22</v>
      </c>
      <c r="F10" s="9">
        <f>F9*E10</f>
        <v>21.4406</v>
      </c>
      <c r="G10" s="19"/>
      <c r="H10" s="19"/>
      <c r="I10" s="19"/>
      <c r="J10" s="19"/>
      <c r="K10" s="19"/>
      <c r="L10" s="19"/>
      <c r="M10" s="19"/>
    </row>
    <row r="11" spans="1:13" s="64" customFormat="1" ht="15" x14ac:dyDescent="0.25">
      <c r="A11" s="69"/>
      <c r="B11" s="69"/>
      <c r="C11" s="10" t="s">
        <v>55</v>
      </c>
      <c r="D11" s="68"/>
      <c r="E11" s="68"/>
      <c r="F11" s="15"/>
      <c r="G11" s="15"/>
      <c r="H11" s="15"/>
      <c r="I11" s="15"/>
      <c r="J11" s="15"/>
      <c r="K11" s="15"/>
      <c r="L11" s="15"/>
      <c r="M11" s="15"/>
    </row>
    <row r="12" spans="1:13" s="64" customFormat="1" ht="15" x14ac:dyDescent="0.25">
      <c r="A12" s="69"/>
      <c r="B12" s="69"/>
      <c r="C12" s="10"/>
      <c r="D12" s="68"/>
      <c r="E12" s="68"/>
      <c r="F12" s="15"/>
      <c r="G12" s="15"/>
      <c r="H12" s="15"/>
      <c r="I12" s="15"/>
      <c r="J12" s="15"/>
      <c r="K12" s="15"/>
      <c r="L12" s="15"/>
      <c r="M12" s="15"/>
    </row>
    <row r="13" spans="1:13" s="64" customFormat="1" ht="15" x14ac:dyDescent="0.25">
      <c r="A13" s="69"/>
      <c r="B13" s="69"/>
      <c r="C13" s="35" t="s">
        <v>54</v>
      </c>
      <c r="D13" s="68"/>
      <c r="E13" s="68"/>
      <c r="F13" s="15"/>
      <c r="G13" s="15"/>
      <c r="H13" s="15"/>
      <c r="I13" s="15"/>
      <c r="J13" s="15"/>
      <c r="K13" s="15"/>
      <c r="L13" s="15"/>
      <c r="M13" s="15"/>
    </row>
    <row r="14" spans="1:13" s="64" customFormat="1" ht="33" customHeight="1" x14ac:dyDescent="0.25">
      <c r="A14" s="67">
        <v>1</v>
      </c>
      <c r="B14" s="29" t="s">
        <v>53</v>
      </c>
      <c r="C14" s="27" t="s">
        <v>52</v>
      </c>
      <c r="D14" s="10" t="s">
        <v>51</v>
      </c>
      <c r="E14" s="26"/>
      <c r="F14" s="9">
        <v>0.12540000000000001</v>
      </c>
      <c r="G14" s="9"/>
      <c r="H14" s="66"/>
      <c r="I14" s="9"/>
      <c r="J14" s="9"/>
      <c r="K14" s="9"/>
      <c r="L14" s="9"/>
      <c r="M14" s="9"/>
    </row>
    <row r="15" spans="1:13" s="64" customFormat="1" ht="15" x14ac:dyDescent="0.25">
      <c r="A15" s="65"/>
      <c r="B15" s="22"/>
      <c r="C15" s="20" t="s">
        <v>50</v>
      </c>
      <c r="D15" s="39" t="s">
        <v>10</v>
      </c>
      <c r="E15" s="14">
        <f>8.9+6.28*2</f>
        <v>21.46</v>
      </c>
      <c r="F15" s="19">
        <f>F14*E15</f>
        <v>2.6910840000000005</v>
      </c>
      <c r="G15" s="19"/>
      <c r="H15" s="19"/>
      <c r="I15" s="19"/>
      <c r="J15" s="19"/>
      <c r="K15" s="19"/>
      <c r="L15" s="19"/>
      <c r="M15" s="19"/>
    </row>
    <row r="16" spans="1:13" s="6" customFormat="1" ht="28.5" customHeight="1" x14ac:dyDescent="0.25">
      <c r="A16" s="63">
        <v>2</v>
      </c>
      <c r="B16" s="29" t="s">
        <v>49</v>
      </c>
      <c r="C16" s="62" t="s">
        <v>48</v>
      </c>
      <c r="D16" s="10" t="s">
        <v>47</v>
      </c>
      <c r="E16" s="60"/>
      <c r="F16" s="61">
        <v>6.6000000000000005</v>
      </c>
      <c r="G16" s="60"/>
      <c r="H16" s="60"/>
      <c r="I16" s="60"/>
      <c r="J16" s="60"/>
      <c r="K16" s="60"/>
      <c r="L16" s="60"/>
      <c r="M16" s="60"/>
    </row>
    <row r="17" spans="1:13" s="6" customFormat="1" ht="15" x14ac:dyDescent="0.25">
      <c r="A17" s="59"/>
      <c r="B17" s="22"/>
      <c r="C17" s="58" t="s">
        <v>15</v>
      </c>
      <c r="D17" s="14" t="s">
        <v>14</v>
      </c>
      <c r="E17" s="41">
        <v>2.06</v>
      </c>
      <c r="F17" s="41">
        <f>E17*F16</f>
        <v>13.596000000000002</v>
      </c>
      <c r="G17" s="41"/>
      <c r="H17" s="19"/>
      <c r="I17" s="41"/>
      <c r="J17" s="19"/>
      <c r="K17" s="41"/>
      <c r="L17" s="41"/>
      <c r="M17" s="19"/>
    </row>
    <row r="18" spans="1:13" ht="60" x14ac:dyDescent="0.25">
      <c r="A18" s="57">
        <v>3</v>
      </c>
      <c r="B18" s="56" t="s">
        <v>46</v>
      </c>
      <c r="C18" s="55" t="s">
        <v>74</v>
      </c>
      <c r="D18" s="35" t="s">
        <v>29</v>
      </c>
      <c r="E18" s="54"/>
      <c r="F18" s="9">
        <v>667</v>
      </c>
      <c r="G18" s="53"/>
      <c r="H18" s="9"/>
      <c r="I18" s="53"/>
      <c r="J18" s="9"/>
      <c r="K18" s="53"/>
      <c r="L18" s="9"/>
      <c r="M18" s="53"/>
    </row>
    <row r="19" spans="1:13" ht="15" x14ac:dyDescent="0.25">
      <c r="A19" s="52"/>
      <c r="B19" s="51"/>
      <c r="C19" s="25" t="s">
        <v>15</v>
      </c>
      <c r="D19" s="39" t="s">
        <v>14</v>
      </c>
      <c r="E19" s="39">
        <f>55.8/1000</f>
        <v>5.5799999999999995E-2</v>
      </c>
      <c r="F19" s="34">
        <f>E19*F18</f>
        <v>37.218599999999995</v>
      </c>
      <c r="G19" s="34"/>
      <c r="H19" s="19"/>
      <c r="I19" s="34"/>
      <c r="J19" s="19"/>
      <c r="K19" s="34"/>
      <c r="L19" s="34"/>
      <c r="M19" s="19"/>
    </row>
    <row r="20" spans="1:13" ht="15" x14ac:dyDescent="0.25">
      <c r="A20" s="52"/>
      <c r="B20" s="51"/>
      <c r="C20" s="20" t="s">
        <v>13</v>
      </c>
      <c r="D20" s="39" t="s">
        <v>10</v>
      </c>
      <c r="E20" s="39">
        <f>2.65/1000</f>
        <v>2.65E-3</v>
      </c>
      <c r="F20" s="34">
        <f>E20*F18</f>
        <v>1.76755</v>
      </c>
      <c r="G20" s="34"/>
      <c r="H20" s="19"/>
      <c r="I20" s="34"/>
      <c r="J20" s="34"/>
      <c r="K20" s="34"/>
      <c r="L20" s="19"/>
      <c r="M20" s="19"/>
    </row>
    <row r="21" spans="1:13" ht="15" x14ac:dyDescent="0.25">
      <c r="A21" s="52"/>
      <c r="B21" s="51"/>
      <c r="C21" s="20" t="s">
        <v>34</v>
      </c>
      <c r="D21" s="39" t="s">
        <v>10</v>
      </c>
      <c r="E21" s="39">
        <f>8.22/1000</f>
        <v>8.2199999999999999E-3</v>
      </c>
      <c r="F21" s="19">
        <f>F18*E21</f>
        <v>5.4827399999999997</v>
      </c>
      <c r="G21" s="34"/>
      <c r="H21" s="19"/>
      <c r="I21" s="34"/>
      <c r="J21" s="34"/>
      <c r="K21" s="34"/>
      <c r="L21" s="19"/>
      <c r="M21" s="19"/>
    </row>
    <row r="22" spans="1:13" ht="15" x14ac:dyDescent="0.25">
      <c r="A22" s="52"/>
      <c r="B22" s="51"/>
      <c r="C22" s="20" t="s">
        <v>33</v>
      </c>
      <c r="D22" s="39" t="s">
        <v>10</v>
      </c>
      <c r="E22" s="39">
        <f>21.4/1000</f>
        <v>2.1399999999999999E-2</v>
      </c>
      <c r="F22" s="34">
        <f>E22*F18</f>
        <v>14.2738</v>
      </c>
      <c r="G22" s="34"/>
      <c r="H22" s="19"/>
      <c r="I22" s="34"/>
      <c r="J22" s="34"/>
      <c r="K22" s="34"/>
      <c r="L22" s="19"/>
      <c r="M22" s="19"/>
    </row>
    <row r="23" spans="1:13" ht="15" x14ac:dyDescent="0.25">
      <c r="A23" s="52"/>
      <c r="B23" s="51"/>
      <c r="C23" s="25" t="s">
        <v>45</v>
      </c>
      <c r="D23" s="39" t="s">
        <v>10</v>
      </c>
      <c r="E23" s="39">
        <v>7.1000000000000002E-4</v>
      </c>
      <c r="F23" s="34">
        <f>E23*F18</f>
        <v>0.47356999999999999</v>
      </c>
      <c r="G23" s="34"/>
      <c r="H23" s="19"/>
      <c r="I23" s="34"/>
      <c r="J23" s="34"/>
      <c r="K23" s="34"/>
      <c r="L23" s="19"/>
      <c r="M23" s="19"/>
    </row>
    <row r="24" spans="1:13" ht="15" x14ac:dyDescent="0.25">
      <c r="A24" s="52"/>
      <c r="B24" s="51"/>
      <c r="C24" s="25" t="s">
        <v>11</v>
      </c>
      <c r="D24" s="39" t="s">
        <v>10</v>
      </c>
      <c r="E24" s="39">
        <f>3.5/1000</f>
        <v>3.5000000000000001E-3</v>
      </c>
      <c r="F24" s="34">
        <f>E24*F18</f>
        <v>2.3345000000000002</v>
      </c>
      <c r="G24" s="34"/>
      <c r="H24" s="19"/>
      <c r="I24" s="34"/>
      <c r="J24" s="34"/>
      <c r="K24" s="34"/>
      <c r="L24" s="19"/>
      <c r="M24" s="19"/>
    </row>
    <row r="25" spans="1:13" ht="15" x14ac:dyDescent="0.25">
      <c r="A25" s="52"/>
      <c r="B25" s="51"/>
      <c r="C25" s="25" t="s">
        <v>42</v>
      </c>
      <c r="D25" s="14" t="s">
        <v>19</v>
      </c>
      <c r="E25" s="39">
        <f>1.02/1000</f>
        <v>1.0200000000000001E-3</v>
      </c>
      <c r="F25" s="34">
        <f>E25*F18</f>
        <v>0.68034000000000006</v>
      </c>
      <c r="G25" s="34"/>
      <c r="H25" s="19"/>
      <c r="I25" s="34"/>
      <c r="J25" s="34"/>
      <c r="K25" s="34"/>
      <c r="L25" s="19"/>
      <c r="M25" s="19"/>
    </row>
    <row r="26" spans="1:13" x14ac:dyDescent="0.25">
      <c r="A26" s="50"/>
      <c r="B26" s="49"/>
      <c r="C26" s="25" t="s">
        <v>8</v>
      </c>
      <c r="D26" s="14" t="s">
        <v>7</v>
      </c>
      <c r="E26" s="39">
        <f>25/1000</f>
        <v>2.5000000000000001E-2</v>
      </c>
      <c r="F26" s="34">
        <f>F18*E26</f>
        <v>16.675000000000001</v>
      </c>
      <c r="G26" s="34"/>
      <c r="H26" s="19"/>
      <c r="I26" s="34"/>
      <c r="J26" s="34"/>
      <c r="K26" s="34"/>
      <c r="L26" s="34"/>
      <c r="M26" s="19"/>
    </row>
    <row r="27" spans="1:13" ht="30" x14ac:dyDescent="0.25">
      <c r="A27" s="29">
        <v>4</v>
      </c>
      <c r="B27" s="29" t="s">
        <v>44</v>
      </c>
      <c r="C27" s="27" t="s">
        <v>73</v>
      </c>
      <c r="D27" s="10" t="s">
        <v>16</v>
      </c>
      <c r="E27" s="48"/>
      <c r="F27" s="9">
        <v>117</v>
      </c>
      <c r="G27" s="9"/>
      <c r="H27" s="9"/>
      <c r="I27" s="9"/>
      <c r="J27" s="9"/>
      <c r="K27" s="9"/>
      <c r="L27" s="9"/>
      <c r="M27" s="9"/>
    </row>
    <row r="28" spans="1:13" ht="15" x14ac:dyDescent="0.25">
      <c r="A28" s="24"/>
      <c r="B28" s="24"/>
      <c r="C28" s="25" t="s">
        <v>15</v>
      </c>
      <c r="D28" s="39" t="s">
        <v>14</v>
      </c>
      <c r="E28" s="42">
        <f>8.33/1000</f>
        <v>8.3300000000000006E-3</v>
      </c>
      <c r="F28" s="41">
        <f>E28*F27</f>
        <v>0.97461000000000009</v>
      </c>
      <c r="G28" s="42"/>
      <c r="H28" s="41"/>
      <c r="I28" s="41"/>
      <c r="J28" s="19"/>
      <c r="K28" s="41"/>
      <c r="L28" s="41"/>
      <c r="M28" s="40"/>
    </row>
    <row r="29" spans="1:13" x14ac:dyDescent="0.3">
      <c r="A29" s="24"/>
      <c r="B29" s="24"/>
      <c r="C29" s="20" t="s">
        <v>43</v>
      </c>
      <c r="D29" s="39" t="s">
        <v>10</v>
      </c>
      <c r="E29" s="42">
        <f>18.6/1000</f>
        <v>1.8600000000000002E-2</v>
      </c>
      <c r="F29" s="41">
        <f>E29*F27</f>
        <v>2.1762000000000001</v>
      </c>
      <c r="G29" s="42"/>
      <c r="H29" s="41"/>
      <c r="I29" s="41"/>
      <c r="J29" s="41"/>
      <c r="K29" s="47"/>
      <c r="L29" s="19"/>
      <c r="M29" s="40"/>
    </row>
    <row r="30" spans="1:13" ht="15" x14ac:dyDescent="0.25">
      <c r="A30" s="24"/>
      <c r="B30" s="24"/>
      <c r="C30" s="25" t="s">
        <v>42</v>
      </c>
      <c r="D30" s="14" t="s">
        <v>19</v>
      </c>
      <c r="E30" s="46">
        <f>1.85/1000</f>
        <v>1.8500000000000001E-3</v>
      </c>
      <c r="F30" s="41">
        <f>E30*F27</f>
        <v>0.21645</v>
      </c>
      <c r="G30" s="42"/>
      <c r="H30" s="41"/>
      <c r="I30" s="41"/>
      <c r="J30" s="41"/>
      <c r="K30" s="41"/>
      <c r="L30" s="19"/>
      <c r="M30" s="40"/>
    </row>
    <row r="31" spans="1:13" ht="15" x14ac:dyDescent="0.25">
      <c r="A31" s="22"/>
      <c r="B31" s="22"/>
      <c r="C31" s="20" t="s">
        <v>41</v>
      </c>
      <c r="D31" s="45" t="s">
        <v>40</v>
      </c>
      <c r="E31" s="44">
        <v>1.65</v>
      </c>
      <c r="F31" s="43">
        <f>F27*E31</f>
        <v>193.04999999999998</v>
      </c>
      <c r="G31" s="42"/>
      <c r="H31" s="41"/>
      <c r="I31" s="41"/>
      <c r="J31" s="41"/>
      <c r="K31" s="41"/>
      <c r="L31" s="19"/>
      <c r="M31" s="40"/>
    </row>
    <row r="32" spans="1:13" ht="15" x14ac:dyDescent="0.25">
      <c r="A32" s="14"/>
      <c r="B32" s="14"/>
      <c r="C32" s="10" t="s">
        <v>39</v>
      </c>
      <c r="D32" s="10"/>
      <c r="E32" s="14"/>
      <c r="F32" s="9"/>
      <c r="G32" s="19"/>
      <c r="H32" s="9"/>
      <c r="I32" s="9"/>
      <c r="J32" s="9"/>
      <c r="K32" s="9"/>
      <c r="L32" s="9"/>
      <c r="M32" s="9"/>
    </row>
    <row r="33" spans="1:13" ht="15" x14ac:dyDescent="0.25">
      <c r="A33" s="14"/>
      <c r="B33" s="14"/>
      <c r="C33" s="10"/>
      <c r="D33" s="10"/>
      <c r="E33" s="14"/>
      <c r="F33" s="9"/>
      <c r="G33" s="19"/>
      <c r="H33" s="9"/>
      <c r="I33" s="9"/>
      <c r="J33" s="9"/>
      <c r="K33" s="9"/>
      <c r="L33" s="9"/>
      <c r="M33" s="9"/>
    </row>
    <row r="34" spans="1:13" ht="30" x14ac:dyDescent="0.25">
      <c r="A34" s="14"/>
      <c r="B34" s="14"/>
      <c r="C34" s="35" t="s">
        <v>38</v>
      </c>
      <c r="D34" s="14"/>
      <c r="E34" s="33"/>
      <c r="F34" s="19"/>
      <c r="G34" s="19"/>
      <c r="H34" s="19"/>
      <c r="I34" s="19"/>
      <c r="J34" s="19"/>
      <c r="K34" s="19"/>
      <c r="L34" s="19"/>
      <c r="M34" s="19"/>
    </row>
    <row r="35" spans="1:13" s="6" customFormat="1" ht="60" x14ac:dyDescent="0.25">
      <c r="A35" s="29">
        <v>1</v>
      </c>
      <c r="B35" s="28" t="s">
        <v>37</v>
      </c>
      <c r="C35" s="27" t="s">
        <v>36</v>
      </c>
      <c r="D35" s="10" t="s">
        <v>16</v>
      </c>
      <c r="E35" s="26"/>
      <c r="F35" s="9">
        <v>62.099999999999994</v>
      </c>
      <c r="G35" s="9"/>
      <c r="H35" s="9"/>
      <c r="I35" s="9"/>
      <c r="J35" s="9"/>
      <c r="K35" s="9"/>
      <c r="L35" s="9"/>
      <c r="M35" s="9"/>
    </row>
    <row r="36" spans="1:13" s="6" customFormat="1" ht="15" x14ac:dyDescent="0.25">
      <c r="A36" s="24"/>
      <c r="B36" s="23"/>
      <c r="C36" s="25" t="s">
        <v>15</v>
      </c>
      <c r="D36" s="14" t="s">
        <v>14</v>
      </c>
      <c r="E36" s="14">
        <v>0.216</v>
      </c>
      <c r="F36" s="19">
        <f>E36*F35</f>
        <v>13.413599999999999</v>
      </c>
      <c r="G36" s="19"/>
      <c r="H36" s="19"/>
      <c r="I36" s="19"/>
      <c r="J36" s="19"/>
      <c r="K36" s="19"/>
      <c r="L36" s="19"/>
      <c r="M36" s="19"/>
    </row>
    <row r="37" spans="1:13" s="6" customFormat="1" ht="15" x14ac:dyDescent="0.25">
      <c r="A37" s="24"/>
      <c r="B37" s="23"/>
      <c r="C37" s="20" t="s">
        <v>13</v>
      </c>
      <c r="D37" s="14" t="s">
        <v>10</v>
      </c>
      <c r="E37" s="14">
        <v>1.24E-2</v>
      </c>
      <c r="F37" s="19">
        <f>E37*F35</f>
        <v>0.77003999999999995</v>
      </c>
      <c r="G37" s="19"/>
      <c r="H37" s="19"/>
      <c r="I37" s="19"/>
      <c r="J37" s="19"/>
      <c r="K37" s="34"/>
      <c r="L37" s="19"/>
      <c r="M37" s="19"/>
    </row>
    <row r="38" spans="1:13" s="6" customFormat="1" ht="15" x14ac:dyDescent="0.25">
      <c r="A38" s="24"/>
      <c r="B38" s="23"/>
      <c r="C38" s="20" t="s">
        <v>35</v>
      </c>
      <c r="D38" s="39" t="s">
        <v>10</v>
      </c>
      <c r="E38" s="14">
        <v>2.58E-2</v>
      </c>
      <c r="F38" s="19">
        <f>F35*E38</f>
        <v>1.6021799999999999</v>
      </c>
      <c r="G38" s="19"/>
      <c r="H38" s="19"/>
      <c r="I38" s="19"/>
      <c r="J38" s="19"/>
      <c r="K38" s="19"/>
      <c r="L38" s="19"/>
      <c r="M38" s="19"/>
    </row>
    <row r="39" spans="1:13" s="6" customFormat="1" ht="15.75" customHeight="1" x14ac:dyDescent="0.25">
      <c r="A39" s="24"/>
      <c r="B39" s="23"/>
      <c r="C39" s="38" t="s">
        <v>12</v>
      </c>
      <c r="D39" s="14" t="s">
        <v>10</v>
      </c>
      <c r="E39" s="14">
        <v>4.1000000000000003E-3</v>
      </c>
      <c r="F39" s="19">
        <f>E39*F35</f>
        <v>0.25461</v>
      </c>
      <c r="G39" s="19"/>
      <c r="H39" s="19"/>
      <c r="I39" s="33"/>
      <c r="J39" s="19"/>
      <c r="K39" s="19"/>
      <c r="L39" s="19"/>
      <c r="M39" s="19"/>
    </row>
    <row r="40" spans="1:13" s="6" customFormat="1" ht="15" x14ac:dyDescent="0.25">
      <c r="A40" s="24"/>
      <c r="B40" s="23"/>
      <c r="C40" s="20" t="s">
        <v>34</v>
      </c>
      <c r="D40" s="14" t="s">
        <v>10</v>
      </c>
      <c r="E40" s="14">
        <v>7.5999999999999998E-2</v>
      </c>
      <c r="F40" s="19">
        <f>E40*F35</f>
        <v>4.7195999999999998</v>
      </c>
      <c r="G40" s="19"/>
      <c r="H40" s="19"/>
      <c r="I40" s="19"/>
      <c r="J40" s="19"/>
      <c r="K40" s="34"/>
      <c r="L40" s="19"/>
      <c r="M40" s="19"/>
    </row>
    <row r="41" spans="1:13" s="6" customFormat="1" ht="15" x14ac:dyDescent="0.25">
      <c r="A41" s="24"/>
      <c r="B41" s="23"/>
      <c r="C41" s="20" t="s">
        <v>33</v>
      </c>
      <c r="D41" s="14" t="s">
        <v>10</v>
      </c>
      <c r="E41" s="14">
        <v>0.151</v>
      </c>
      <c r="F41" s="19">
        <f>E41*F35</f>
        <v>9.3770999999999987</v>
      </c>
      <c r="G41" s="19"/>
      <c r="H41" s="19"/>
      <c r="I41" s="19"/>
      <c r="J41" s="19"/>
      <c r="K41" s="34"/>
      <c r="L41" s="19"/>
      <c r="M41" s="19"/>
    </row>
    <row r="42" spans="1:13" s="6" customFormat="1" ht="15" x14ac:dyDescent="0.25">
      <c r="A42" s="24"/>
      <c r="B42" s="23"/>
      <c r="C42" s="20" t="s">
        <v>11</v>
      </c>
      <c r="D42" s="14" t="s">
        <v>10</v>
      </c>
      <c r="E42" s="14">
        <v>9.7000000000000003E-3</v>
      </c>
      <c r="F42" s="19">
        <f>E42*F35</f>
        <v>0.60236999999999996</v>
      </c>
      <c r="G42" s="19"/>
      <c r="H42" s="19"/>
      <c r="I42" s="19"/>
      <c r="J42" s="19"/>
      <c r="K42" s="34"/>
      <c r="L42" s="19"/>
      <c r="M42" s="19"/>
    </row>
    <row r="43" spans="1:13" s="6" customFormat="1" x14ac:dyDescent="0.25">
      <c r="A43" s="24"/>
      <c r="B43" s="23"/>
      <c r="C43" s="20" t="s">
        <v>32</v>
      </c>
      <c r="D43" s="14" t="s">
        <v>7</v>
      </c>
      <c r="E43" s="14">
        <v>1.26</v>
      </c>
      <c r="F43" s="19">
        <f>E43*F35</f>
        <v>78.245999999999995</v>
      </c>
      <c r="G43" s="19"/>
      <c r="H43" s="19"/>
      <c r="I43" s="19"/>
      <c r="J43" s="19"/>
      <c r="K43" s="19"/>
      <c r="L43" s="19"/>
      <c r="M43" s="19"/>
    </row>
    <row r="44" spans="1:13" s="6" customFormat="1" x14ac:dyDescent="0.25">
      <c r="A44" s="24"/>
      <c r="B44" s="23"/>
      <c r="C44" s="20" t="s">
        <v>8</v>
      </c>
      <c r="D44" s="14" t="s">
        <v>7</v>
      </c>
      <c r="E44" s="14">
        <v>7.0000000000000007E-2</v>
      </c>
      <c r="F44" s="19">
        <f>E44*F35</f>
        <v>4.3470000000000004</v>
      </c>
      <c r="G44" s="19"/>
      <c r="H44" s="19"/>
      <c r="I44" s="19"/>
      <c r="J44" s="19"/>
      <c r="K44" s="19"/>
      <c r="L44" s="19"/>
      <c r="M44" s="19"/>
    </row>
    <row r="45" spans="1:13" s="6" customFormat="1" ht="60" x14ac:dyDescent="0.25">
      <c r="A45" s="37">
        <v>2</v>
      </c>
      <c r="B45" s="28" t="s">
        <v>31</v>
      </c>
      <c r="C45" s="36" t="s">
        <v>30</v>
      </c>
      <c r="D45" s="35" t="s">
        <v>29</v>
      </c>
      <c r="E45" s="9"/>
      <c r="F45" s="9">
        <v>575</v>
      </c>
      <c r="G45" s="9"/>
      <c r="H45" s="9"/>
      <c r="I45" s="9"/>
      <c r="J45" s="9"/>
      <c r="K45" s="9"/>
      <c r="L45" s="9"/>
      <c r="M45" s="9"/>
    </row>
    <row r="46" spans="1:13" s="6" customFormat="1" ht="15" x14ac:dyDescent="0.25">
      <c r="A46" s="31"/>
      <c r="B46" s="23"/>
      <c r="C46" s="20" t="s">
        <v>15</v>
      </c>
      <c r="D46" s="14" t="s">
        <v>14</v>
      </c>
      <c r="E46" s="14">
        <f>(405-4.64-4.64-4.64-4.64)/1000</f>
        <v>0.38644000000000006</v>
      </c>
      <c r="F46" s="19">
        <f>E46*F45</f>
        <v>222.20300000000003</v>
      </c>
      <c r="G46" s="19"/>
      <c r="H46" s="19"/>
      <c r="I46" s="19"/>
      <c r="J46" s="19"/>
      <c r="K46" s="19"/>
      <c r="L46" s="19"/>
      <c r="M46" s="19"/>
    </row>
    <row r="47" spans="1:13" s="6" customFormat="1" ht="15" x14ac:dyDescent="0.25">
      <c r="A47" s="31"/>
      <c r="B47" s="23"/>
      <c r="C47" s="20" t="s">
        <v>11</v>
      </c>
      <c r="D47" s="14" t="s">
        <v>10</v>
      </c>
      <c r="E47" s="14">
        <v>2.2599999999999999E-2</v>
      </c>
      <c r="F47" s="19">
        <f>E47*F45</f>
        <v>12.994999999999999</v>
      </c>
      <c r="G47" s="19"/>
      <c r="H47" s="19"/>
      <c r="I47" s="19"/>
      <c r="J47" s="19"/>
      <c r="K47" s="34"/>
      <c r="L47" s="19"/>
      <c r="M47" s="19"/>
    </row>
    <row r="48" spans="1:13" s="6" customFormat="1" ht="15" x14ac:dyDescent="0.25">
      <c r="A48" s="31"/>
      <c r="B48" s="23"/>
      <c r="C48" s="20" t="s">
        <v>28</v>
      </c>
      <c r="D48" s="14" t="s">
        <v>19</v>
      </c>
      <c r="E48" s="14">
        <v>1.3100000000000001E-2</v>
      </c>
      <c r="F48" s="19">
        <f>E48*F45</f>
        <v>7.5325000000000006</v>
      </c>
      <c r="G48" s="19"/>
      <c r="H48" s="19"/>
      <c r="I48" s="19"/>
      <c r="J48" s="19"/>
      <c r="K48" s="19"/>
      <c r="L48" s="19"/>
      <c r="M48" s="19"/>
    </row>
    <row r="49" spans="1:13" s="6" customFormat="1" x14ac:dyDescent="0.25">
      <c r="A49" s="31"/>
      <c r="B49" s="23"/>
      <c r="C49" s="20" t="s">
        <v>27</v>
      </c>
      <c r="D49" s="14" t="s">
        <v>7</v>
      </c>
      <c r="E49" s="14">
        <v>0.16320000000000001</v>
      </c>
      <c r="F49" s="19">
        <f>F45*E49</f>
        <v>93.84</v>
      </c>
      <c r="G49" s="19"/>
      <c r="H49" s="19"/>
      <c r="I49" s="19"/>
      <c r="J49" s="19"/>
      <c r="K49" s="19"/>
      <c r="L49" s="19"/>
      <c r="M49" s="19"/>
    </row>
    <row r="50" spans="1:13" s="6" customFormat="1" ht="14.25" customHeight="1" x14ac:dyDescent="0.25">
      <c r="A50" s="31"/>
      <c r="B50" s="23"/>
      <c r="C50" s="20" t="s">
        <v>26</v>
      </c>
      <c r="D50" s="14" t="s">
        <v>23</v>
      </c>
      <c r="E50" s="14" t="s">
        <v>25</v>
      </c>
      <c r="F50" s="33">
        <v>2.2712500000000002</v>
      </c>
      <c r="G50" s="19"/>
      <c r="H50" s="19"/>
      <c r="I50" s="19"/>
      <c r="J50" s="19"/>
      <c r="K50" s="19"/>
      <c r="L50" s="19"/>
      <c r="M50" s="19"/>
    </row>
    <row r="51" spans="1:13" s="6" customFormat="1" ht="15" x14ac:dyDescent="0.25">
      <c r="A51" s="31"/>
      <c r="B51" s="23"/>
      <c r="C51" s="20" t="s">
        <v>24</v>
      </c>
      <c r="D51" s="14" t="s">
        <v>23</v>
      </c>
      <c r="E51" s="14">
        <v>1.9000000000000001E-4</v>
      </c>
      <c r="F51" s="33">
        <f>F45*E51</f>
        <v>0.10925</v>
      </c>
      <c r="G51" s="19"/>
      <c r="H51" s="19"/>
      <c r="I51" s="19"/>
      <c r="J51" s="19"/>
      <c r="K51" s="19"/>
      <c r="L51" s="19"/>
      <c r="M51" s="19"/>
    </row>
    <row r="52" spans="1:13" s="6" customFormat="1" x14ac:dyDescent="0.25">
      <c r="A52" s="31"/>
      <c r="B52" s="23"/>
      <c r="C52" s="20" t="s">
        <v>8</v>
      </c>
      <c r="D52" s="14" t="s">
        <v>7</v>
      </c>
      <c r="E52" s="14">
        <v>0.17799999999999999</v>
      </c>
      <c r="F52" s="33">
        <f>E52*F45</f>
        <v>102.35</v>
      </c>
      <c r="G52" s="19"/>
      <c r="H52" s="19"/>
      <c r="I52" s="19"/>
      <c r="J52" s="19"/>
      <c r="K52" s="19"/>
      <c r="L52" s="19"/>
      <c r="M52" s="19"/>
    </row>
    <row r="53" spans="1:13" s="6" customFormat="1" x14ac:dyDescent="0.25">
      <c r="A53" s="31"/>
      <c r="B53" s="23"/>
      <c r="C53" s="20" t="s">
        <v>22</v>
      </c>
      <c r="D53" s="14" t="s">
        <v>21</v>
      </c>
      <c r="E53" s="14">
        <v>9.3399999999999993E-3</v>
      </c>
      <c r="F53" s="32">
        <f>F45*E53</f>
        <v>5.3704999999999998</v>
      </c>
      <c r="G53" s="19"/>
      <c r="H53" s="19"/>
      <c r="I53" s="19"/>
      <c r="J53" s="19"/>
      <c r="K53" s="19"/>
      <c r="L53" s="19"/>
      <c r="M53" s="19"/>
    </row>
    <row r="54" spans="1:13" s="6" customFormat="1" ht="15" x14ac:dyDescent="0.25">
      <c r="A54" s="31"/>
      <c r="B54" s="23"/>
      <c r="C54" s="20" t="s">
        <v>20</v>
      </c>
      <c r="D54" s="14" t="s">
        <v>19</v>
      </c>
      <c r="E54" s="14">
        <v>5.64E-3</v>
      </c>
      <c r="F54" s="19">
        <f>E54*F45</f>
        <v>3.2429999999999999</v>
      </c>
      <c r="G54" s="19"/>
      <c r="H54" s="19"/>
      <c r="I54" s="30"/>
      <c r="J54" s="19"/>
      <c r="K54" s="19"/>
      <c r="L54" s="19"/>
      <c r="M54" s="19"/>
    </row>
    <row r="55" spans="1:13" s="6" customFormat="1" ht="30" x14ac:dyDescent="0.25">
      <c r="A55" s="29">
        <v>4</v>
      </c>
      <c r="B55" s="28" t="s">
        <v>18</v>
      </c>
      <c r="C55" s="27" t="s">
        <v>17</v>
      </c>
      <c r="D55" s="10" t="s">
        <v>16</v>
      </c>
      <c r="E55" s="26"/>
      <c r="F55" s="9">
        <v>36.799999999999997</v>
      </c>
      <c r="G55" s="9"/>
      <c r="H55" s="9"/>
      <c r="I55" s="9"/>
      <c r="J55" s="9"/>
      <c r="K55" s="9"/>
      <c r="L55" s="9"/>
      <c r="M55" s="9"/>
    </row>
    <row r="56" spans="1:13" s="6" customFormat="1" ht="15" x14ac:dyDescent="0.25">
      <c r="A56" s="24"/>
      <c r="B56" s="23"/>
      <c r="C56" s="25" t="s">
        <v>15</v>
      </c>
      <c r="D56" s="14" t="s">
        <v>14</v>
      </c>
      <c r="E56" s="14">
        <v>0.15</v>
      </c>
      <c r="F56" s="19">
        <f>E56*F55</f>
        <v>5.52</v>
      </c>
      <c r="G56" s="19"/>
      <c r="H56" s="19"/>
      <c r="I56" s="19"/>
      <c r="J56" s="19"/>
      <c r="K56" s="19"/>
      <c r="L56" s="19"/>
      <c r="M56" s="19"/>
    </row>
    <row r="57" spans="1:13" s="6" customFormat="1" ht="15" x14ac:dyDescent="0.25">
      <c r="A57" s="24"/>
      <c r="B57" s="23"/>
      <c r="C57" s="20" t="s">
        <v>13</v>
      </c>
      <c r="D57" s="14" t="s">
        <v>10</v>
      </c>
      <c r="E57" s="14">
        <v>2.1600000000000001E-2</v>
      </c>
      <c r="F57" s="19">
        <f>E57*F55</f>
        <v>0.79488000000000003</v>
      </c>
      <c r="G57" s="19"/>
      <c r="H57" s="19"/>
      <c r="I57" s="19"/>
      <c r="J57" s="19"/>
      <c r="K57" s="19"/>
      <c r="L57" s="19"/>
      <c r="M57" s="19"/>
    </row>
    <row r="58" spans="1:13" ht="15" customHeight="1" x14ac:dyDescent="0.25">
      <c r="A58" s="24"/>
      <c r="B58" s="23"/>
      <c r="C58" s="20" t="s">
        <v>12</v>
      </c>
      <c r="D58" s="14" t="s">
        <v>10</v>
      </c>
      <c r="E58" s="14">
        <v>2.7300000000000001E-2</v>
      </c>
      <c r="F58" s="19">
        <f>E58*F55</f>
        <v>1.00464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24"/>
      <c r="B59" s="23"/>
      <c r="C59" s="20" t="s">
        <v>11</v>
      </c>
      <c r="D59" s="14" t="s">
        <v>10</v>
      </c>
      <c r="E59" s="14">
        <v>9.7000000000000003E-3</v>
      </c>
      <c r="F59" s="19">
        <f>E59*F55</f>
        <v>0.35696</v>
      </c>
      <c r="G59" s="19"/>
      <c r="H59" s="19"/>
      <c r="I59" s="19"/>
      <c r="J59" s="19"/>
      <c r="K59" s="19"/>
      <c r="L59" s="19"/>
      <c r="M59" s="19"/>
    </row>
    <row r="60" spans="1:13" x14ac:dyDescent="0.25">
      <c r="A60" s="24"/>
      <c r="B60" s="23"/>
      <c r="C60" s="20" t="s">
        <v>9</v>
      </c>
      <c r="D60" s="14" t="s">
        <v>7</v>
      </c>
      <c r="E60" s="14">
        <v>1.22</v>
      </c>
      <c r="F60" s="19">
        <f>E60*F55</f>
        <v>44.895999999999994</v>
      </c>
      <c r="G60" s="19"/>
      <c r="H60" s="19"/>
      <c r="I60" s="19"/>
      <c r="J60" s="19"/>
      <c r="K60" s="19"/>
      <c r="L60" s="19"/>
      <c r="M60" s="19"/>
    </row>
    <row r="61" spans="1:13" x14ac:dyDescent="0.25">
      <c r="A61" s="22"/>
      <c r="B61" s="21"/>
      <c r="C61" s="20" t="s">
        <v>8</v>
      </c>
      <c r="D61" s="14" t="s">
        <v>7</v>
      </c>
      <c r="E61" s="14">
        <v>7.0000000000000007E-2</v>
      </c>
      <c r="F61" s="19">
        <f>E61*F55</f>
        <v>2.5760000000000001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14"/>
      <c r="B62" s="14"/>
      <c r="C62" s="10" t="s">
        <v>6</v>
      </c>
      <c r="D62" s="10"/>
      <c r="E62" s="14"/>
      <c r="F62" s="9"/>
      <c r="G62" s="19"/>
      <c r="H62" s="9"/>
      <c r="I62" s="9"/>
      <c r="J62" s="9"/>
      <c r="K62" s="9"/>
      <c r="L62" s="9"/>
      <c r="M62" s="9"/>
    </row>
    <row r="63" spans="1:13" ht="15" x14ac:dyDescent="0.25">
      <c r="A63" s="14"/>
      <c r="B63" s="14"/>
      <c r="C63" s="10"/>
      <c r="D63" s="10"/>
      <c r="E63" s="14"/>
      <c r="F63" s="9"/>
      <c r="G63" s="19"/>
      <c r="H63" s="9"/>
      <c r="I63" s="9"/>
      <c r="J63" s="9"/>
      <c r="K63" s="9"/>
      <c r="L63" s="9"/>
      <c r="M63" s="9"/>
    </row>
    <row r="64" spans="1:13" x14ac:dyDescent="0.3">
      <c r="A64" s="13"/>
      <c r="B64" s="11"/>
      <c r="C64" s="17" t="s">
        <v>5</v>
      </c>
      <c r="D64" s="16"/>
      <c r="E64" s="15"/>
      <c r="F64" s="15"/>
      <c r="G64" s="15"/>
      <c r="H64" s="15"/>
      <c r="I64" s="15"/>
      <c r="J64" s="15"/>
      <c r="K64" s="15"/>
      <c r="L64" s="15"/>
      <c r="M64" s="15"/>
    </row>
    <row r="65" spans="1:13" x14ac:dyDescent="0.3">
      <c r="A65" s="13"/>
      <c r="B65" s="11"/>
      <c r="C65" s="17" t="s">
        <v>4</v>
      </c>
      <c r="D65" s="18">
        <v>0.05</v>
      </c>
      <c r="E65" s="15"/>
      <c r="F65" s="15"/>
      <c r="G65" s="15"/>
      <c r="H65" s="15"/>
      <c r="I65" s="15"/>
      <c r="J65" s="15"/>
      <c r="K65" s="15"/>
      <c r="L65" s="15"/>
      <c r="M65" s="7"/>
    </row>
    <row r="66" spans="1:13" x14ac:dyDescent="0.3">
      <c r="A66" s="13"/>
      <c r="B66" s="11"/>
      <c r="C66" s="17" t="s">
        <v>0</v>
      </c>
      <c r="D66" s="16"/>
      <c r="E66" s="15"/>
      <c r="F66" s="15"/>
      <c r="G66" s="15"/>
      <c r="H66" s="15"/>
      <c r="I66" s="15"/>
      <c r="J66" s="15"/>
      <c r="K66" s="15"/>
      <c r="L66" s="15"/>
      <c r="M66" s="7"/>
    </row>
    <row r="67" spans="1:13" x14ac:dyDescent="0.3">
      <c r="A67" s="14"/>
      <c r="B67" s="14"/>
      <c r="C67" s="17" t="s">
        <v>3</v>
      </c>
      <c r="D67" s="18" t="s">
        <v>75</v>
      </c>
      <c r="E67" s="15"/>
      <c r="F67" s="15"/>
      <c r="G67" s="15"/>
      <c r="H67" s="15"/>
      <c r="I67" s="15"/>
      <c r="J67" s="15"/>
      <c r="K67" s="15"/>
      <c r="L67" s="15"/>
      <c r="M67" s="7"/>
    </row>
    <row r="68" spans="1:13" x14ac:dyDescent="0.3">
      <c r="A68" s="14"/>
      <c r="B68" s="14"/>
      <c r="C68" s="17" t="s">
        <v>0</v>
      </c>
      <c r="D68" s="16"/>
      <c r="E68" s="15"/>
      <c r="F68" s="15"/>
      <c r="G68" s="15"/>
      <c r="H68" s="15"/>
      <c r="I68" s="15"/>
      <c r="J68" s="15"/>
      <c r="K68" s="15"/>
      <c r="L68" s="15"/>
      <c r="M68" s="7"/>
    </row>
    <row r="69" spans="1:13" x14ac:dyDescent="0.3">
      <c r="A69" s="14"/>
      <c r="B69" s="14"/>
      <c r="C69" s="10" t="s">
        <v>2</v>
      </c>
      <c r="D69" s="12" t="s">
        <v>75</v>
      </c>
      <c r="E69" s="12"/>
      <c r="F69" s="9"/>
      <c r="G69" s="9"/>
      <c r="H69" s="9"/>
      <c r="I69" s="8"/>
      <c r="J69" s="8"/>
      <c r="K69" s="8"/>
      <c r="L69" s="8"/>
      <c r="M69" s="7"/>
    </row>
    <row r="70" spans="1:13" x14ac:dyDescent="0.3">
      <c r="A70" s="14"/>
      <c r="B70" s="14"/>
      <c r="C70" s="10" t="s">
        <v>0</v>
      </c>
      <c r="D70" s="10"/>
      <c r="E70" s="10"/>
      <c r="F70" s="9"/>
      <c r="G70" s="9"/>
      <c r="H70" s="9"/>
      <c r="I70" s="8"/>
      <c r="J70" s="8"/>
      <c r="K70" s="8"/>
      <c r="L70" s="8"/>
      <c r="M70" s="7"/>
    </row>
    <row r="71" spans="1:13" x14ac:dyDescent="0.3">
      <c r="A71" s="14"/>
      <c r="B71" s="14"/>
      <c r="C71" s="10" t="s">
        <v>1</v>
      </c>
      <c r="D71" s="12">
        <v>0.03</v>
      </c>
      <c r="E71" s="12"/>
      <c r="F71" s="9"/>
      <c r="G71" s="9"/>
      <c r="H71" s="9"/>
      <c r="I71" s="8"/>
      <c r="J71" s="8"/>
      <c r="K71" s="8"/>
      <c r="L71" s="8"/>
      <c r="M71" s="7"/>
    </row>
    <row r="72" spans="1:13" x14ac:dyDescent="0.3">
      <c r="A72" s="14"/>
      <c r="B72" s="14"/>
      <c r="C72" s="10" t="s">
        <v>0</v>
      </c>
      <c r="D72" s="10"/>
      <c r="E72" s="10"/>
      <c r="F72" s="9"/>
      <c r="G72" s="9"/>
      <c r="H72" s="9"/>
      <c r="I72" s="8"/>
      <c r="J72" s="8"/>
      <c r="K72" s="8"/>
      <c r="L72" s="8"/>
      <c r="M72" s="7"/>
    </row>
  </sheetData>
  <autoFilter ref="C9:M72"/>
  <mergeCells count="5">
    <mergeCell ref="A1:M1"/>
    <mergeCell ref="A2:M2"/>
    <mergeCell ref="G5:H5"/>
    <mergeCell ref="I5:J5"/>
    <mergeCell ref="K5:L5"/>
  </mergeCells>
  <printOptions horizontalCentered="1"/>
  <pageMargins left="0.25" right="0.25" top="0.75" bottom="0.75" header="0" footer="0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ხარჯთაღრიცხვა+</vt:lpstr>
      <vt:lpstr>'ხარჯთაღრიცხვა+'!Print_Area</vt:lpstr>
      <vt:lpstr>'ხარჯთაღრიცხვა+'!Print_Titles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2020-01-18T10:40:43Z</dcterms:modified>
</cp:coreProperties>
</file>