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ima.kereselidze\Desktop\ჭრებალოს გზა\"/>
    </mc:Choice>
  </mc:AlternateContent>
  <bookViews>
    <workbookView xWindow="0" yWindow="0" windowWidth="17970" windowHeight="6120" activeTab="5"/>
  </bookViews>
  <sheets>
    <sheet name="ჩიხი1" sheetId="1" r:id="rId1"/>
    <sheet name="ჩიხი2" sheetId="2" r:id="rId2"/>
    <sheet name="ჩიხი 3" sheetId="3" r:id="rId3"/>
    <sheet name="ჩიხი4" sheetId="4" r:id="rId4"/>
    <sheet name="ჩიხი5" sheetId="5" r:id="rId5"/>
    <sheet name="ჩიხი6" sheetId="6" r:id="rId6"/>
    <sheet name="ჩიხი7" sheetId="7" r:id="rId7"/>
    <sheet name="ჩიხი8" sheetId="8" r:id="rId8"/>
    <sheet name="ჩიხი9" sheetId="9" r:id="rId9"/>
    <sheet name="ჩიხი10" sheetId="10" r:id="rId10"/>
    <sheet name="ჩიხი11" sheetId="11" r:id="rId11"/>
  </sheets>
  <definedNames>
    <definedName name="_xlnm.Print_Area" localSheetId="2">'ჩიხი 3'!$A$1:$N$13</definedName>
    <definedName name="_xlnm.Print_Area" localSheetId="0">ჩიხი1!$A$1:$N$13</definedName>
    <definedName name="_xlnm.Print_Area" localSheetId="9">ჩიხი10!$A$1:$N$10</definedName>
    <definedName name="_xlnm.Print_Area" localSheetId="10">ჩიხი11!$A$1:$N$10</definedName>
    <definedName name="_xlnm.Print_Area" localSheetId="1">ჩიხი2!$A$1:$N$12</definedName>
    <definedName name="_xlnm.Print_Area" localSheetId="3">ჩიხი4!$A$1:$N$13</definedName>
    <definedName name="_xlnm.Print_Area" localSheetId="4">ჩიხი5!$A$1:$N$12</definedName>
    <definedName name="_xlnm.Print_Area" localSheetId="5">ჩიხი6!$A$1:$N$12</definedName>
    <definedName name="_xlnm.Print_Area" localSheetId="6">ჩიხი7!$A$1:$N$22</definedName>
    <definedName name="_xlnm.Print_Area" localSheetId="7">ჩიხი8!$A$1:$N$13</definedName>
    <definedName name="_xlnm.Print_Area" localSheetId="8">ჩიხი9!$A$1:$N$12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D8" i="11"/>
  <c r="M7" i="11"/>
  <c r="J7" i="11"/>
  <c r="I7" i="11" s="1"/>
  <c r="G7" i="11"/>
  <c r="M6" i="11"/>
  <c r="M8" i="11" s="1"/>
  <c r="K6" i="11"/>
  <c r="J6" i="11"/>
  <c r="L6" i="11" s="1"/>
  <c r="I6" i="11"/>
  <c r="I8" i="11" s="1"/>
  <c r="H6" i="11"/>
  <c r="G6" i="11"/>
  <c r="G8" i="11" s="1"/>
  <c r="H7" i="11" l="1"/>
  <c r="K7" i="11" s="1"/>
  <c r="K8" i="11"/>
  <c r="L7" i="11"/>
  <c r="L8" i="11" s="1"/>
  <c r="H8" i="11"/>
  <c r="J8" i="11"/>
  <c r="D7" i="10" l="1"/>
  <c r="M6" i="10"/>
  <c r="M7" i="10" s="1"/>
  <c r="J6" i="10"/>
  <c r="I6" i="10" s="1"/>
  <c r="I7" i="10" s="1"/>
  <c r="H6" i="10"/>
  <c r="K6" i="10" s="1"/>
  <c r="K7" i="10" s="1"/>
  <c r="G6" i="10"/>
  <c r="G7" i="10" s="1"/>
  <c r="L6" i="10" l="1"/>
  <c r="L7" i="10" s="1"/>
  <c r="H7" i="10"/>
  <c r="J7" i="10"/>
  <c r="D9" i="9" l="1"/>
  <c r="M8" i="9"/>
  <c r="J8" i="9"/>
  <c r="I8" i="9" s="1"/>
  <c r="H8" i="9"/>
  <c r="K8" i="9" s="1"/>
  <c r="G8" i="9"/>
  <c r="M7" i="9"/>
  <c r="J7" i="9"/>
  <c r="L7" i="9" s="1"/>
  <c r="H7" i="9"/>
  <c r="K7" i="9" s="1"/>
  <c r="G7" i="9"/>
  <c r="M6" i="9"/>
  <c r="M9" i="9" s="1"/>
  <c r="J6" i="9"/>
  <c r="I6" i="9" s="1"/>
  <c r="H6" i="9"/>
  <c r="K6" i="9" s="1"/>
  <c r="G6" i="9"/>
  <c r="G9" i="9" s="1"/>
  <c r="K9" i="9" l="1"/>
  <c r="I9" i="9"/>
  <c r="I7" i="9"/>
  <c r="L6" i="9"/>
  <c r="L8" i="9"/>
  <c r="H9" i="9"/>
  <c r="J9" i="9"/>
  <c r="L9" i="9" l="1"/>
  <c r="D10" i="8" l="1"/>
  <c r="M9" i="8"/>
  <c r="J9" i="8"/>
  <c r="I9" i="8" s="1"/>
  <c r="H9" i="8"/>
  <c r="K9" i="8" s="1"/>
  <c r="G9" i="8"/>
  <c r="M8" i="8"/>
  <c r="J8" i="8"/>
  <c r="L8" i="8" s="1"/>
  <c r="H8" i="8"/>
  <c r="K8" i="8" s="1"/>
  <c r="G8" i="8"/>
  <c r="M7" i="8"/>
  <c r="J7" i="8"/>
  <c r="I7" i="8" s="1"/>
  <c r="H7" i="8"/>
  <c r="K7" i="8" s="1"/>
  <c r="G7" i="8"/>
  <c r="M6" i="8"/>
  <c r="M10" i="8" s="1"/>
  <c r="J6" i="8"/>
  <c r="L6" i="8" s="1"/>
  <c r="H6" i="8"/>
  <c r="K6" i="8" s="1"/>
  <c r="K10" i="8" s="1"/>
  <c r="G6" i="8"/>
  <c r="G10" i="8" s="1"/>
  <c r="I6" i="8" l="1"/>
  <c r="I8" i="8"/>
  <c r="L7" i="8"/>
  <c r="L9" i="8"/>
  <c r="H10" i="8"/>
  <c r="J10" i="8"/>
  <c r="L10" i="8" l="1"/>
  <c r="I10" i="8"/>
  <c r="D10" i="7"/>
  <c r="M9" i="7"/>
  <c r="J9" i="7"/>
  <c r="I9" i="7" s="1"/>
  <c r="H9" i="7"/>
  <c r="K9" i="7" s="1"/>
  <c r="G9" i="7"/>
  <c r="M8" i="7"/>
  <c r="M10" i="7" s="1"/>
  <c r="M11" i="7" s="1"/>
  <c r="J8" i="7"/>
  <c r="L8" i="7" s="1"/>
  <c r="H8" i="7"/>
  <c r="K8" i="7" s="1"/>
  <c r="G8" i="7"/>
  <c r="G10" i="7" s="1"/>
  <c r="D7" i="7"/>
  <c r="M6" i="7"/>
  <c r="M7" i="7" s="1"/>
  <c r="J6" i="7"/>
  <c r="I6" i="7" s="1"/>
  <c r="I7" i="7" s="1"/>
  <c r="G6" i="7"/>
  <c r="G7" i="7" s="1"/>
  <c r="H6" i="7" l="1"/>
  <c r="K6" i="7" s="1"/>
  <c r="K7" i="7" s="1"/>
  <c r="I8" i="7"/>
  <c r="I10" i="7" s="1"/>
  <c r="D11" i="7"/>
  <c r="L10" i="7"/>
  <c r="G11" i="7"/>
  <c r="I11" i="7"/>
  <c r="K10" i="7"/>
  <c r="K11" i="7" s="1"/>
  <c r="L6" i="7"/>
  <c r="L7" i="7" s="1"/>
  <c r="H7" i="7"/>
  <c r="J7" i="7"/>
  <c r="L9" i="7"/>
  <c r="H10" i="7"/>
  <c r="H11" i="7" s="1"/>
  <c r="J10" i="7"/>
  <c r="L11" i="7" l="1"/>
  <c r="J11" i="7"/>
  <c r="D9" i="6" l="1"/>
  <c r="M8" i="6"/>
  <c r="J8" i="6"/>
  <c r="I8" i="6" s="1"/>
  <c r="H8" i="6"/>
  <c r="K8" i="6" s="1"/>
  <c r="G8" i="6"/>
  <c r="M7" i="6"/>
  <c r="J7" i="6"/>
  <c r="I7" i="6" s="1"/>
  <c r="H7" i="6"/>
  <c r="K7" i="6" s="1"/>
  <c r="G7" i="6"/>
  <c r="M6" i="6"/>
  <c r="M9" i="6" s="1"/>
  <c r="J6" i="6"/>
  <c r="L6" i="6" s="1"/>
  <c r="H6" i="6"/>
  <c r="K6" i="6" s="1"/>
  <c r="G6" i="6"/>
  <c r="G9" i="6" s="1"/>
  <c r="I6" i="6" l="1"/>
  <c r="I9" i="6"/>
  <c r="K9" i="6"/>
  <c r="L7" i="6"/>
  <c r="L9" i="6" s="1"/>
  <c r="L8" i="6"/>
  <c r="H9" i="6"/>
  <c r="J9" i="6"/>
  <c r="D8" i="5" l="1"/>
  <c r="M7" i="5"/>
  <c r="J7" i="5"/>
  <c r="I7" i="5" s="1"/>
  <c r="H7" i="5"/>
  <c r="K7" i="5" s="1"/>
  <c r="G7" i="5"/>
  <c r="M6" i="5"/>
  <c r="M8" i="5" s="1"/>
  <c r="J6" i="5"/>
  <c r="L6" i="5" s="1"/>
  <c r="H6" i="5"/>
  <c r="K6" i="5" s="1"/>
  <c r="G6" i="5"/>
  <c r="G8" i="5" s="1"/>
  <c r="I6" i="5" l="1"/>
  <c r="I8" i="5" s="1"/>
  <c r="K8" i="5"/>
  <c r="L7" i="5"/>
  <c r="L8" i="5" s="1"/>
  <c r="H8" i="5"/>
  <c r="J8" i="5"/>
  <c r="D9" i="4" l="1"/>
  <c r="M8" i="4"/>
  <c r="J8" i="4"/>
  <c r="I8" i="4" s="1"/>
  <c r="H8" i="4"/>
  <c r="K8" i="4" s="1"/>
  <c r="G8" i="4"/>
  <c r="M7" i="4"/>
  <c r="J7" i="4"/>
  <c r="L7" i="4" s="1"/>
  <c r="H7" i="4"/>
  <c r="K7" i="4" s="1"/>
  <c r="G7" i="4"/>
  <c r="M6" i="4"/>
  <c r="M9" i="4" s="1"/>
  <c r="J6" i="4"/>
  <c r="I6" i="4" s="1"/>
  <c r="H6" i="4"/>
  <c r="K6" i="4" s="1"/>
  <c r="G6" i="4"/>
  <c r="G9" i="4" s="1"/>
  <c r="K9" i="4" l="1"/>
  <c r="I9" i="4"/>
  <c r="I7" i="4"/>
  <c r="L6" i="4"/>
  <c r="L8" i="4"/>
  <c r="H9" i="4"/>
  <c r="J9" i="4"/>
  <c r="L9" i="4" l="1"/>
  <c r="D9" i="3" l="1"/>
  <c r="M8" i="3"/>
  <c r="J8" i="3"/>
  <c r="I8" i="3" s="1"/>
  <c r="H8" i="3"/>
  <c r="K8" i="3" s="1"/>
  <c r="G8" i="3"/>
  <c r="M7" i="3"/>
  <c r="J7" i="3"/>
  <c r="L7" i="3" s="1"/>
  <c r="H7" i="3"/>
  <c r="K7" i="3" s="1"/>
  <c r="G7" i="3"/>
  <c r="M6" i="3"/>
  <c r="M9" i="3" s="1"/>
  <c r="J6" i="3"/>
  <c r="I6" i="3" s="1"/>
  <c r="H6" i="3"/>
  <c r="K6" i="3" s="1"/>
  <c r="G6" i="3"/>
  <c r="G9" i="3" s="1"/>
  <c r="K9" i="3" l="1"/>
  <c r="I9" i="3"/>
  <c r="I7" i="3"/>
  <c r="L6" i="3"/>
  <c r="L8" i="3"/>
  <c r="H9" i="3"/>
  <c r="J9" i="3"/>
  <c r="L9" i="3" l="1"/>
  <c r="D8" i="2" l="1"/>
  <c r="M7" i="2"/>
  <c r="J7" i="2"/>
  <c r="I7" i="2" s="1"/>
  <c r="H7" i="2"/>
  <c r="K7" i="2" s="1"/>
  <c r="G7" i="2"/>
  <c r="M6" i="2"/>
  <c r="M8" i="2" s="1"/>
  <c r="J6" i="2"/>
  <c r="L6" i="2" s="1"/>
  <c r="H6" i="2"/>
  <c r="K6" i="2" s="1"/>
  <c r="G6" i="2"/>
  <c r="G8" i="2" s="1"/>
  <c r="I6" i="2" l="1"/>
  <c r="I8" i="2" s="1"/>
  <c r="K8" i="2"/>
  <c r="L7" i="2"/>
  <c r="L8" i="2" s="1"/>
  <c r="H8" i="2"/>
  <c r="J8" i="2"/>
  <c r="D9" i="1" l="1"/>
  <c r="M8" i="1"/>
  <c r="J8" i="1"/>
  <c r="I8" i="1" s="1"/>
  <c r="H8" i="1"/>
  <c r="K8" i="1" s="1"/>
  <c r="G8" i="1"/>
  <c r="M7" i="1"/>
  <c r="K7" i="1"/>
  <c r="J7" i="1"/>
  <c r="L7" i="1" s="1"/>
  <c r="I7" i="1"/>
  <c r="H7" i="1"/>
  <c r="G7" i="1"/>
  <c r="M9" i="1"/>
  <c r="J6" i="1"/>
  <c r="I6" i="1" s="1"/>
  <c r="I9" i="1" s="1"/>
  <c r="H6" i="1"/>
  <c r="K6" i="1" s="1"/>
  <c r="K9" i="1" s="1"/>
  <c r="G6" i="1"/>
  <c r="G9" i="1" s="1"/>
  <c r="L6" i="1" l="1"/>
  <c r="L8" i="1"/>
  <c r="H9" i="1"/>
  <c r="J9" i="1"/>
  <c r="L9" i="1" l="1"/>
</calcChain>
</file>

<file path=xl/sharedStrings.xml><?xml version="1.0" encoding="utf-8"?>
<sst xmlns="http://schemas.openxmlformats.org/spreadsheetml/2006/main" count="287" uniqueCount="52">
  <si>
    <t>საპროექტო კილომეტრი</t>
  </si>
  <si>
    <t>ადგილმდებარეობა</t>
  </si>
  <si>
    <t xml:space="preserve">მონაკვეთის სიგრძე                                                           მ                         </t>
  </si>
  <si>
    <t>მიწის ვაკისის სიგანე                          მ</t>
  </si>
  <si>
    <t>სავალი ნაწილის სიგანე                                          მ</t>
  </si>
  <si>
    <t>არსებული საფარის მოყვანა პროფილზე გრეიდერით შემოტანილი ქვიშა-ხრეშის დამატებით                                              მ2</t>
  </si>
  <si>
    <t>საფუძველი</t>
  </si>
  <si>
    <t>საფარი</t>
  </si>
  <si>
    <t>მისაყრელი გვერდულები</t>
  </si>
  <si>
    <t>შენიშვნა</t>
  </si>
  <si>
    <t>პკ +                    დან</t>
  </si>
  <si>
    <t>ღორღი 10 სმ სისქით                          მ2</t>
  </si>
  <si>
    <t xml:space="preserve">ბიტუმი                                           ტ                                                    </t>
  </si>
  <si>
    <t>მსხვილმარცვლოვანი, ფოროვანი, ღორღოვანი ასფალტობეტონის ცხელი ნარევი,მარკა II, სისქით 5 სმ                                            მ2</t>
  </si>
  <si>
    <t>წვრილმარცვლოვანი, ფოროვანი, ღორღოვანი ასფალტობეტონის ცხელი ნარევი,მარკა II, სისქით 4 სმ                                            მ2</t>
  </si>
  <si>
    <t>ქვიშა-ხრეში                                   მ2</t>
  </si>
  <si>
    <t>0+00</t>
  </si>
  <si>
    <t>1+00</t>
  </si>
  <si>
    <t>მოსაწყობია გზის ორივე მხარეს ანაკრები კიუვეტი და 22 ადგილას 5 მეტრიანი ცხაური</t>
  </si>
  <si>
    <t>2+00</t>
  </si>
  <si>
    <t>2+84,924</t>
  </si>
  <si>
    <t>sul</t>
  </si>
  <si>
    <t>1+8,57</t>
  </si>
  <si>
    <t>2+3,621</t>
  </si>
  <si>
    <t>2+40,46</t>
  </si>
  <si>
    <t>1+38,747</t>
  </si>
  <si>
    <t>145 m-ze mosawyobia anakrebi arxi cxauriT</t>
  </si>
  <si>
    <t>2+54,82</t>
  </si>
  <si>
    <t>0+97,73</t>
  </si>
  <si>
    <t>1) mosawyobia 125 m2 Sesasvlelebi 2) 50 m-ze mosawyobia cxauri 3) 200 m-ze mosawyobis anakrebi arxi (latoki)</t>
  </si>
  <si>
    <t>1+40,623</t>
  </si>
  <si>
    <t xml:space="preserve">1) მოსაწყობია ცხაური 7 მ, 2) ლითონის დ-426 მმ-იანი მილი 8 მ 3) მოსაწყობია ანაკრები არხი 377 მ-ზე </t>
  </si>
  <si>
    <t>3+00</t>
  </si>
  <si>
    <t>3+70,017</t>
  </si>
  <si>
    <t>1)  500 მ-ზე ანაკრები არხის მოწყობა 2) 65 მ-ზე ცხაურის მოწყობა 3) 325 მ2-ზე შესასვლელების მოწყობა ასფალტობეტონით</t>
  </si>
  <si>
    <t>2+96,93</t>
  </si>
  <si>
    <t>0+67,372</t>
  </si>
  <si>
    <t>1)  67,375 მ-ზე ანაკრები არხის მოწყობა da dafarva cxauriT</t>
  </si>
  <si>
    <t>1+0</t>
  </si>
  <si>
    <t>1) 114,312 მ-ზე ანაკრები არხის მოწყობა da dafarva cxauriT</t>
  </si>
  <si>
    <t>1+14,312</t>
  </si>
  <si>
    <t>საგზაო სამოსის მოწყობის სამუშაოთა მოცულობების უწყისი-ჩიხი N 1</t>
  </si>
  <si>
    <t>საგზაო სამოსის მოწყობის სამუშაოთა მოცულობების უწყისი-ჩიხი 2</t>
  </si>
  <si>
    <t>საგზაო სამოსის მოწყობის სამუშაოთა მოცულობების უწყისი-ჩიხი 3</t>
  </si>
  <si>
    <t>საგზაო სამოსის მოწყობის სამუშაოთა მოცულობების უწყისი-ჩიხი 4</t>
  </si>
  <si>
    <t>საგზაო სამოსის მოწყობის სამუშაოთა მოცულობების უწყისი-ჩიხი 6</t>
  </si>
  <si>
    <t>საგზაო სამოსის მოწყობის სამუშაოთა მოცულობების უწყისი-ჩიხი6</t>
  </si>
  <si>
    <t>საგზაო სამოსის მოწყობის სამუშაოთა მოცულობების უწყისი-ჩიხი8</t>
  </si>
  <si>
    <t>საგზაო სამოსის მოწყობის სამუშაოთა მოცულობების უწყისი-ჩიხი 8</t>
  </si>
  <si>
    <t>საგზაო სამოსის მოწყობის სამუშაოთა მოცულობების უწყისი-ჩიხი N 9</t>
  </si>
  <si>
    <t>საგზაო სამოსის მოწყობის სამუშაოთა მოცულობების უწყისი-ჩიხი 10</t>
  </si>
  <si>
    <t>საგზაო სამოსის მოწყობის სამუშაოთა მოცულობების უწყისი-ჩიხი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</si>
</sst>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Sylfaen"/>
      <family val="1"/>
      <charset val="204"/>
    </font>
    <font>
      <sz val="18"/>
      <color theme="1"/>
      <name val="Sylfaen"/>
      <family val="1"/>
      <charset val="204"/>
    </font>
    <font>
      <sz val="1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AcadNusx"/>
    </font>
    <font>
      <sz val="11"/>
      <color theme="1"/>
      <name val="AcadNusx"/>
    </font>
    <font>
      <sz val="1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2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4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center" vertical="center" wrapText="1"/>
    </xf>
    <xf numFmtId="165" fontId="6" fillId="2" borderId="12" xfId="0" applyNumberFormat="1" applyFont="1" applyFill="1" applyBorder="1" applyAlignment="1">
      <alignment horizontal="center" vertical="center" wrapText="1"/>
    </xf>
    <xf numFmtId="165" fontId="5" fillId="3" borderId="20" xfId="0" applyNumberFormat="1" applyFont="1" applyFill="1" applyBorder="1" applyAlignment="1">
      <alignment horizontal="center" vertical="center" wrapText="1"/>
    </xf>
    <xf numFmtId="2" fontId="6" fillId="3" borderId="20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165" fontId="5" fillId="3" borderId="23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0" fillId="2" borderId="0" xfId="0" applyFont="1" applyFill="1"/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2" fontId="8" fillId="2" borderId="16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5" fontId="7" fillId="3" borderId="20" xfId="0" applyNumberFormat="1" applyFont="1" applyFill="1" applyBorder="1" applyAlignment="1">
      <alignment horizontal="center" vertical="center" wrapText="1"/>
    </xf>
    <xf numFmtId="2" fontId="8" fillId="3" borderId="20" xfId="0" applyNumberFormat="1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1" applyNumberFormat="1" applyFont="1" applyFill="1" applyBorder="1" applyAlignment="1">
      <alignment horizontal="left"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0" fontId="8" fillId="2" borderId="0" xfId="0" applyFont="1" applyFill="1"/>
    <xf numFmtId="165" fontId="8" fillId="2" borderId="16" xfId="0" applyNumberFormat="1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166" fontId="8" fillId="2" borderId="10" xfId="0" applyNumberFormat="1" applyFont="1" applyFill="1" applyBorder="1" applyAlignment="1">
      <alignment horizontal="center" vertical="center" wrapText="1"/>
    </xf>
    <xf numFmtId="166" fontId="0" fillId="2" borderId="0" xfId="0" applyNumberFormat="1" applyFont="1" applyFill="1"/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textRotation="90"/>
    </xf>
    <xf numFmtId="0" fontId="8" fillId="3" borderId="13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zoomScale="75" zoomScaleNormal="100" zoomScaleSheetLayoutView="75" workbookViewId="0">
      <selection activeCell="A3" sqref="A3:A4"/>
    </sheetView>
  </sheetViews>
  <sheetFormatPr defaultRowHeight="24" x14ac:dyDescent="0.4"/>
  <cols>
    <col min="1" max="1" width="8.28515625" style="6" customWidth="1"/>
    <col min="2" max="6" width="14.7109375" style="6" customWidth="1"/>
    <col min="7" max="7" width="14.7109375" style="10" customWidth="1"/>
    <col min="8" max="12" width="14.7109375" style="6" customWidth="1"/>
    <col min="13" max="13" width="14.7109375" style="10" customWidth="1"/>
    <col min="14" max="14" width="14.7109375" style="6" customWidth="1"/>
    <col min="15" max="15" width="9.42578125" style="1" bestFit="1" customWidth="1"/>
    <col min="16" max="16" width="9.140625" style="1"/>
    <col min="17" max="17" width="9.42578125" style="1" bestFit="1" customWidth="1"/>
    <col min="18" max="16384" width="9.140625" style="1"/>
  </cols>
  <sheetData>
    <row r="1" spans="1:15" ht="30.75" customHeight="1" x14ac:dyDescent="0.3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ht="33.75" customHeight="1" thickBot="1" x14ac:dyDescent="0.4">
      <c r="A2" s="69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1:15" s="3" customFormat="1" ht="75" customHeight="1" thickTop="1" x14ac:dyDescent="0.35">
      <c r="A3" s="71" t="s">
        <v>0</v>
      </c>
      <c r="B3" s="73" t="s">
        <v>1</v>
      </c>
      <c r="C3" s="74"/>
      <c r="D3" s="75" t="s">
        <v>2</v>
      </c>
      <c r="E3" s="75" t="s">
        <v>3</v>
      </c>
      <c r="F3" s="75" t="s">
        <v>4</v>
      </c>
      <c r="G3" s="75" t="s">
        <v>5</v>
      </c>
      <c r="H3" s="11" t="s">
        <v>6</v>
      </c>
      <c r="I3" s="73" t="s">
        <v>7</v>
      </c>
      <c r="J3" s="77"/>
      <c r="K3" s="77"/>
      <c r="L3" s="74"/>
      <c r="M3" s="26" t="s">
        <v>8</v>
      </c>
      <c r="N3" s="78" t="s">
        <v>9</v>
      </c>
      <c r="O3" s="2"/>
    </row>
    <row r="4" spans="1:15" s="3" customFormat="1" ht="149.25" customHeight="1" x14ac:dyDescent="0.35">
      <c r="A4" s="72"/>
      <c r="B4" s="12" t="s">
        <v>10</v>
      </c>
      <c r="C4" s="12" t="s">
        <v>10</v>
      </c>
      <c r="D4" s="76"/>
      <c r="E4" s="76"/>
      <c r="F4" s="76"/>
      <c r="G4" s="76"/>
      <c r="H4" s="12" t="s">
        <v>11</v>
      </c>
      <c r="I4" s="12" t="s">
        <v>12</v>
      </c>
      <c r="J4" s="13" t="s">
        <v>13</v>
      </c>
      <c r="K4" s="12" t="s">
        <v>12</v>
      </c>
      <c r="L4" s="12" t="s">
        <v>14</v>
      </c>
      <c r="M4" s="27" t="s">
        <v>15</v>
      </c>
      <c r="N4" s="78"/>
      <c r="O4" s="2"/>
    </row>
    <row r="5" spans="1:15" ht="21" x14ac:dyDescent="0.35">
      <c r="A5" s="14">
        <v>1</v>
      </c>
      <c r="B5" s="15">
        <v>2</v>
      </c>
      <c r="C5" s="15">
        <v>3</v>
      </c>
      <c r="D5" s="14">
        <v>4</v>
      </c>
      <c r="E5" s="15">
        <v>5</v>
      </c>
      <c r="F5" s="15">
        <v>6</v>
      </c>
      <c r="G5" s="15">
        <v>8</v>
      </c>
      <c r="H5" s="14">
        <v>10</v>
      </c>
      <c r="I5" s="15">
        <v>11</v>
      </c>
      <c r="J5" s="15">
        <v>12</v>
      </c>
      <c r="K5" s="14">
        <v>13</v>
      </c>
      <c r="L5" s="15">
        <v>14</v>
      </c>
      <c r="M5" s="28">
        <v>15</v>
      </c>
      <c r="N5" s="15">
        <v>16</v>
      </c>
    </row>
    <row r="6" spans="1:15" ht="35.1" customHeight="1" x14ac:dyDescent="0.35">
      <c r="A6" s="16"/>
      <c r="B6" s="17" t="s">
        <v>16</v>
      </c>
      <c r="C6" s="17" t="s">
        <v>17</v>
      </c>
      <c r="D6" s="18">
        <v>100</v>
      </c>
      <c r="E6" s="19">
        <v>6</v>
      </c>
      <c r="F6" s="20">
        <v>5</v>
      </c>
      <c r="G6" s="21">
        <f>D6*E6</f>
        <v>600</v>
      </c>
      <c r="H6" s="17">
        <f>J6</f>
        <v>500</v>
      </c>
      <c r="I6" s="17">
        <f>J6*0.0006</f>
        <v>0.3</v>
      </c>
      <c r="J6" s="18">
        <f>F6*D6</f>
        <v>500</v>
      </c>
      <c r="K6" s="17">
        <f>H6*0.0003</f>
        <v>0.15</v>
      </c>
      <c r="L6" s="18">
        <f>J6</f>
        <v>500</v>
      </c>
      <c r="M6" s="29">
        <f>+A1</f>
        <v>0</v>
      </c>
      <c r="N6" s="63" t="s">
        <v>18</v>
      </c>
    </row>
    <row r="7" spans="1:15" ht="35.1" customHeight="1" x14ac:dyDescent="0.35">
      <c r="A7" s="16"/>
      <c r="B7" s="17" t="s">
        <v>17</v>
      </c>
      <c r="C7" s="17" t="s">
        <v>19</v>
      </c>
      <c r="D7" s="18">
        <v>100</v>
      </c>
      <c r="E7" s="19">
        <v>6</v>
      </c>
      <c r="F7" s="20">
        <v>5</v>
      </c>
      <c r="G7" s="21">
        <f>D7*E7</f>
        <v>600</v>
      </c>
      <c r="H7" s="17">
        <f t="shared" ref="H7:H8" si="0">J7</f>
        <v>500</v>
      </c>
      <c r="I7" s="17">
        <f t="shared" ref="I7:I8" si="1">J7*0.0006</f>
        <v>0.3</v>
      </c>
      <c r="J7" s="18">
        <f>F7*D7</f>
        <v>500</v>
      </c>
      <c r="K7" s="17">
        <f t="shared" ref="K7:K8" si="2">H7*0.0003</f>
        <v>0.15</v>
      </c>
      <c r="L7" s="18">
        <f t="shared" ref="L7:L8" si="3">J7</f>
        <v>500</v>
      </c>
      <c r="M7" s="29">
        <f t="shared" ref="M7:M8" si="4">D7</f>
        <v>100</v>
      </c>
      <c r="N7" s="63"/>
    </row>
    <row r="8" spans="1:15" ht="35.1" customHeight="1" x14ac:dyDescent="0.35">
      <c r="A8" s="16"/>
      <c r="B8" s="17" t="s">
        <v>19</v>
      </c>
      <c r="C8" s="17" t="s">
        <v>20</v>
      </c>
      <c r="D8" s="18">
        <v>84.924000000000007</v>
      </c>
      <c r="E8" s="19">
        <v>6</v>
      </c>
      <c r="F8" s="20">
        <v>5</v>
      </c>
      <c r="G8" s="22">
        <f>D8*E8</f>
        <v>509.54400000000004</v>
      </c>
      <c r="H8" s="23">
        <f t="shared" si="0"/>
        <v>424.62</v>
      </c>
      <c r="I8" s="23">
        <f t="shared" si="1"/>
        <v>0.254772</v>
      </c>
      <c r="J8" s="22">
        <f>F8*D8</f>
        <v>424.62</v>
      </c>
      <c r="K8" s="23">
        <f t="shared" si="2"/>
        <v>0.127386</v>
      </c>
      <c r="L8" s="22">
        <f t="shared" si="3"/>
        <v>424.62</v>
      </c>
      <c r="M8" s="29">
        <f t="shared" si="4"/>
        <v>84.924000000000007</v>
      </c>
      <c r="N8" s="63"/>
    </row>
    <row r="9" spans="1:15" s="3" customFormat="1" ht="21.75" thickBot="1" x14ac:dyDescent="0.4">
      <c r="A9" s="64" t="s">
        <v>21</v>
      </c>
      <c r="B9" s="65"/>
      <c r="C9" s="65"/>
      <c r="D9" s="24">
        <f>SUM(D6:D8)</f>
        <v>284.92399999999998</v>
      </c>
      <c r="E9" s="25"/>
      <c r="F9" s="25"/>
      <c r="G9" s="24">
        <f t="shared" ref="G9:M9" si="5">SUM(G6:G8)</f>
        <v>1709.5440000000001</v>
      </c>
      <c r="H9" s="24">
        <f t="shared" si="5"/>
        <v>1424.62</v>
      </c>
      <c r="I9" s="24">
        <f t="shared" si="5"/>
        <v>0.85477199999999998</v>
      </c>
      <c r="J9" s="24">
        <f t="shared" si="5"/>
        <v>1424.62</v>
      </c>
      <c r="K9" s="24">
        <f t="shared" si="5"/>
        <v>0.42738599999999999</v>
      </c>
      <c r="L9" s="24">
        <f t="shared" si="5"/>
        <v>1424.62</v>
      </c>
      <c r="M9" s="30">
        <f t="shared" si="5"/>
        <v>184.92400000000001</v>
      </c>
      <c r="N9" s="31"/>
    </row>
    <row r="10" spans="1:15" ht="24.75" thickTop="1" x14ac:dyDescent="0.4">
      <c r="A10" s="4"/>
      <c r="B10" s="4"/>
      <c r="C10" s="66"/>
      <c r="D10" s="66"/>
      <c r="E10" s="66"/>
      <c r="F10" s="5"/>
      <c r="G10" s="4"/>
      <c r="H10" s="4"/>
      <c r="I10" s="5"/>
      <c r="J10" s="4"/>
      <c r="K10" s="5"/>
      <c r="L10" s="4"/>
      <c r="M10" s="4"/>
    </row>
    <row r="11" spans="1:15" x14ac:dyDescent="0.4">
      <c r="B11" s="7"/>
      <c r="C11" s="8"/>
      <c r="D11" s="8"/>
      <c r="E11" s="9"/>
      <c r="F11" s="9"/>
    </row>
    <row r="12" spans="1:15" x14ac:dyDescent="0.4">
      <c r="B12" s="7"/>
    </row>
    <row r="13" spans="1:15" x14ac:dyDescent="0.4">
      <c r="B13" s="7"/>
      <c r="C13" s="8"/>
      <c r="D13" s="8"/>
    </row>
  </sheetData>
  <mergeCells count="13">
    <mergeCell ref="N6:N8"/>
    <mergeCell ref="A9:C9"/>
    <mergeCell ref="C10:E10"/>
    <mergeCell ref="A1:N1"/>
    <mergeCell ref="A2:N2"/>
    <mergeCell ref="A3:A4"/>
    <mergeCell ref="B3:C3"/>
    <mergeCell ref="D3:D4"/>
    <mergeCell ref="E3:E4"/>
    <mergeCell ref="F3:F4"/>
    <mergeCell ref="G3:G4"/>
    <mergeCell ref="I3:L3"/>
    <mergeCell ref="N3:N4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Normal="100" zoomScaleSheetLayoutView="100" workbookViewId="0">
      <selection sqref="A1:N1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30.75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50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51.7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38.7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54.75" customHeight="1" x14ac:dyDescent="0.25">
      <c r="A6" s="38"/>
      <c r="B6" s="39" t="s">
        <v>16</v>
      </c>
      <c r="C6" s="39" t="s">
        <v>36</v>
      </c>
      <c r="D6" s="40">
        <v>67.372</v>
      </c>
      <c r="E6" s="41">
        <v>4</v>
      </c>
      <c r="F6" s="42">
        <v>3</v>
      </c>
      <c r="G6" s="54">
        <f>D6*E6</f>
        <v>269.488</v>
      </c>
      <c r="H6" s="55">
        <f>J6</f>
        <v>202.11599999999999</v>
      </c>
      <c r="I6" s="55">
        <f>J6*0.0006</f>
        <v>0.12126959999999998</v>
      </c>
      <c r="J6" s="54">
        <f>F6*D6</f>
        <v>202.11599999999999</v>
      </c>
      <c r="K6" s="55">
        <f>H6*0.0003</f>
        <v>6.0634799999999989E-2</v>
      </c>
      <c r="L6" s="54">
        <f>J6</f>
        <v>202.11599999999999</v>
      </c>
      <c r="M6" s="56">
        <f>D6</f>
        <v>67.372</v>
      </c>
      <c r="N6" s="96" t="s">
        <v>37</v>
      </c>
    </row>
    <row r="7" spans="1:15" s="35" customFormat="1" ht="54.75" customHeight="1" thickBot="1" x14ac:dyDescent="0.3">
      <c r="A7" s="85" t="s">
        <v>21</v>
      </c>
      <c r="B7" s="86"/>
      <c r="C7" s="86"/>
      <c r="D7" s="45">
        <f>SUM(D6:D6)</f>
        <v>67.372</v>
      </c>
      <c r="E7" s="46"/>
      <c r="F7" s="46"/>
      <c r="G7" s="45">
        <f t="shared" ref="G7:M7" si="0">SUM(G6:G6)</f>
        <v>269.488</v>
      </c>
      <c r="H7" s="45">
        <f t="shared" si="0"/>
        <v>202.11599999999999</v>
      </c>
      <c r="I7" s="45">
        <f t="shared" si="0"/>
        <v>0.12126959999999998</v>
      </c>
      <c r="J7" s="45">
        <f t="shared" si="0"/>
        <v>202.11599999999999</v>
      </c>
      <c r="K7" s="45">
        <f t="shared" si="0"/>
        <v>6.0634799999999989E-2</v>
      </c>
      <c r="L7" s="45">
        <f t="shared" si="0"/>
        <v>202.11599999999999</v>
      </c>
      <c r="M7" s="45">
        <f t="shared" si="0"/>
        <v>67.372</v>
      </c>
      <c r="N7" s="98"/>
    </row>
    <row r="8" spans="1:15" ht="16.5" thickTop="1" x14ac:dyDescent="0.25">
      <c r="A8" s="48"/>
      <c r="B8" s="48"/>
      <c r="C8" s="87"/>
      <c r="D8" s="87"/>
      <c r="E8" s="87"/>
      <c r="F8" s="49"/>
      <c r="G8" s="48"/>
      <c r="H8" s="48"/>
      <c r="I8" s="49"/>
      <c r="J8" s="48"/>
      <c r="K8" s="49"/>
      <c r="L8" s="48"/>
      <c r="M8" s="48"/>
    </row>
    <row r="9" spans="1:15" ht="15.75" x14ac:dyDescent="0.3">
      <c r="B9" s="50"/>
      <c r="C9" s="88"/>
      <c r="D9" s="88"/>
      <c r="E9" s="51"/>
      <c r="F9" s="51"/>
    </row>
    <row r="10" spans="1:15" ht="15.75" x14ac:dyDescent="0.3">
      <c r="B10" s="50"/>
      <c r="D10" s="53"/>
    </row>
    <row r="11" spans="1:15" ht="15.75" x14ac:dyDescent="0.3">
      <c r="B11" s="50"/>
      <c r="C11" s="88"/>
      <c r="D11" s="88"/>
    </row>
  </sheetData>
  <mergeCells count="15">
    <mergeCell ref="C11:D11"/>
    <mergeCell ref="A3:A4"/>
    <mergeCell ref="B3:C3"/>
    <mergeCell ref="D3:D4"/>
    <mergeCell ref="E3:E4"/>
    <mergeCell ref="C8:E8"/>
    <mergeCell ref="C9:D9"/>
    <mergeCell ref="G3:G4"/>
    <mergeCell ref="I3:L3"/>
    <mergeCell ref="N3:N4"/>
    <mergeCell ref="A1:N1"/>
    <mergeCell ref="A2:N2"/>
    <mergeCell ref="F3:F4"/>
    <mergeCell ref="N6:N7"/>
    <mergeCell ref="A7:C7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BreakPreview" zoomScaleNormal="100" zoomScaleSheetLayoutView="100" workbookViewId="0">
      <selection sqref="A1:N1"/>
    </sheetView>
  </sheetViews>
  <sheetFormatPr defaultRowHeight="15" x14ac:dyDescent="0.25"/>
  <cols>
    <col min="1" max="1" width="8.28515625" style="32" customWidth="1"/>
    <col min="2" max="3" width="15.85546875" style="32" customWidth="1"/>
    <col min="4" max="6" width="15.7109375" style="32" customWidth="1"/>
    <col min="7" max="7" width="15.7109375" style="52" customWidth="1"/>
    <col min="8" max="12" width="15.7109375" style="32" customWidth="1"/>
    <col min="13" max="13" width="15.7109375" style="52" customWidth="1"/>
    <col min="14" max="14" width="15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30.75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51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40.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38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25.5" customHeight="1" x14ac:dyDescent="0.25">
      <c r="A6" s="38"/>
      <c r="B6" s="39" t="s">
        <v>16</v>
      </c>
      <c r="C6" s="39" t="s">
        <v>38</v>
      </c>
      <c r="D6" s="40">
        <v>100</v>
      </c>
      <c r="E6" s="41">
        <v>4</v>
      </c>
      <c r="F6" s="42">
        <v>3</v>
      </c>
      <c r="G6" s="54">
        <f>D6*E6</f>
        <v>400</v>
      </c>
      <c r="H6" s="55">
        <f>J6</f>
        <v>300</v>
      </c>
      <c r="I6" s="55">
        <f>J6*0.0006</f>
        <v>0.18</v>
      </c>
      <c r="J6" s="54">
        <f>F6*D6</f>
        <v>300</v>
      </c>
      <c r="K6" s="55">
        <f>H6*0.0003</f>
        <v>0.09</v>
      </c>
      <c r="L6" s="54">
        <f>J6</f>
        <v>300</v>
      </c>
      <c r="M6" s="56">
        <f>D6</f>
        <v>100</v>
      </c>
      <c r="N6" s="96" t="s">
        <v>39</v>
      </c>
    </row>
    <row r="7" spans="1:15" ht="25.5" customHeight="1" x14ac:dyDescent="0.25">
      <c r="A7" s="38"/>
      <c r="B7" s="39" t="s">
        <v>38</v>
      </c>
      <c r="C7" s="39" t="s">
        <v>40</v>
      </c>
      <c r="D7" s="40">
        <v>14.311999999999999</v>
      </c>
      <c r="E7" s="41">
        <v>4</v>
      </c>
      <c r="F7" s="42">
        <v>3</v>
      </c>
      <c r="G7" s="54">
        <f>D7*E7</f>
        <v>57.247999999999998</v>
      </c>
      <c r="H7" s="55">
        <f>J7</f>
        <v>42.936</v>
      </c>
      <c r="I7" s="55">
        <f>J7*0.0006</f>
        <v>2.5761599999999999E-2</v>
      </c>
      <c r="J7" s="54">
        <f>F7*D7</f>
        <v>42.936</v>
      </c>
      <c r="K7" s="55">
        <f>H7*0.0003</f>
        <v>1.28808E-2</v>
      </c>
      <c r="L7" s="54">
        <f>J7</f>
        <v>42.936</v>
      </c>
      <c r="M7" s="56">
        <f>D7</f>
        <v>14.311999999999999</v>
      </c>
      <c r="N7" s="97"/>
    </row>
    <row r="8" spans="1:15" s="35" customFormat="1" ht="48" customHeight="1" thickBot="1" x14ac:dyDescent="0.3">
      <c r="A8" s="85" t="s">
        <v>21</v>
      </c>
      <c r="B8" s="86"/>
      <c r="C8" s="86"/>
      <c r="D8" s="45">
        <f>SUM(D6:D7)</f>
        <v>114.312</v>
      </c>
      <c r="E8" s="46"/>
      <c r="F8" s="46"/>
      <c r="G8" s="45">
        <f t="shared" ref="G8:M8" si="0">SUM(G6:G7)</f>
        <v>457.24799999999999</v>
      </c>
      <c r="H8" s="45">
        <f t="shared" si="0"/>
        <v>342.93599999999998</v>
      </c>
      <c r="I8" s="45">
        <f t="shared" si="0"/>
        <v>0.20576159999999999</v>
      </c>
      <c r="J8" s="45">
        <f t="shared" si="0"/>
        <v>342.93599999999998</v>
      </c>
      <c r="K8" s="45">
        <f t="shared" si="0"/>
        <v>0.10288079999999999</v>
      </c>
      <c r="L8" s="45">
        <f t="shared" si="0"/>
        <v>342.93599999999998</v>
      </c>
      <c r="M8" s="45">
        <f t="shared" si="0"/>
        <v>114.312</v>
      </c>
      <c r="N8" s="98"/>
    </row>
    <row r="9" spans="1:15" ht="16.5" thickTop="1" x14ac:dyDescent="0.25">
      <c r="A9" s="48"/>
      <c r="B9" s="48"/>
      <c r="C9" s="87"/>
      <c r="D9" s="87"/>
      <c r="E9" s="87"/>
      <c r="F9" s="49"/>
      <c r="G9" s="48"/>
      <c r="H9" s="48"/>
      <c r="I9" s="49"/>
      <c r="J9" s="48"/>
      <c r="K9" s="49"/>
      <c r="L9" s="48"/>
      <c r="M9" s="48"/>
    </row>
    <row r="10" spans="1:15" ht="15.75" x14ac:dyDescent="0.3">
      <c r="B10" s="50"/>
      <c r="C10" s="88"/>
      <c r="D10" s="88"/>
      <c r="E10" s="51"/>
      <c r="F10" s="51"/>
    </row>
    <row r="11" spans="1:15" ht="15.75" x14ac:dyDescent="0.3">
      <c r="B11" s="50"/>
      <c r="D11" s="53"/>
    </row>
    <row r="12" spans="1:15" ht="15.75" x14ac:dyDescent="0.3">
      <c r="B12" s="50"/>
      <c r="C12" s="88"/>
      <c r="D12" s="88"/>
    </row>
  </sheetData>
  <mergeCells count="15">
    <mergeCell ref="C12:D12"/>
    <mergeCell ref="A3:A4"/>
    <mergeCell ref="B3:C3"/>
    <mergeCell ref="D3:D4"/>
    <mergeCell ref="E3:E4"/>
    <mergeCell ref="C9:E9"/>
    <mergeCell ref="C10:D10"/>
    <mergeCell ref="G3:G4"/>
    <mergeCell ref="I3:L3"/>
    <mergeCell ref="N3:N4"/>
    <mergeCell ref="A1:N1"/>
    <mergeCell ref="A2:N2"/>
    <mergeCell ref="F3:F4"/>
    <mergeCell ref="N6:N8"/>
    <mergeCell ref="A8:C8"/>
  </mergeCells>
  <printOptions horizontalCentered="1"/>
  <pageMargins left="0.7" right="0.7" top="0.75" bottom="0.75" header="0.3" footer="0.3"/>
  <pageSetup paperSize="9" scale="61" orientation="landscape" horizontalDpi="4294967295" verticalDpi="4294967295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BreakPreview" zoomScale="75" zoomScaleNormal="100" zoomScaleSheetLayoutView="75" workbookViewId="0">
      <selection activeCell="G3" sqref="G3:G4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15.75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42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88.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76.2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15.75" x14ac:dyDescent="0.25">
      <c r="A6" s="38"/>
      <c r="B6" s="39" t="s">
        <v>16</v>
      </c>
      <c r="C6" s="39" t="s">
        <v>17</v>
      </c>
      <c r="D6" s="40">
        <v>100</v>
      </c>
      <c r="E6" s="41">
        <v>4</v>
      </c>
      <c r="F6" s="42">
        <v>3</v>
      </c>
      <c r="G6" s="43">
        <f>D6*E6</f>
        <v>400</v>
      </c>
      <c r="H6" s="39">
        <f>J6</f>
        <v>300</v>
      </c>
      <c r="I6" s="39">
        <f>J6*0.0006</f>
        <v>0.18</v>
      </c>
      <c r="J6" s="40">
        <f>F6*D6</f>
        <v>300</v>
      </c>
      <c r="K6" s="39">
        <f>H6*0.0003</f>
        <v>0.09</v>
      </c>
      <c r="L6" s="40">
        <f>J6</f>
        <v>300</v>
      </c>
      <c r="M6" s="44">
        <f>D6</f>
        <v>100</v>
      </c>
      <c r="N6" s="84"/>
    </row>
    <row r="7" spans="1:15" ht="15.75" x14ac:dyDescent="0.25">
      <c r="A7" s="38"/>
      <c r="B7" s="39" t="s">
        <v>17</v>
      </c>
      <c r="C7" s="39" t="s">
        <v>22</v>
      </c>
      <c r="D7" s="40">
        <v>8.57</v>
      </c>
      <c r="E7" s="41">
        <v>4</v>
      </c>
      <c r="F7" s="42">
        <v>3</v>
      </c>
      <c r="G7" s="43">
        <f>D7*E7</f>
        <v>34.28</v>
      </c>
      <c r="H7" s="39">
        <f t="shared" ref="H7" si="0">J7</f>
        <v>25.71</v>
      </c>
      <c r="I7" s="39">
        <f t="shared" ref="I7" si="1">J7*0.0006</f>
        <v>1.5425999999999999E-2</v>
      </c>
      <c r="J7" s="40">
        <f>F7*D7</f>
        <v>25.71</v>
      </c>
      <c r="K7" s="39">
        <f t="shared" ref="K7" si="2">H7*0.0003</f>
        <v>7.7129999999999994E-3</v>
      </c>
      <c r="L7" s="40">
        <f t="shared" ref="L7" si="3">J7</f>
        <v>25.71</v>
      </c>
      <c r="M7" s="44">
        <f>D7</f>
        <v>8.57</v>
      </c>
      <c r="N7" s="84"/>
    </row>
    <row r="8" spans="1:15" s="35" customFormat="1" ht="26.25" customHeight="1" thickBot="1" x14ac:dyDescent="0.3">
      <c r="A8" s="85" t="s">
        <v>21</v>
      </c>
      <c r="B8" s="86"/>
      <c r="C8" s="86"/>
      <c r="D8" s="45">
        <f>SUM(D6:D7)</f>
        <v>108.57</v>
      </c>
      <c r="E8" s="46"/>
      <c r="F8" s="46"/>
      <c r="G8" s="45">
        <f t="shared" ref="G8:M8" si="4">SUM(G6:G7)</f>
        <v>434.28</v>
      </c>
      <c r="H8" s="45">
        <f t="shared" si="4"/>
        <v>325.70999999999998</v>
      </c>
      <c r="I8" s="45">
        <f t="shared" si="4"/>
        <v>0.19542599999999999</v>
      </c>
      <c r="J8" s="45">
        <f t="shared" si="4"/>
        <v>325.70999999999998</v>
      </c>
      <c r="K8" s="45">
        <f t="shared" si="4"/>
        <v>9.7712999999999994E-2</v>
      </c>
      <c r="L8" s="45">
        <f t="shared" si="4"/>
        <v>325.70999999999998</v>
      </c>
      <c r="M8" s="45">
        <f t="shared" si="4"/>
        <v>108.57</v>
      </c>
      <c r="N8" s="47"/>
    </row>
    <row r="9" spans="1:15" ht="16.5" thickTop="1" x14ac:dyDescent="0.25">
      <c r="A9" s="48"/>
      <c r="B9" s="48"/>
      <c r="C9" s="87"/>
      <c r="D9" s="87"/>
      <c r="E9" s="87"/>
      <c r="F9" s="49"/>
      <c r="G9" s="48"/>
      <c r="H9" s="48"/>
      <c r="I9" s="49"/>
      <c r="J9" s="48"/>
      <c r="K9" s="49"/>
      <c r="L9" s="48"/>
      <c r="M9" s="48"/>
    </row>
    <row r="10" spans="1:15" ht="15.75" x14ac:dyDescent="0.3">
      <c r="B10" s="50"/>
      <c r="C10" s="88"/>
      <c r="D10" s="88"/>
      <c r="E10" s="51"/>
      <c r="F10" s="51"/>
    </row>
    <row r="11" spans="1:15" ht="15.75" x14ac:dyDescent="0.3">
      <c r="B11" s="50"/>
      <c r="D11" s="53"/>
    </row>
    <row r="12" spans="1:15" ht="15.75" x14ac:dyDescent="0.3">
      <c r="B12" s="50"/>
      <c r="C12" s="88"/>
      <c r="D12" s="88"/>
    </row>
  </sheetData>
  <mergeCells count="15">
    <mergeCell ref="C12:D12"/>
    <mergeCell ref="A3:A4"/>
    <mergeCell ref="B3:C3"/>
    <mergeCell ref="D3:D4"/>
    <mergeCell ref="E3:E4"/>
    <mergeCell ref="C9:E9"/>
    <mergeCell ref="C10:D10"/>
    <mergeCell ref="G3:G4"/>
    <mergeCell ref="I3:L3"/>
    <mergeCell ref="N3:N4"/>
    <mergeCell ref="A1:N1"/>
    <mergeCell ref="A2:N2"/>
    <mergeCell ref="F3:F4"/>
    <mergeCell ref="N6:N7"/>
    <mergeCell ref="A8:C8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zoomScale="75" zoomScaleNormal="100" zoomScaleSheetLayoutView="75" workbookViewId="0">
      <selection activeCell="A2" sqref="A2:N2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15.75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43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51.7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79.2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15.75" x14ac:dyDescent="0.25">
      <c r="A6" s="38"/>
      <c r="B6" s="39" t="s">
        <v>16</v>
      </c>
      <c r="C6" s="39" t="s">
        <v>17</v>
      </c>
      <c r="D6" s="40">
        <v>100</v>
      </c>
      <c r="E6" s="41">
        <v>5</v>
      </c>
      <c r="F6" s="42">
        <v>4</v>
      </c>
      <c r="G6" s="43">
        <f>D6*E6</f>
        <v>500</v>
      </c>
      <c r="H6" s="39">
        <f>J6</f>
        <v>400</v>
      </c>
      <c r="I6" s="39">
        <f>J6*0.0006</f>
        <v>0.24</v>
      </c>
      <c r="J6" s="40">
        <f>F6*D6</f>
        <v>400</v>
      </c>
      <c r="K6" s="39">
        <f>H6*0.0003</f>
        <v>0.12</v>
      </c>
      <c r="L6" s="40">
        <f>J6</f>
        <v>400</v>
      </c>
      <c r="M6" s="44">
        <f>D6</f>
        <v>100</v>
      </c>
      <c r="N6" s="96"/>
    </row>
    <row r="7" spans="1:15" ht="15.75" x14ac:dyDescent="0.25">
      <c r="A7" s="38"/>
      <c r="B7" s="39" t="s">
        <v>17</v>
      </c>
      <c r="C7" s="39" t="s">
        <v>19</v>
      </c>
      <c r="D7" s="40">
        <v>100</v>
      </c>
      <c r="E7" s="41">
        <v>5</v>
      </c>
      <c r="F7" s="42">
        <v>4</v>
      </c>
      <c r="G7" s="43">
        <f>D7*E7</f>
        <v>500</v>
      </c>
      <c r="H7" s="39">
        <f t="shared" ref="H7:H8" si="0">J7</f>
        <v>400</v>
      </c>
      <c r="I7" s="39">
        <f t="shared" ref="I7:I8" si="1">J7*0.0006</f>
        <v>0.24</v>
      </c>
      <c r="J7" s="40">
        <f>F7*D7</f>
        <v>400</v>
      </c>
      <c r="K7" s="39">
        <f t="shared" ref="K7:K8" si="2">H7*0.0003</f>
        <v>0.12</v>
      </c>
      <c r="L7" s="40">
        <f t="shared" ref="L7:L8" si="3">J7</f>
        <v>400</v>
      </c>
      <c r="M7" s="44">
        <f t="shared" ref="M7:M8" si="4">D7</f>
        <v>100</v>
      </c>
      <c r="N7" s="97"/>
    </row>
    <row r="8" spans="1:15" ht="15.75" x14ac:dyDescent="0.25">
      <c r="A8" s="38"/>
      <c r="B8" s="39" t="s">
        <v>19</v>
      </c>
      <c r="C8" s="39" t="s">
        <v>23</v>
      </c>
      <c r="D8" s="40">
        <v>3.621</v>
      </c>
      <c r="E8" s="41">
        <v>5</v>
      </c>
      <c r="F8" s="42">
        <v>4</v>
      </c>
      <c r="G8" s="54">
        <f>D8*E8</f>
        <v>18.105</v>
      </c>
      <c r="H8" s="55">
        <f t="shared" si="0"/>
        <v>14.484</v>
      </c>
      <c r="I8" s="55">
        <f t="shared" si="1"/>
        <v>8.6903999999999992E-3</v>
      </c>
      <c r="J8" s="54">
        <f>F8*D8</f>
        <v>14.484</v>
      </c>
      <c r="K8" s="55">
        <f t="shared" si="2"/>
        <v>4.3451999999999996E-3</v>
      </c>
      <c r="L8" s="54">
        <f t="shared" si="3"/>
        <v>14.484</v>
      </c>
      <c r="M8" s="44">
        <f t="shared" si="4"/>
        <v>3.621</v>
      </c>
      <c r="N8" s="97"/>
    </row>
    <row r="9" spans="1:15" s="35" customFormat="1" ht="26.25" customHeight="1" thickBot="1" x14ac:dyDescent="0.3">
      <c r="A9" s="85" t="s">
        <v>21</v>
      </c>
      <c r="B9" s="86"/>
      <c r="C9" s="86"/>
      <c r="D9" s="45">
        <f>SUM(D6:D8)</f>
        <v>203.62100000000001</v>
      </c>
      <c r="E9" s="46"/>
      <c r="F9" s="46"/>
      <c r="G9" s="45">
        <f t="shared" ref="G9:M9" si="5">SUM(G6:G8)</f>
        <v>1018.105</v>
      </c>
      <c r="H9" s="45">
        <f t="shared" si="5"/>
        <v>814.48400000000004</v>
      </c>
      <c r="I9" s="45">
        <f t="shared" si="5"/>
        <v>0.48869039999999997</v>
      </c>
      <c r="J9" s="45">
        <f t="shared" si="5"/>
        <v>814.48400000000004</v>
      </c>
      <c r="K9" s="45">
        <f t="shared" si="5"/>
        <v>0.24434519999999998</v>
      </c>
      <c r="L9" s="45">
        <f t="shared" si="5"/>
        <v>814.48400000000004</v>
      </c>
      <c r="M9" s="45">
        <f t="shared" si="5"/>
        <v>203.62100000000001</v>
      </c>
      <c r="N9" s="47"/>
    </row>
    <row r="10" spans="1:15" ht="16.5" thickTop="1" x14ac:dyDescent="0.25">
      <c r="A10" s="48"/>
      <c r="B10" s="48"/>
      <c r="C10" s="87"/>
      <c r="D10" s="87"/>
      <c r="E10" s="87"/>
      <c r="F10" s="49"/>
      <c r="G10" s="48"/>
      <c r="H10" s="48"/>
      <c r="I10" s="49"/>
      <c r="J10" s="48"/>
      <c r="K10" s="49"/>
      <c r="L10" s="48"/>
      <c r="M10" s="48"/>
    </row>
    <row r="11" spans="1:15" ht="15.75" x14ac:dyDescent="0.3">
      <c r="B11" s="50"/>
      <c r="C11" s="88"/>
      <c r="D11" s="88"/>
      <c r="E11" s="51"/>
      <c r="F11" s="51"/>
    </row>
    <row r="12" spans="1:15" ht="15.75" x14ac:dyDescent="0.3">
      <c r="B12" s="50"/>
      <c r="D12" s="53"/>
    </row>
    <row r="13" spans="1:15" ht="15.75" x14ac:dyDescent="0.3">
      <c r="B13" s="50"/>
      <c r="C13" s="88"/>
      <c r="D13" s="88"/>
    </row>
  </sheetData>
  <mergeCells count="15">
    <mergeCell ref="C13:D13"/>
    <mergeCell ref="A3:A4"/>
    <mergeCell ref="B3:C3"/>
    <mergeCell ref="D3:D4"/>
    <mergeCell ref="E3:E4"/>
    <mergeCell ref="C10:E10"/>
    <mergeCell ref="C11:D11"/>
    <mergeCell ref="G3:G4"/>
    <mergeCell ref="N3:N4"/>
    <mergeCell ref="I3:L3"/>
    <mergeCell ref="A1:N1"/>
    <mergeCell ref="A2:N2"/>
    <mergeCell ref="F3:F4"/>
    <mergeCell ref="N6:N8"/>
    <mergeCell ref="A9:C9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zoomScale="75" zoomScaleNormal="100" zoomScaleSheetLayoutView="75" workbookViewId="0">
      <selection sqref="A1:N1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15.75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44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51.7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99.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15.75" x14ac:dyDescent="0.25">
      <c r="A6" s="38"/>
      <c r="B6" s="39" t="s">
        <v>16</v>
      </c>
      <c r="C6" s="39" t="s">
        <v>17</v>
      </c>
      <c r="D6" s="40">
        <v>100</v>
      </c>
      <c r="E6" s="41">
        <v>4</v>
      </c>
      <c r="F6" s="42">
        <v>3</v>
      </c>
      <c r="G6" s="43">
        <f>D6*E6</f>
        <v>400</v>
      </c>
      <c r="H6" s="39">
        <f>J6</f>
        <v>300</v>
      </c>
      <c r="I6" s="39">
        <f>J6*0.0006</f>
        <v>0.18</v>
      </c>
      <c r="J6" s="40">
        <f>F6*D6</f>
        <v>300</v>
      </c>
      <c r="K6" s="39">
        <f>H6*0.0003</f>
        <v>0.09</v>
      </c>
      <c r="L6" s="40">
        <f>J6</f>
        <v>300</v>
      </c>
      <c r="M6" s="44">
        <f>D6</f>
        <v>100</v>
      </c>
      <c r="N6" s="96"/>
    </row>
    <row r="7" spans="1:15" ht="15.75" x14ac:dyDescent="0.25">
      <c r="A7" s="38"/>
      <c r="B7" s="39" t="s">
        <v>17</v>
      </c>
      <c r="C7" s="39" t="s">
        <v>19</v>
      </c>
      <c r="D7" s="40">
        <v>100</v>
      </c>
      <c r="E7" s="41">
        <v>4</v>
      </c>
      <c r="F7" s="42">
        <v>3</v>
      </c>
      <c r="G7" s="43">
        <f>D7*E7</f>
        <v>400</v>
      </c>
      <c r="H7" s="39">
        <f t="shared" ref="H7:H8" si="0">J7</f>
        <v>300</v>
      </c>
      <c r="I7" s="39">
        <f t="shared" ref="I7:I8" si="1">J7*0.0006</f>
        <v>0.18</v>
      </c>
      <c r="J7" s="40">
        <f>F7*D7</f>
        <v>300</v>
      </c>
      <c r="K7" s="39">
        <f t="shared" ref="K7:K8" si="2">H7*0.0003</f>
        <v>0.09</v>
      </c>
      <c r="L7" s="40">
        <f t="shared" ref="L7:L8" si="3">J7</f>
        <v>300</v>
      </c>
      <c r="M7" s="44">
        <f t="shared" ref="M7:M8" si="4">D7</f>
        <v>100</v>
      </c>
      <c r="N7" s="97"/>
    </row>
    <row r="8" spans="1:15" ht="15.75" x14ac:dyDescent="0.25">
      <c r="A8" s="38"/>
      <c r="B8" s="39" t="s">
        <v>19</v>
      </c>
      <c r="C8" s="39" t="s">
        <v>24</v>
      </c>
      <c r="D8" s="40">
        <v>40.46</v>
      </c>
      <c r="E8" s="41">
        <v>4</v>
      </c>
      <c r="F8" s="42">
        <v>3</v>
      </c>
      <c r="G8" s="54">
        <f>D8*E8</f>
        <v>161.84</v>
      </c>
      <c r="H8" s="55">
        <f t="shared" si="0"/>
        <v>121.38</v>
      </c>
      <c r="I8" s="55">
        <f t="shared" si="1"/>
        <v>7.282799999999999E-2</v>
      </c>
      <c r="J8" s="54">
        <f>F8*D8</f>
        <v>121.38</v>
      </c>
      <c r="K8" s="55">
        <f t="shared" si="2"/>
        <v>3.6413999999999995E-2</v>
      </c>
      <c r="L8" s="54">
        <f t="shared" si="3"/>
        <v>121.38</v>
      </c>
      <c r="M8" s="44">
        <f t="shared" si="4"/>
        <v>40.46</v>
      </c>
      <c r="N8" s="97"/>
    </row>
    <row r="9" spans="1:15" s="35" customFormat="1" ht="26.25" customHeight="1" thickBot="1" x14ac:dyDescent="0.3">
      <c r="A9" s="85" t="s">
        <v>21</v>
      </c>
      <c r="B9" s="86"/>
      <c r="C9" s="86"/>
      <c r="D9" s="45">
        <f>SUM(D6:D8)</f>
        <v>240.46</v>
      </c>
      <c r="E9" s="46"/>
      <c r="F9" s="46"/>
      <c r="G9" s="45">
        <f t="shared" ref="G9:M9" si="5">SUM(G6:G8)</f>
        <v>961.84</v>
      </c>
      <c r="H9" s="45">
        <f t="shared" si="5"/>
        <v>721.38</v>
      </c>
      <c r="I9" s="45">
        <f t="shared" si="5"/>
        <v>0.43282799999999999</v>
      </c>
      <c r="J9" s="45">
        <f t="shared" si="5"/>
        <v>721.38</v>
      </c>
      <c r="K9" s="45">
        <f t="shared" si="5"/>
        <v>0.216414</v>
      </c>
      <c r="L9" s="45">
        <f t="shared" si="5"/>
        <v>721.38</v>
      </c>
      <c r="M9" s="45">
        <f t="shared" si="5"/>
        <v>240.46</v>
      </c>
      <c r="N9" s="47"/>
    </row>
    <row r="10" spans="1:15" ht="16.5" thickTop="1" x14ac:dyDescent="0.25">
      <c r="A10" s="48"/>
      <c r="B10" s="48"/>
      <c r="C10" s="87"/>
      <c r="D10" s="87"/>
      <c r="E10" s="87"/>
      <c r="F10" s="49"/>
      <c r="G10" s="48"/>
      <c r="H10" s="48"/>
      <c r="I10" s="49"/>
      <c r="J10" s="48"/>
      <c r="K10" s="49"/>
      <c r="L10" s="48"/>
      <c r="M10" s="48"/>
    </row>
    <row r="11" spans="1:15" ht="15.75" x14ac:dyDescent="0.3">
      <c r="B11" s="50"/>
      <c r="C11" s="88"/>
      <c r="D11" s="88"/>
      <c r="E11" s="51"/>
      <c r="F11" s="51"/>
    </row>
    <row r="12" spans="1:15" ht="15.75" x14ac:dyDescent="0.3">
      <c r="B12" s="50"/>
      <c r="D12" s="53"/>
    </row>
    <row r="13" spans="1:15" ht="15.75" x14ac:dyDescent="0.3">
      <c r="B13" s="50"/>
      <c r="C13" s="88"/>
      <c r="D13" s="88"/>
    </row>
  </sheetData>
  <mergeCells count="15">
    <mergeCell ref="C13:D13"/>
    <mergeCell ref="A3:A4"/>
    <mergeCell ref="B3:C3"/>
    <mergeCell ref="D3:D4"/>
    <mergeCell ref="E3:E4"/>
    <mergeCell ref="C10:E10"/>
    <mergeCell ref="C11:D11"/>
    <mergeCell ref="G3:G4"/>
    <mergeCell ref="I3:L3"/>
    <mergeCell ref="N3:N4"/>
    <mergeCell ref="A1:N1"/>
    <mergeCell ref="A2:N2"/>
    <mergeCell ref="F3:F4"/>
    <mergeCell ref="N6:N8"/>
    <mergeCell ref="A9:C9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BreakPreview" zoomScaleNormal="100" zoomScaleSheetLayoutView="100" workbookViewId="0">
      <selection activeCell="A2" sqref="A2:N2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15.75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45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51.7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53.7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15.75" x14ac:dyDescent="0.25">
      <c r="A6" s="38"/>
      <c r="B6" s="39" t="s">
        <v>16</v>
      </c>
      <c r="C6" s="39" t="s">
        <v>17</v>
      </c>
      <c r="D6" s="40">
        <v>100</v>
      </c>
      <c r="E6" s="41">
        <v>4</v>
      </c>
      <c r="F6" s="42">
        <v>3</v>
      </c>
      <c r="G6" s="43">
        <f>D6*E6</f>
        <v>400</v>
      </c>
      <c r="H6" s="39">
        <f>J6</f>
        <v>300</v>
      </c>
      <c r="I6" s="39">
        <f>J6*0.0006</f>
        <v>0.18</v>
      </c>
      <c r="J6" s="40">
        <f>F6*D6</f>
        <v>300</v>
      </c>
      <c r="K6" s="39">
        <f>H6*0.0003</f>
        <v>0.09</v>
      </c>
      <c r="L6" s="40">
        <f>J6</f>
        <v>300</v>
      </c>
      <c r="M6" s="44">
        <f>D6</f>
        <v>100</v>
      </c>
      <c r="N6" s="96"/>
    </row>
    <row r="7" spans="1:15" ht="15.75" x14ac:dyDescent="0.25">
      <c r="A7" s="38"/>
      <c r="B7" s="39" t="s">
        <v>17</v>
      </c>
      <c r="C7" s="39" t="s">
        <v>25</v>
      </c>
      <c r="D7" s="40">
        <v>38.747</v>
      </c>
      <c r="E7" s="41">
        <v>4</v>
      </c>
      <c r="F7" s="42">
        <v>3</v>
      </c>
      <c r="G7" s="54">
        <f>D7*E7</f>
        <v>154.988</v>
      </c>
      <c r="H7" s="55">
        <f t="shared" ref="H7" si="0">J7</f>
        <v>116.241</v>
      </c>
      <c r="I7" s="55">
        <f t="shared" ref="I7" si="1">J7*0.0006</f>
        <v>6.974459999999999E-2</v>
      </c>
      <c r="J7" s="54">
        <f>F7*D7</f>
        <v>116.241</v>
      </c>
      <c r="K7" s="55">
        <f t="shared" ref="K7" si="2">H7*0.0003</f>
        <v>3.4872299999999995E-2</v>
      </c>
      <c r="L7" s="54">
        <f t="shared" ref="L7" si="3">J7</f>
        <v>116.241</v>
      </c>
      <c r="M7" s="44">
        <f>D7</f>
        <v>38.747</v>
      </c>
      <c r="N7" s="97"/>
    </row>
    <row r="8" spans="1:15" s="35" customFormat="1" ht="26.25" customHeight="1" thickBot="1" x14ac:dyDescent="0.3">
      <c r="A8" s="85" t="s">
        <v>21</v>
      </c>
      <c r="B8" s="86"/>
      <c r="C8" s="86"/>
      <c r="D8" s="45">
        <f>SUM(D6:D7)</f>
        <v>138.74700000000001</v>
      </c>
      <c r="E8" s="46"/>
      <c r="F8" s="46"/>
      <c r="G8" s="45">
        <f t="shared" ref="G8:M8" si="4">SUM(G6:G7)</f>
        <v>554.98800000000006</v>
      </c>
      <c r="H8" s="45">
        <f t="shared" si="4"/>
        <v>416.24099999999999</v>
      </c>
      <c r="I8" s="45">
        <f t="shared" si="4"/>
        <v>0.24974459999999998</v>
      </c>
      <c r="J8" s="45">
        <f t="shared" si="4"/>
        <v>416.24099999999999</v>
      </c>
      <c r="K8" s="45">
        <f t="shared" si="4"/>
        <v>0.12487229999999999</v>
      </c>
      <c r="L8" s="45">
        <f t="shared" si="4"/>
        <v>416.24099999999999</v>
      </c>
      <c r="M8" s="45">
        <f t="shared" si="4"/>
        <v>138.74700000000001</v>
      </c>
      <c r="N8" s="47"/>
    </row>
    <row r="9" spans="1:15" ht="16.5" thickTop="1" x14ac:dyDescent="0.25">
      <c r="A9" s="48"/>
      <c r="B9" s="48"/>
      <c r="C9" s="87"/>
      <c r="D9" s="87"/>
      <c r="E9" s="87"/>
      <c r="F9" s="49"/>
      <c r="G9" s="48"/>
      <c r="H9" s="48"/>
      <c r="I9" s="49"/>
      <c r="J9" s="48"/>
      <c r="K9" s="49"/>
      <c r="L9" s="48"/>
      <c r="M9" s="48"/>
    </row>
    <row r="10" spans="1:15" ht="15.75" x14ac:dyDescent="0.3">
      <c r="B10" s="50"/>
      <c r="C10" s="88"/>
      <c r="D10" s="88"/>
      <c r="E10" s="51"/>
      <c r="F10" s="51"/>
    </row>
    <row r="11" spans="1:15" ht="15.75" x14ac:dyDescent="0.3">
      <c r="B11" s="50"/>
      <c r="D11" s="53"/>
    </row>
    <row r="12" spans="1:15" ht="15.75" x14ac:dyDescent="0.3">
      <c r="B12" s="50"/>
      <c r="C12" s="88"/>
      <c r="D12" s="88"/>
    </row>
  </sheetData>
  <mergeCells count="15">
    <mergeCell ref="C12:D12"/>
    <mergeCell ref="A3:A4"/>
    <mergeCell ref="B3:C3"/>
    <mergeCell ref="D3:D4"/>
    <mergeCell ref="E3:E4"/>
    <mergeCell ref="C9:E9"/>
    <mergeCell ref="C10:D10"/>
    <mergeCell ref="G3:G4"/>
    <mergeCell ref="I3:L3"/>
    <mergeCell ref="N3:N4"/>
    <mergeCell ref="A1:N1"/>
    <mergeCell ref="A2:N2"/>
    <mergeCell ref="F3:F4"/>
    <mergeCell ref="N6:N7"/>
    <mergeCell ref="A8:C8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BreakPreview" zoomScale="75" zoomScaleNormal="100" zoomScaleSheetLayoutView="75" workbookViewId="0">
      <selection activeCell="H22" sqref="H22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30.75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46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51.7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76.2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35.1" customHeight="1" x14ac:dyDescent="0.25">
      <c r="A6" s="38"/>
      <c r="B6" s="39" t="s">
        <v>16</v>
      </c>
      <c r="C6" s="39" t="s">
        <v>17</v>
      </c>
      <c r="D6" s="40">
        <v>100</v>
      </c>
      <c r="E6" s="41">
        <v>4</v>
      </c>
      <c r="F6" s="42">
        <v>3</v>
      </c>
      <c r="G6" s="43">
        <f>D6*E6</f>
        <v>400</v>
      </c>
      <c r="H6" s="39">
        <f>J6</f>
        <v>300</v>
      </c>
      <c r="I6" s="39">
        <f>J6*0.0006</f>
        <v>0.18</v>
      </c>
      <c r="J6" s="40">
        <f>F6*D6</f>
        <v>300</v>
      </c>
      <c r="K6" s="39">
        <f>H6*0.0003</f>
        <v>0.09</v>
      </c>
      <c r="L6" s="40">
        <f>J6</f>
        <v>300</v>
      </c>
      <c r="M6" s="44">
        <f>D6</f>
        <v>100</v>
      </c>
      <c r="N6" s="96" t="s">
        <v>26</v>
      </c>
    </row>
    <row r="7" spans="1:15" ht="35.1" customHeight="1" x14ac:dyDescent="0.25">
      <c r="A7" s="38"/>
      <c r="B7" s="39" t="s">
        <v>17</v>
      </c>
      <c r="C7" s="39" t="s">
        <v>19</v>
      </c>
      <c r="D7" s="40">
        <v>100</v>
      </c>
      <c r="E7" s="41">
        <v>4</v>
      </c>
      <c r="F7" s="42">
        <v>3</v>
      </c>
      <c r="G7" s="54">
        <f>D7*E7</f>
        <v>400</v>
      </c>
      <c r="H7" s="55">
        <f t="shared" ref="H7:H8" si="0">J7</f>
        <v>300</v>
      </c>
      <c r="I7" s="55">
        <f t="shared" ref="I7:I8" si="1">J7*0.0006</f>
        <v>0.18</v>
      </c>
      <c r="J7" s="54">
        <f>F7*D7</f>
        <v>300</v>
      </c>
      <c r="K7" s="55">
        <f t="shared" ref="K7:K8" si="2">H7*0.0003</f>
        <v>0.09</v>
      </c>
      <c r="L7" s="54">
        <f t="shared" ref="L7:L8" si="3">J7</f>
        <v>300</v>
      </c>
      <c r="M7" s="44">
        <f t="shared" ref="M7:M8" si="4">D7</f>
        <v>100</v>
      </c>
      <c r="N7" s="97"/>
    </row>
    <row r="8" spans="1:15" ht="35.1" customHeight="1" x14ac:dyDescent="0.25">
      <c r="A8" s="38"/>
      <c r="B8" s="39" t="s">
        <v>19</v>
      </c>
      <c r="C8" s="39" t="s">
        <v>27</v>
      </c>
      <c r="D8" s="40">
        <v>54.82</v>
      </c>
      <c r="E8" s="41">
        <v>4</v>
      </c>
      <c r="F8" s="42">
        <v>3</v>
      </c>
      <c r="G8" s="54">
        <f>D8*E8</f>
        <v>219.28</v>
      </c>
      <c r="H8" s="55">
        <f t="shared" si="0"/>
        <v>164.46</v>
      </c>
      <c r="I8" s="55">
        <f t="shared" si="1"/>
        <v>9.8676E-2</v>
      </c>
      <c r="J8" s="54">
        <f>F8*D8</f>
        <v>164.46</v>
      </c>
      <c r="K8" s="55">
        <f t="shared" si="2"/>
        <v>4.9338E-2</v>
      </c>
      <c r="L8" s="54">
        <f t="shared" si="3"/>
        <v>164.46</v>
      </c>
      <c r="M8" s="44">
        <f t="shared" si="4"/>
        <v>54.82</v>
      </c>
      <c r="N8" s="97"/>
    </row>
    <row r="9" spans="1:15" s="35" customFormat="1" ht="35.1" customHeight="1" thickBot="1" x14ac:dyDescent="0.3">
      <c r="A9" s="85" t="s">
        <v>21</v>
      </c>
      <c r="B9" s="86"/>
      <c r="C9" s="86"/>
      <c r="D9" s="45">
        <f>SUM(D6:D8)</f>
        <v>254.82</v>
      </c>
      <c r="E9" s="46"/>
      <c r="F9" s="46"/>
      <c r="G9" s="45">
        <f t="shared" ref="G9:M9" si="5">SUM(G6:G8)</f>
        <v>1019.28</v>
      </c>
      <c r="H9" s="45">
        <f t="shared" si="5"/>
        <v>764.46</v>
      </c>
      <c r="I9" s="45">
        <f t="shared" si="5"/>
        <v>0.45867599999999997</v>
      </c>
      <c r="J9" s="45">
        <f t="shared" si="5"/>
        <v>764.46</v>
      </c>
      <c r="K9" s="45">
        <f t="shared" si="5"/>
        <v>0.22933799999999999</v>
      </c>
      <c r="L9" s="45">
        <f t="shared" si="5"/>
        <v>764.46</v>
      </c>
      <c r="M9" s="45">
        <f t="shared" si="5"/>
        <v>254.82</v>
      </c>
      <c r="N9" s="98"/>
    </row>
    <row r="10" spans="1:15" ht="16.5" thickTop="1" x14ac:dyDescent="0.25">
      <c r="A10" s="48"/>
      <c r="B10" s="48"/>
      <c r="C10" s="87"/>
      <c r="D10" s="87"/>
      <c r="E10" s="87"/>
      <c r="F10" s="49"/>
      <c r="G10" s="48"/>
      <c r="H10" s="48"/>
      <c r="I10" s="49"/>
      <c r="J10" s="48"/>
      <c r="K10" s="49"/>
      <c r="L10" s="48"/>
      <c r="M10" s="48"/>
    </row>
    <row r="11" spans="1:15" ht="15.75" x14ac:dyDescent="0.3">
      <c r="B11" s="50"/>
      <c r="C11" s="88"/>
      <c r="D11" s="88"/>
      <c r="E11" s="51"/>
      <c r="F11" s="51"/>
    </row>
    <row r="12" spans="1:15" ht="15.75" x14ac:dyDescent="0.3">
      <c r="B12" s="50"/>
      <c r="D12" s="53"/>
    </row>
    <row r="13" spans="1:15" ht="15.75" x14ac:dyDescent="0.3">
      <c r="B13" s="50"/>
      <c r="C13" s="88"/>
      <c r="D13" s="88"/>
    </row>
  </sheetData>
  <mergeCells count="15">
    <mergeCell ref="C13:D13"/>
    <mergeCell ref="A3:A4"/>
    <mergeCell ref="B3:C3"/>
    <mergeCell ref="D3:D4"/>
    <mergeCell ref="E3:E4"/>
    <mergeCell ref="C10:E10"/>
    <mergeCell ref="C11:D11"/>
    <mergeCell ref="G3:G4"/>
    <mergeCell ref="I3:L3"/>
    <mergeCell ref="N3:N4"/>
    <mergeCell ref="A1:N1"/>
    <mergeCell ref="A2:N2"/>
    <mergeCell ref="F3:F4"/>
    <mergeCell ref="N6:N9"/>
    <mergeCell ref="A9:C9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view="pageBreakPreview" topLeftCell="D1" zoomScaleNormal="100" zoomScaleSheetLayoutView="100" workbookViewId="0">
      <selection activeCell="H4" sqref="H4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21" width="9.140625" style="32"/>
    <col min="22" max="22" width="12" style="32" bestFit="1" customWidth="1"/>
    <col min="23" max="16384" width="9.140625" style="32"/>
  </cols>
  <sheetData>
    <row r="1" spans="1:22" ht="15.75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22" ht="36.75" customHeight="1" thickBot="1" x14ac:dyDescent="0.3">
      <c r="A2" s="81" t="s">
        <v>47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22" s="35" customFormat="1" ht="60.7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22" s="35" customFormat="1" ht="150.7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22" ht="33.75" customHeight="1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8</v>
      </c>
      <c r="H5" s="37">
        <v>10</v>
      </c>
      <c r="I5" s="37">
        <v>11</v>
      </c>
      <c r="J5" s="37">
        <v>12</v>
      </c>
      <c r="K5" s="37">
        <v>13</v>
      </c>
      <c r="L5" s="37">
        <v>14</v>
      </c>
      <c r="M5" s="37">
        <v>15</v>
      </c>
      <c r="N5" s="37">
        <v>16</v>
      </c>
    </row>
    <row r="6" spans="1:22" ht="35.1" customHeight="1" x14ac:dyDescent="0.25">
      <c r="A6" s="37"/>
      <c r="B6" s="37" t="s">
        <v>16</v>
      </c>
      <c r="C6" s="37" t="s">
        <v>28</v>
      </c>
      <c r="D6" s="37">
        <v>97.73</v>
      </c>
      <c r="E6" s="41">
        <v>6</v>
      </c>
      <c r="F6" s="41">
        <v>5</v>
      </c>
      <c r="G6" s="56">
        <f>D6*E6</f>
        <v>586.38</v>
      </c>
      <c r="H6" s="56">
        <f>J6</f>
        <v>488.65000000000003</v>
      </c>
      <c r="I6" s="56">
        <f>J6*0.0006</f>
        <v>0.29319000000000001</v>
      </c>
      <c r="J6" s="56">
        <f>F6*D6</f>
        <v>488.65000000000003</v>
      </c>
      <c r="K6" s="56">
        <f>H6*0.0003</f>
        <v>0.146595</v>
      </c>
      <c r="L6" s="56">
        <f>J6</f>
        <v>488.65000000000003</v>
      </c>
      <c r="M6" s="56">
        <f>D6</f>
        <v>97.73</v>
      </c>
      <c r="N6" s="84" t="s">
        <v>29</v>
      </c>
    </row>
    <row r="7" spans="1:22" s="35" customFormat="1" ht="35.1" customHeight="1" x14ac:dyDescent="0.25">
      <c r="A7" s="99" t="s">
        <v>21</v>
      </c>
      <c r="B7" s="99"/>
      <c r="C7" s="99"/>
      <c r="D7" s="57">
        <f>SUM(D6:D6)</f>
        <v>97.73</v>
      </c>
      <c r="E7" s="58"/>
      <c r="F7" s="58"/>
      <c r="G7" s="57">
        <f t="shared" ref="G7:M7" si="0">SUM(G6:G6)</f>
        <v>586.38</v>
      </c>
      <c r="H7" s="57">
        <f t="shared" si="0"/>
        <v>488.65000000000003</v>
      </c>
      <c r="I7" s="57">
        <f t="shared" si="0"/>
        <v>0.29319000000000001</v>
      </c>
      <c r="J7" s="57">
        <f t="shared" si="0"/>
        <v>488.65000000000003</v>
      </c>
      <c r="K7" s="57">
        <f t="shared" si="0"/>
        <v>0.146595</v>
      </c>
      <c r="L7" s="57">
        <f t="shared" si="0"/>
        <v>488.65000000000003</v>
      </c>
      <c r="M7" s="57">
        <f t="shared" si="0"/>
        <v>97.73</v>
      </c>
      <c r="N7" s="84"/>
    </row>
    <row r="8" spans="1:22" ht="35.1" customHeight="1" x14ac:dyDescent="0.25">
      <c r="A8" s="37"/>
      <c r="B8" s="37" t="s">
        <v>28</v>
      </c>
      <c r="C8" s="37" t="s">
        <v>17</v>
      </c>
      <c r="D8" s="37">
        <v>2.27</v>
      </c>
      <c r="E8" s="41">
        <v>4.5</v>
      </c>
      <c r="F8" s="41">
        <v>3.5</v>
      </c>
      <c r="G8" s="59">
        <f>D8*E8</f>
        <v>10.215</v>
      </c>
      <c r="H8" s="59">
        <f>J8</f>
        <v>7.9450000000000003</v>
      </c>
      <c r="I8" s="59">
        <f>J8*0.0006</f>
        <v>4.7669999999999995E-3</v>
      </c>
      <c r="J8" s="59">
        <f>F8*D8</f>
        <v>7.9450000000000003</v>
      </c>
      <c r="K8" s="59">
        <f>H8*0.0003</f>
        <v>2.3834999999999998E-3</v>
      </c>
      <c r="L8" s="59">
        <f>J8</f>
        <v>7.9450000000000003</v>
      </c>
      <c r="M8" s="56">
        <f t="shared" ref="M8:M9" si="1">D8</f>
        <v>2.27</v>
      </c>
      <c r="N8" s="84"/>
      <c r="V8" s="60"/>
    </row>
    <row r="9" spans="1:22" ht="35.1" customHeight="1" x14ac:dyDescent="0.25">
      <c r="A9" s="37"/>
      <c r="B9" s="37" t="s">
        <v>17</v>
      </c>
      <c r="C9" s="37" t="s">
        <v>30</v>
      </c>
      <c r="D9" s="37">
        <v>40.622999999999998</v>
      </c>
      <c r="E9" s="41">
        <v>4.5</v>
      </c>
      <c r="F9" s="41">
        <v>3.5</v>
      </c>
      <c r="G9" s="41">
        <f>D9*E9</f>
        <v>182.80349999999999</v>
      </c>
      <c r="H9" s="41">
        <f>J9</f>
        <v>142.18049999999999</v>
      </c>
      <c r="I9" s="41">
        <f>J9*0.0006</f>
        <v>8.530829999999999E-2</v>
      </c>
      <c r="J9" s="41">
        <f>F9*D9</f>
        <v>142.18049999999999</v>
      </c>
      <c r="K9" s="41">
        <f>H9*0.0003</f>
        <v>4.2654149999999995E-2</v>
      </c>
      <c r="L9" s="41">
        <f>J9</f>
        <v>142.18049999999999</v>
      </c>
      <c r="M9" s="56">
        <f t="shared" si="1"/>
        <v>40.622999999999998</v>
      </c>
      <c r="N9" s="84"/>
      <c r="V9" s="60"/>
    </row>
    <row r="10" spans="1:22" s="35" customFormat="1" ht="35.1" customHeight="1" x14ac:dyDescent="0.25">
      <c r="A10" s="99" t="s">
        <v>21</v>
      </c>
      <c r="B10" s="99"/>
      <c r="C10" s="99"/>
      <c r="D10" s="57">
        <f>SUM(D8:D9)</f>
        <v>42.893000000000001</v>
      </c>
      <c r="E10" s="58"/>
      <c r="F10" s="58"/>
      <c r="G10" s="57">
        <f t="shared" ref="G10:M10" si="2">SUM(G8:G9)</f>
        <v>193.01849999999999</v>
      </c>
      <c r="H10" s="57">
        <f t="shared" si="2"/>
        <v>150.12549999999999</v>
      </c>
      <c r="I10" s="57">
        <f t="shared" si="2"/>
        <v>9.0075299999999983E-2</v>
      </c>
      <c r="J10" s="57">
        <f t="shared" si="2"/>
        <v>150.12549999999999</v>
      </c>
      <c r="K10" s="57">
        <f t="shared" si="2"/>
        <v>4.5037649999999992E-2</v>
      </c>
      <c r="L10" s="57">
        <f t="shared" si="2"/>
        <v>150.12549999999999</v>
      </c>
      <c r="M10" s="57">
        <f t="shared" si="2"/>
        <v>42.893000000000001</v>
      </c>
      <c r="N10" s="84"/>
    </row>
    <row r="11" spans="1:22" s="35" customFormat="1" ht="35.1" customHeight="1" x14ac:dyDescent="0.25">
      <c r="A11" s="99" t="s">
        <v>21</v>
      </c>
      <c r="B11" s="99"/>
      <c r="C11" s="99"/>
      <c r="D11" s="57">
        <f>D10+D7</f>
        <v>140.62299999999999</v>
      </c>
      <c r="E11" s="58"/>
      <c r="F11" s="58"/>
      <c r="G11" s="57">
        <f t="shared" ref="G11:M11" si="3">G10+G7</f>
        <v>779.39850000000001</v>
      </c>
      <c r="H11" s="57">
        <f t="shared" si="3"/>
        <v>638.77549999999997</v>
      </c>
      <c r="I11" s="57">
        <f t="shared" si="3"/>
        <v>0.38326529999999998</v>
      </c>
      <c r="J11" s="57">
        <f t="shared" si="3"/>
        <v>638.77549999999997</v>
      </c>
      <c r="K11" s="57">
        <f t="shared" si="3"/>
        <v>0.19163264999999999</v>
      </c>
      <c r="L11" s="57">
        <f t="shared" si="3"/>
        <v>638.77549999999997</v>
      </c>
      <c r="M11" s="57">
        <f t="shared" si="3"/>
        <v>140.62299999999999</v>
      </c>
      <c r="N11" s="84"/>
    </row>
    <row r="12" spans="1:22" ht="10.5" customHeight="1" x14ac:dyDescent="0.25">
      <c r="A12" s="48"/>
      <c r="B12" s="48"/>
      <c r="C12" s="87"/>
      <c r="D12" s="87"/>
      <c r="E12" s="87"/>
      <c r="F12" s="49"/>
      <c r="G12" s="48"/>
      <c r="H12" s="48"/>
      <c r="I12" s="49"/>
      <c r="J12" s="48"/>
      <c r="K12" s="49"/>
      <c r="L12" s="48"/>
      <c r="M12" s="48"/>
    </row>
    <row r="13" spans="1:22" ht="15.75" x14ac:dyDescent="0.3">
      <c r="B13" s="50"/>
      <c r="C13" s="88"/>
      <c r="D13" s="88"/>
      <c r="E13" s="51"/>
      <c r="F13" s="51"/>
    </row>
    <row r="14" spans="1:22" ht="15.75" x14ac:dyDescent="0.3">
      <c r="B14" s="50"/>
      <c r="D14" s="53"/>
    </row>
    <row r="15" spans="1:22" ht="15.75" x14ac:dyDescent="0.3">
      <c r="B15" s="50"/>
      <c r="C15" s="88"/>
      <c r="D15" s="88"/>
    </row>
  </sheetData>
  <mergeCells count="17">
    <mergeCell ref="C12:E12"/>
    <mergeCell ref="C13:D13"/>
    <mergeCell ref="C15:D15"/>
    <mergeCell ref="A3:A4"/>
    <mergeCell ref="B3:C3"/>
    <mergeCell ref="D3:D4"/>
    <mergeCell ref="E3:E4"/>
    <mergeCell ref="A1:N1"/>
    <mergeCell ref="A2:N2"/>
    <mergeCell ref="N6:N11"/>
    <mergeCell ref="A7:C7"/>
    <mergeCell ref="A10:C10"/>
    <mergeCell ref="A11:C11"/>
    <mergeCell ref="F3:F4"/>
    <mergeCell ref="G3:G4"/>
    <mergeCell ref="I3:L3"/>
    <mergeCell ref="N3:N4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Normal="100" zoomScaleSheetLayoutView="100" workbookViewId="0">
      <selection sqref="A1:N1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30.75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48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51.7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55.2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45" customHeight="1" x14ac:dyDescent="0.25">
      <c r="A6" s="38"/>
      <c r="B6" s="39" t="s">
        <v>16</v>
      </c>
      <c r="C6" s="39" t="s">
        <v>17</v>
      </c>
      <c r="D6" s="40">
        <v>100</v>
      </c>
      <c r="E6" s="41">
        <v>5.5</v>
      </c>
      <c r="F6" s="42">
        <v>4.5</v>
      </c>
      <c r="G6" s="43">
        <f>D6*E6</f>
        <v>550</v>
      </c>
      <c r="H6" s="39">
        <f>J6</f>
        <v>450</v>
      </c>
      <c r="I6" s="39">
        <f>J6*0.0006</f>
        <v>0.26999999999999996</v>
      </c>
      <c r="J6" s="40">
        <f>F6*D6</f>
        <v>450</v>
      </c>
      <c r="K6" s="39">
        <f>H6*0.0003</f>
        <v>0.13499999999999998</v>
      </c>
      <c r="L6" s="40">
        <f>J6</f>
        <v>450</v>
      </c>
      <c r="M6" s="44">
        <f>D6</f>
        <v>100</v>
      </c>
      <c r="N6" s="96" t="s">
        <v>31</v>
      </c>
    </row>
    <row r="7" spans="1:15" ht="45" customHeight="1" x14ac:dyDescent="0.25">
      <c r="A7" s="38"/>
      <c r="B7" s="39" t="s">
        <v>17</v>
      </c>
      <c r="C7" s="39" t="s">
        <v>19</v>
      </c>
      <c r="D7" s="40">
        <v>100</v>
      </c>
      <c r="E7" s="41">
        <v>5.5</v>
      </c>
      <c r="F7" s="42">
        <v>4.5</v>
      </c>
      <c r="G7" s="54">
        <f>D7*E7</f>
        <v>550</v>
      </c>
      <c r="H7" s="55">
        <f t="shared" ref="H7:H9" si="0">J7</f>
        <v>450</v>
      </c>
      <c r="I7" s="55">
        <f t="shared" ref="I7:I9" si="1">J7*0.0006</f>
        <v>0.26999999999999996</v>
      </c>
      <c r="J7" s="54">
        <f>F7*D7</f>
        <v>450</v>
      </c>
      <c r="K7" s="55">
        <f t="shared" ref="K7:K9" si="2">H7*0.0003</f>
        <v>0.13499999999999998</v>
      </c>
      <c r="L7" s="54">
        <f t="shared" ref="L7:L9" si="3">J7</f>
        <v>450</v>
      </c>
      <c r="M7" s="44">
        <f t="shared" ref="M7:M9" si="4">D7</f>
        <v>100</v>
      </c>
      <c r="N7" s="97"/>
    </row>
    <row r="8" spans="1:15" ht="45" customHeight="1" x14ac:dyDescent="0.25">
      <c r="A8" s="38"/>
      <c r="B8" s="39" t="s">
        <v>19</v>
      </c>
      <c r="C8" s="39" t="s">
        <v>32</v>
      </c>
      <c r="D8" s="40">
        <v>100</v>
      </c>
      <c r="E8" s="41">
        <v>5.5</v>
      </c>
      <c r="F8" s="42">
        <v>4.5</v>
      </c>
      <c r="G8" s="54">
        <f>D8*E8</f>
        <v>550</v>
      </c>
      <c r="H8" s="55">
        <f t="shared" si="0"/>
        <v>450</v>
      </c>
      <c r="I8" s="55">
        <f t="shared" si="1"/>
        <v>0.26999999999999996</v>
      </c>
      <c r="J8" s="54">
        <f>F8*D8</f>
        <v>450</v>
      </c>
      <c r="K8" s="55">
        <f t="shared" si="2"/>
        <v>0.13499999999999998</v>
      </c>
      <c r="L8" s="54">
        <f t="shared" si="3"/>
        <v>450</v>
      </c>
      <c r="M8" s="44">
        <f t="shared" si="4"/>
        <v>100</v>
      </c>
      <c r="N8" s="97"/>
    </row>
    <row r="9" spans="1:15" ht="45" customHeight="1" x14ac:dyDescent="0.25">
      <c r="A9" s="38"/>
      <c r="B9" s="39" t="s">
        <v>32</v>
      </c>
      <c r="C9" s="39" t="s">
        <v>33</v>
      </c>
      <c r="D9" s="40">
        <v>70.016999999999996</v>
      </c>
      <c r="E9" s="41">
        <v>5.5</v>
      </c>
      <c r="F9" s="42">
        <v>4.5</v>
      </c>
      <c r="G9" s="54">
        <f>D9*E9</f>
        <v>385.09349999999995</v>
      </c>
      <c r="H9" s="55">
        <f t="shared" si="0"/>
        <v>315.07650000000001</v>
      </c>
      <c r="I9" s="55">
        <f t="shared" si="1"/>
        <v>0.18904589999999999</v>
      </c>
      <c r="J9" s="54">
        <f>F9*D9</f>
        <v>315.07650000000001</v>
      </c>
      <c r="K9" s="55">
        <f t="shared" si="2"/>
        <v>9.4522949999999994E-2</v>
      </c>
      <c r="L9" s="54">
        <f t="shared" si="3"/>
        <v>315.07650000000001</v>
      </c>
      <c r="M9" s="44">
        <f t="shared" si="4"/>
        <v>70.016999999999996</v>
      </c>
      <c r="N9" s="97"/>
    </row>
    <row r="10" spans="1:15" s="35" customFormat="1" ht="45" customHeight="1" thickBot="1" x14ac:dyDescent="0.3">
      <c r="A10" s="85" t="s">
        <v>21</v>
      </c>
      <c r="B10" s="86"/>
      <c r="C10" s="86"/>
      <c r="D10" s="45">
        <f>SUM(D6:D9)</f>
        <v>370.017</v>
      </c>
      <c r="E10" s="46"/>
      <c r="F10" s="46"/>
      <c r="G10" s="45">
        <f t="shared" ref="G10:M10" si="5">SUM(G6:G9)</f>
        <v>2035.0934999999999</v>
      </c>
      <c r="H10" s="45">
        <f t="shared" si="5"/>
        <v>1665.0765000000001</v>
      </c>
      <c r="I10" s="45">
        <f t="shared" si="5"/>
        <v>0.99904589999999982</v>
      </c>
      <c r="J10" s="45">
        <f t="shared" si="5"/>
        <v>1665.0765000000001</v>
      </c>
      <c r="K10" s="45">
        <f t="shared" si="5"/>
        <v>0.49952294999999991</v>
      </c>
      <c r="L10" s="45">
        <f t="shared" si="5"/>
        <v>1665.0765000000001</v>
      </c>
      <c r="M10" s="45">
        <f t="shared" si="5"/>
        <v>370.017</v>
      </c>
      <c r="N10" s="98"/>
    </row>
    <row r="11" spans="1:15" ht="16.5" thickTop="1" x14ac:dyDescent="0.25">
      <c r="A11" s="48"/>
      <c r="B11" s="48"/>
      <c r="C11" s="87"/>
      <c r="D11" s="87"/>
      <c r="E11" s="87"/>
      <c r="F11" s="49"/>
      <c r="G11" s="48"/>
      <c r="H11" s="48"/>
      <c r="I11" s="49"/>
      <c r="J11" s="48"/>
      <c r="K11" s="49"/>
      <c r="L11" s="48"/>
      <c r="M11" s="48"/>
    </row>
    <row r="12" spans="1:15" ht="15.75" x14ac:dyDescent="0.3">
      <c r="B12" s="50"/>
      <c r="C12" s="88"/>
      <c r="D12" s="88"/>
      <c r="E12" s="51"/>
      <c r="F12" s="51"/>
    </row>
    <row r="13" spans="1:15" ht="15.75" x14ac:dyDescent="0.3">
      <c r="B13" s="50"/>
      <c r="D13" s="53"/>
    </row>
    <row r="14" spans="1:15" ht="15.75" x14ac:dyDescent="0.3">
      <c r="B14" s="50"/>
      <c r="C14" s="88"/>
      <c r="D14" s="88"/>
    </row>
  </sheetData>
  <mergeCells count="15">
    <mergeCell ref="C14:D14"/>
    <mergeCell ref="A3:A4"/>
    <mergeCell ref="B3:C3"/>
    <mergeCell ref="D3:D4"/>
    <mergeCell ref="E3:E4"/>
    <mergeCell ref="C11:E11"/>
    <mergeCell ref="C12:D12"/>
    <mergeCell ref="G3:G4"/>
    <mergeCell ref="I3:L3"/>
    <mergeCell ref="N3:N4"/>
    <mergeCell ref="A1:N1"/>
    <mergeCell ref="A2:N2"/>
    <mergeCell ref="F3:F4"/>
    <mergeCell ref="N6:N10"/>
    <mergeCell ref="A10:C10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topLeftCell="D1" zoomScaleNormal="100" zoomScaleSheetLayoutView="100" workbookViewId="0">
      <selection activeCell="A2" sqref="A2:N2"/>
    </sheetView>
  </sheetViews>
  <sheetFormatPr defaultRowHeight="15" x14ac:dyDescent="0.25"/>
  <cols>
    <col min="1" max="1" width="8.28515625" style="32" customWidth="1"/>
    <col min="2" max="6" width="14.7109375" style="32" customWidth="1"/>
    <col min="7" max="7" width="14.7109375" style="52" customWidth="1"/>
    <col min="8" max="12" width="14.7109375" style="32" customWidth="1"/>
    <col min="13" max="13" width="14.7109375" style="52" customWidth="1"/>
    <col min="14" max="14" width="14.7109375" style="32" customWidth="1"/>
    <col min="15" max="15" width="9.42578125" style="32" bestFit="1" customWidth="1"/>
    <col min="16" max="16" width="9.140625" style="32"/>
    <col min="17" max="17" width="9.42578125" style="32" bestFit="1" customWidth="1"/>
    <col min="18" max="16384" width="9.140625" style="32"/>
  </cols>
  <sheetData>
    <row r="1" spans="1:15" ht="30.75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36" customHeight="1" thickBot="1" x14ac:dyDescent="0.3">
      <c r="A2" s="81" t="s">
        <v>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35" customFormat="1" ht="51.75" customHeight="1" thickTop="1" x14ac:dyDescent="0.25">
      <c r="A3" s="94" t="s">
        <v>0</v>
      </c>
      <c r="B3" s="89" t="s">
        <v>1</v>
      </c>
      <c r="C3" s="91"/>
      <c r="D3" s="82" t="s">
        <v>2</v>
      </c>
      <c r="E3" s="82" t="s">
        <v>3</v>
      </c>
      <c r="F3" s="82" t="s">
        <v>4</v>
      </c>
      <c r="G3" s="82" t="s">
        <v>5</v>
      </c>
      <c r="H3" s="33" t="s">
        <v>6</v>
      </c>
      <c r="I3" s="89" t="s">
        <v>7</v>
      </c>
      <c r="J3" s="90"/>
      <c r="K3" s="90"/>
      <c r="L3" s="91"/>
      <c r="M3" s="33" t="s">
        <v>8</v>
      </c>
      <c r="N3" s="92" t="s">
        <v>9</v>
      </c>
      <c r="O3" s="34"/>
    </row>
    <row r="4" spans="1:15" s="35" customFormat="1" ht="135" customHeight="1" x14ac:dyDescent="0.25">
      <c r="A4" s="95"/>
      <c r="B4" s="61" t="s">
        <v>10</v>
      </c>
      <c r="C4" s="61" t="s">
        <v>10</v>
      </c>
      <c r="D4" s="83"/>
      <c r="E4" s="83"/>
      <c r="F4" s="83"/>
      <c r="G4" s="83"/>
      <c r="H4" s="61" t="s">
        <v>11</v>
      </c>
      <c r="I4" s="61" t="s">
        <v>12</v>
      </c>
      <c r="J4" s="62" t="s">
        <v>13</v>
      </c>
      <c r="K4" s="61" t="s">
        <v>12</v>
      </c>
      <c r="L4" s="61" t="s">
        <v>14</v>
      </c>
      <c r="M4" s="61" t="s">
        <v>15</v>
      </c>
      <c r="N4" s="93"/>
      <c r="O4" s="34"/>
    </row>
    <row r="5" spans="1:15" ht="15.75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7">
        <v>6</v>
      </c>
      <c r="G5" s="37">
        <v>8</v>
      </c>
      <c r="H5" s="36">
        <v>10</v>
      </c>
      <c r="I5" s="37">
        <v>11</v>
      </c>
      <c r="J5" s="37">
        <v>12</v>
      </c>
      <c r="K5" s="36">
        <v>13</v>
      </c>
      <c r="L5" s="37">
        <v>14</v>
      </c>
      <c r="M5" s="37">
        <v>15</v>
      </c>
      <c r="N5" s="36">
        <v>16</v>
      </c>
    </row>
    <row r="6" spans="1:15" ht="50.1" customHeight="1" x14ac:dyDescent="0.25">
      <c r="A6" s="38"/>
      <c r="B6" s="39" t="s">
        <v>16</v>
      </c>
      <c r="C6" s="39" t="s">
        <v>17</v>
      </c>
      <c r="D6" s="40">
        <v>100</v>
      </c>
      <c r="E6" s="41">
        <v>6</v>
      </c>
      <c r="F6" s="42">
        <v>5</v>
      </c>
      <c r="G6" s="43">
        <f>D6*E6</f>
        <v>600</v>
      </c>
      <c r="H6" s="39">
        <f>J6</f>
        <v>500</v>
      </c>
      <c r="I6" s="39">
        <f>J6*0.0006</f>
        <v>0.3</v>
      </c>
      <c r="J6" s="40">
        <f>F6*D6</f>
        <v>500</v>
      </c>
      <c r="K6" s="39">
        <f>H6*0.0003</f>
        <v>0.15</v>
      </c>
      <c r="L6" s="40">
        <f>J6</f>
        <v>500</v>
      </c>
      <c r="M6" s="44">
        <f>D6</f>
        <v>100</v>
      </c>
      <c r="N6" s="96" t="s">
        <v>34</v>
      </c>
    </row>
    <row r="7" spans="1:15" ht="50.1" customHeight="1" x14ac:dyDescent="0.25">
      <c r="A7" s="38"/>
      <c r="B7" s="39" t="s">
        <v>17</v>
      </c>
      <c r="C7" s="39" t="s">
        <v>19</v>
      </c>
      <c r="D7" s="40">
        <v>100</v>
      </c>
      <c r="E7" s="41">
        <v>6</v>
      </c>
      <c r="F7" s="42">
        <v>5</v>
      </c>
      <c r="G7" s="54">
        <f>D7*E7</f>
        <v>600</v>
      </c>
      <c r="H7" s="55">
        <f t="shared" ref="H7:H8" si="0">J7</f>
        <v>500</v>
      </c>
      <c r="I7" s="55">
        <f t="shared" ref="I7:I8" si="1">J7*0.0006</f>
        <v>0.3</v>
      </c>
      <c r="J7" s="54">
        <f>F7*D7</f>
        <v>500</v>
      </c>
      <c r="K7" s="55">
        <f t="shared" ref="K7:K8" si="2">H7*0.0003</f>
        <v>0.15</v>
      </c>
      <c r="L7" s="54">
        <f t="shared" ref="L7:L8" si="3">J7</f>
        <v>500</v>
      </c>
      <c r="M7" s="44">
        <f t="shared" ref="M7:M8" si="4">D7</f>
        <v>100</v>
      </c>
      <c r="N7" s="97"/>
    </row>
    <row r="8" spans="1:15" ht="50.1" customHeight="1" x14ac:dyDescent="0.25">
      <c r="A8" s="38"/>
      <c r="B8" s="39" t="s">
        <v>19</v>
      </c>
      <c r="C8" s="39" t="s">
        <v>35</v>
      </c>
      <c r="D8" s="40">
        <v>96.93</v>
      </c>
      <c r="E8" s="41">
        <v>6</v>
      </c>
      <c r="F8" s="42">
        <v>5</v>
      </c>
      <c r="G8" s="54">
        <f>D8*E8</f>
        <v>581.58000000000004</v>
      </c>
      <c r="H8" s="55">
        <f t="shared" si="0"/>
        <v>484.65000000000003</v>
      </c>
      <c r="I8" s="55">
        <f t="shared" si="1"/>
        <v>0.29078999999999999</v>
      </c>
      <c r="J8" s="54">
        <f>F8*D8</f>
        <v>484.65000000000003</v>
      </c>
      <c r="K8" s="55">
        <f t="shared" si="2"/>
        <v>0.145395</v>
      </c>
      <c r="L8" s="54">
        <f t="shared" si="3"/>
        <v>484.65000000000003</v>
      </c>
      <c r="M8" s="44">
        <f t="shared" si="4"/>
        <v>96.93</v>
      </c>
      <c r="N8" s="97"/>
    </row>
    <row r="9" spans="1:15" s="35" customFormat="1" ht="50.1" customHeight="1" thickBot="1" x14ac:dyDescent="0.3">
      <c r="A9" s="85" t="s">
        <v>21</v>
      </c>
      <c r="B9" s="86"/>
      <c r="C9" s="86"/>
      <c r="D9" s="45">
        <f>SUM(D6:D8)</f>
        <v>296.93</v>
      </c>
      <c r="E9" s="46"/>
      <c r="F9" s="46"/>
      <c r="G9" s="45">
        <f t="shared" ref="G9:M9" si="5">SUM(G6:G8)</f>
        <v>1781.58</v>
      </c>
      <c r="H9" s="45">
        <f t="shared" si="5"/>
        <v>1484.65</v>
      </c>
      <c r="I9" s="45">
        <f t="shared" si="5"/>
        <v>0.89078999999999997</v>
      </c>
      <c r="J9" s="45">
        <f t="shared" si="5"/>
        <v>1484.65</v>
      </c>
      <c r="K9" s="45">
        <f t="shared" si="5"/>
        <v>0.44539499999999999</v>
      </c>
      <c r="L9" s="45">
        <f t="shared" si="5"/>
        <v>1484.65</v>
      </c>
      <c r="M9" s="45">
        <f t="shared" si="5"/>
        <v>296.93</v>
      </c>
      <c r="N9" s="98"/>
    </row>
    <row r="10" spans="1:15" ht="16.5" thickTop="1" x14ac:dyDescent="0.25">
      <c r="A10" s="48"/>
      <c r="B10" s="48"/>
      <c r="C10" s="87"/>
      <c r="D10" s="87"/>
      <c r="E10" s="87"/>
      <c r="F10" s="49"/>
      <c r="G10" s="48"/>
      <c r="H10" s="48"/>
      <c r="I10" s="49"/>
      <c r="J10" s="48"/>
      <c r="K10" s="49"/>
      <c r="L10" s="48"/>
      <c r="M10" s="48"/>
    </row>
    <row r="11" spans="1:15" ht="15.75" x14ac:dyDescent="0.3">
      <c r="B11" s="50"/>
      <c r="C11" s="88"/>
      <c r="D11" s="88"/>
      <c r="E11" s="51"/>
      <c r="F11" s="51"/>
    </row>
    <row r="12" spans="1:15" ht="15.75" x14ac:dyDescent="0.3">
      <c r="B12" s="50"/>
      <c r="D12" s="53"/>
    </row>
    <row r="13" spans="1:15" ht="15.75" x14ac:dyDescent="0.3">
      <c r="B13" s="50"/>
      <c r="C13" s="88"/>
      <c r="D13" s="88"/>
    </row>
  </sheetData>
  <mergeCells count="15">
    <mergeCell ref="C13:D13"/>
    <mergeCell ref="A3:A4"/>
    <mergeCell ref="B3:C3"/>
    <mergeCell ref="D3:D4"/>
    <mergeCell ref="E3:E4"/>
    <mergeCell ref="C10:E10"/>
    <mergeCell ref="C11:D11"/>
    <mergeCell ref="G3:G4"/>
    <mergeCell ref="I3:L3"/>
    <mergeCell ref="N3:N4"/>
    <mergeCell ref="A1:N1"/>
    <mergeCell ref="A2:N2"/>
    <mergeCell ref="F3:F4"/>
    <mergeCell ref="N6:N9"/>
    <mergeCell ref="A9:C9"/>
  </mergeCells>
  <pageMargins left="0.7" right="0.7" top="0.75" bottom="0.75" header="0.3" footer="0.3"/>
  <pageSetup paperSize="9" scale="65" orientation="landscape" horizontalDpi="4294967295" verticalDpi="4294967295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ჩიხი1</vt:lpstr>
      <vt:lpstr>ჩიხი2</vt:lpstr>
      <vt:lpstr>ჩიხი 3</vt:lpstr>
      <vt:lpstr>ჩიხი4</vt:lpstr>
      <vt:lpstr>ჩიხი5</vt:lpstr>
      <vt:lpstr>ჩიხი6</vt:lpstr>
      <vt:lpstr>ჩიხი7</vt:lpstr>
      <vt:lpstr>ჩიხი8</vt:lpstr>
      <vt:lpstr>ჩიხი9</vt:lpstr>
      <vt:lpstr>ჩიხი10</vt:lpstr>
      <vt:lpstr>ჩიხი11</vt:lpstr>
      <vt:lpstr>'ჩიხი 3'!Print_Area</vt:lpstr>
      <vt:lpstr>ჩიხი1!Print_Area</vt:lpstr>
      <vt:lpstr>ჩიხი10!Print_Area</vt:lpstr>
      <vt:lpstr>ჩიხი11!Print_Area</vt:lpstr>
      <vt:lpstr>ჩიხი2!Print_Area</vt:lpstr>
      <vt:lpstr>ჩიხი4!Print_Area</vt:lpstr>
      <vt:lpstr>ჩიხი5!Print_Area</vt:lpstr>
      <vt:lpstr>ჩიხი6!Print_Area</vt:lpstr>
      <vt:lpstr>ჩიხი7!Print_Area</vt:lpstr>
      <vt:lpstr>ჩიხი8!Print_Area</vt:lpstr>
      <vt:lpstr>ჩიხი9!Print_Area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Lavrenti Museliani</dc:creator>
  <cp:lastModifiedBy>Patima Kereselidze</cp:lastModifiedBy>
  <dcterms:created xsi:type="dcterms:W3CDTF">2019-02-21T08:02:03Z</dcterms:created>
  <dcterms:modified xsi:type="dcterms:W3CDTF">2020-01-08T13:38:17Z</dcterms:modified>
</cp:coreProperties>
</file>