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55" windowHeight="11700" tabRatio="598" firstSheet="1" activeTab="1"/>
  </bookViews>
  <sheets>
    <sheet name="gare kan." sheetId="1" state="hidden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<sst xmlns="http://schemas.openxmlformats.org/spreadsheetml/2006/main" count="620" uniqueCount="251">
  <si>
    <t xml:space="preserve">მანქანები </t>
  </si>
  <si>
    <r>
      <t>მ</t>
    </r>
    <r>
      <rPr>
        <vertAlign val="superscript"/>
        <sz val="10"/>
        <rFont val="Sylfaen"/>
        <family val="1"/>
      </rPr>
      <t>2</t>
    </r>
  </si>
  <si>
    <t>კგ</t>
  </si>
  <si>
    <t>ტ</t>
  </si>
  <si>
    <t>სხვა  მასალები</t>
  </si>
  <si>
    <t>საბაზრო</t>
  </si>
  <si>
    <t xml:space="preserve">                   3. მასალები</t>
  </si>
  <si>
    <t xml:space="preserve">                    2. მანქანები</t>
  </si>
  <si>
    <t xml:space="preserve">ლარი </t>
  </si>
  <si>
    <t>ლარი</t>
  </si>
  <si>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</si>
  <si>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</si>
  <si>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</si>
  <si>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</si>
  <si>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</si>
  <si>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</si>
  <si>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</si>
  <si>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</si>
  <si>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</si>
  <si>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</si>
  <si>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</si>
  <si>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</si>
  <si>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</si>
  <si>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</si>
  <si>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</si>
  <si>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</si>
  <si>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</si>
  <si>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</si>
  <si>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</si>
  <si>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</si>
  <si>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</si>
  <si>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</si>
  <si>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</si>
  <si>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</si>
  <si>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</si>
  <si>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</si>
  <si>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</si>
  <si>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</si>
  <si>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</si>
  <si>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</si>
  <si>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</si>
  <si>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</si>
  <si>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</si>
  <si>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</si>
  <si>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</si>
  <si>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</si>
  <si>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</si>
  <si>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</si>
  <si>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</si>
  <si>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</si>
  <si>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</si>
  <si>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</si>
  <si>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</si>
  <si>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</si>
  <si>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</si>
  <si>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</si>
  <si>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</si>
  <si>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</si>
  <si>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</si>
  <si>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</si>
  <si>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</si>
  <si>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</si>
  <si>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</si>
  <si>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</si>
  <si>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</si>
  <si>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</si>
  <si>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</si>
  <si>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</si>
  <si>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</si>
  <si>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</si>
  <si>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</si>
  <si>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</si>
  <si>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</si>
  <si>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</si>
  <si>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</si>
  <si>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</si>
  <si>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</si>
  <si>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</si>
  <si>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</si>
  <si>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</si>
  <si>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</si>
  <si>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</si>
  <si>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</si>
  <si>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</si>
  <si>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</si>
  <si>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</si>
  <si>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</si>
  <si>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</si>
  <si>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</si>
  <si>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</si>
  <si>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</si>
  <si>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</si>
  <si>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</si>
  <si>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</si>
  <si>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</si>
  <si>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</si>
  <si>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</si>
  <si>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</si>
  <si>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</si>
  <si>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</si>
  <si>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</si>
  <si>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</si>
  <si>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</si>
  <si>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</si>
  <si>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</si>
  <si>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</si>
  <si>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</si>
  <si>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</si>
  <si>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</si>
  <si>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</si>
  <si>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</si>
  <si>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</si>
  <si>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</si>
  <si>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</si>
  <si>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</si>
  <si>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</si>
  <si>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</si>
  <si>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</si>
  <si>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</si>
  <si>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</si>
  <si>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</si>
  <si>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</si>
  <si>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</si>
  <si>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</si>
  <si>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</si>
  <si>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</si>
  <si>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</si>
  <si>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</si>
  <si>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</si>
  <si>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</si>
  <si>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</si>
  <si>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</si>
  <si>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</si>
  <si>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</si>
  <si>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</si>
  <si>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</si>
  <si>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</si>
  <si>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</si>
  <si>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</si>
  <si>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</si>
  <si>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</si>
  <si>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 xml:space="preserve"> </t>
  </si>
  <si>
    <t>საფუძველი</t>
  </si>
  <si>
    <t>სამუშაოებისა და დანახარჯების დასახელება</t>
  </si>
  <si>
    <t xml:space="preserve">განზომილების ერთეული </t>
  </si>
  <si>
    <t xml:space="preserve">რაოდენობა </t>
  </si>
  <si>
    <t>განზომილების ერთეულზე</t>
  </si>
  <si>
    <t>საპროექტო მონაცემზე</t>
  </si>
  <si>
    <t>ლოკალურ რესურსული ჯამი</t>
  </si>
  <si>
    <t>მათ შორის:</t>
  </si>
  <si>
    <t>1. შრომის დანახარჯი</t>
  </si>
  <si>
    <t xml:space="preserve">ჯამი: </t>
  </si>
  <si>
    <t>სატრანსპორტო ხარჯები  მასალებიდან</t>
  </si>
  <si>
    <t>ჯამი: პირდაპირ ხარჯებზე</t>
  </si>
  <si>
    <t xml:space="preserve">ზედნადები ხარჯები </t>
  </si>
  <si>
    <t>გეგმიური დაგროვება</t>
  </si>
  <si>
    <t xml:space="preserve">სულ ხარჯთაღრიცხვით </t>
  </si>
  <si>
    <t xml:space="preserve">ჯამი </t>
  </si>
  <si>
    <t>სახარჯთაღრიცხვო ღირებულება</t>
  </si>
  <si>
    <t xml:space="preserve">სახარჯთაღრიცხვო ხელფასი      </t>
  </si>
  <si>
    <t xml:space="preserve">   ნორმატიული შრომატევადობა   </t>
  </si>
  <si>
    <t>კაც/სთ</t>
  </si>
  <si>
    <r>
      <t xml:space="preserve"> მ</t>
    </r>
    <r>
      <rPr>
        <b/>
        <vertAlign val="superscript"/>
        <sz val="10"/>
        <rFont val="Sylfaen"/>
        <family val="1"/>
      </rPr>
      <t>3</t>
    </r>
  </si>
  <si>
    <t>შრომითი დანახარჯი</t>
  </si>
  <si>
    <t>კუბ.მ</t>
  </si>
  <si>
    <t>ყალიბის ფარი სისქე 25მმ</t>
  </si>
  <si>
    <t xml:space="preserve"> არმატურა   </t>
  </si>
  <si>
    <r>
      <t xml:space="preserve"> მ</t>
    </r>
    <r>
      <rPr>
        <vertAlign val="superscript"/>
        <sz val="10"/>
        <rFont val="Sylfaen"/>
        <family val="1"/>
      </rPr>
      <t>3</t>
    </r>
  </si>
  <si>
    <t xml:space="preserve">სხვა მანქანები </t>
  </si>
  <si>
    <r>
      <t xml:space="preserve"> მ</t>
    </r>
    <r>
      <rPr>
        <b/>
        <vertAlign val="superscript"/>
        <sz val="10"/>
        <rFont val="Sylfaen"/>
        <family val="1"/>
      </rPr>
      <t>2</t>
    </r>
  </si>
  <si>
    <t xml:space="preserve">ს.ნ და წ IV-2-82წ ტ-1 1-22-17: </t>
  </si>
  <si>
    <r>
      <t>ექსკავატორი ჩამჩის ტევადობა 0,5მ</t>
    </r>
    <r>
      <rPr>
        <vertAlign val="superscript"/>
        <sz val="10"/>
        <rFont val="Sylfaen"/>
        <family val="1"/>
      </rPr>
      <t>3</t>
    </r>
  </si>
  <si>
    <t xml:space="preserve">მან/სთ </t>
  </si>
  <si>
    <t>1-80-3</t>
  </si>
  <si>
    <r>
      <t>მ</t>
    </r>
    <r>
      <rPr>
        <vertAlign val="superscript"/>
        <sz val="10"/>
        <rFont val="Sylfaen"/>
        <family val="1"/>
      </rPr>
      <t>3</t>
    </r>
  </si>
  <si>
    <t>მან/სთ</t>
  </si>
  <si>
    <t>გრძ/მ</t>
  </si>
  <si>
    <r>
      <t xml:space="preserve">ს.ნ და წ 22-8-3   </t>
    </r>
  </si>
  <si>
    <t>მილი დ-100 მმ</t>
  </si>
  <si>
    <t>ს.ნ.და წ..IV-2-84 11-3--3</t>
  </si>
  <si>
    <t>ორფენიანი ჰიდროიზოლაცია ბიტუმით</t>
  </si>
  <si>
    <t>ბიტუმი</t>
  </si>
  <si>
    <t xml:space="preserve"> ქვიშა-ხრეშოვანი ნარევი </t>
  </si>
  <si>
    <t>სამშენებლო სამუშაოები</t>
  </si>
  <si>
    <t>გრუნტის ამოღება საძირკველში ხელით ადგილზე მოსწორებით</t>
  </si>
  <si>
    <r>
      <t xml:space="preserve">ლოკალურ-რესურსული ხარჯთაღრიცხვა </t>
    </r>
    <r>
      <rPr>
        <b/>
        <sz val="14"/>
        <rFont val="Acad Nusx Geo"/>
        <family val="2"/>
      </rPr>
      <t>#1</t>
    </r>
  </si>
  <si>
    <r>
      <t>მ</t>
    </r>
    <r>
      <rPr>
        <b/>
        <vertAlign val="superscript"/>
        <sz val="10"/>
        <rFont val="Sylfaen"/>
        <family val="1"/>
      </rPr>
      <t>2</t>
    </r>
  </si>
  <si>
    <t xml:space="preserve"> ფარები</t>
  </si>
  <si>
    <t>ს.ნ.და წ. 6-11-6</t>
  </si>
  <si>
    <t xml:space="preserve">ფიცარი ჩამოგანილი 40 -60 მმ  სისქის  </t>
  </si>
  <si>
    <t>ფიცარი ჩამოგანილი III ხ. 40 მმ  სისქის  და მეტი</t>
  </si>
  <si>
    <t>ელექტროდი</t>
  </si>
  <si>
    <t>სრფ</t>
  </si>
  <si>
    <t>ს.ნ.და წ. 6-26-3</t>
  </si>
  <si>
    <r>
      <t>მ</t>
    </r>
    <r>
      <rPr>
        <b/>
        <vertAlign val="superscript"/>
        <sz val="10"/>
        <rFont val="Sylfaen"/>
        <family val="1"/>
      </rPr>
      <t>3</t>
    </r>
  </si>
  <si>
    <t>ბეტონი B-30</t>
  </si>
  <si>
    <t xml:space="preserve">ხის ძელაკები III ხ. 40-60 მმ  სისქის  </t>
  </si>
  <si>
    <t xml:space="preserve">ფიცარი ჩამოგანილი III ხ. 25-32მმ მმ    </t>
  </si>
  <si>
    <t xml:space="preserve">იგივე 40 მმ </t>
  </si>
  <si>
    <t>სამშენებლო ქანჩი</t>
  </si>
  <si>
    <r>
      <t xml:space="preserve">ს.ნ.და წ.  9-18-2 </t>
    </r>
  </si>
  <si>
    <t>ტნ</t>
  </si>
  <si>
    <t>ამწე 3ტ</t>
  </si>
  <si>
    <t>გ/მ</t>
  </si>
  <si>
    <t>15-164-8</t>
  </si>
  <si>
    <r>
      <t xml:space="preserve">ლითონის კონსტრუქციების  დამუშავება და </t>
    </r>
    <r>
      <rPr>
        <b/>
        <sz val="10"/>
        <rFont val="Sylfaen"/>
        <family val="1"/>
      </rPr>
      <t xml:space="preserve"> შეღებვა ანტიკოროზიული საღებავით </t>
    </r>
  </si>
  <si>
    <t>ანტიკოროზიული საღებავი</t>
  </si>
  <si>
    <t>ოლიფა</t>
  </si>
  <si>
    <t>სხვა მასალები</t>
  </si>
  <si>
    <t xml:space="preserve">შუახევის მუნიციპალიტეტის, სოფელ ბუთურაულში სასმელი წყლის რეზერვუართან ფერდსამაგრი კედლისა და წყალამრიდი არხების მოწყობა </t>
  </si>
  <si>
    <t xml:space="preserve">შედგენილია:  2019 წლის II  კვარტლის დონეზე </t>
  </si>
  <si>
    <t xml:space="preserve">ფერდსამაგრი კედელი. </t>
  </si>
  <si>
    <t>საძირკვლის კედლების   გამაგრება ინვენტარული  ფარებით ორივე მხარეს (3,2 მ სიმაღლით, ყოველ 2მ)  დაშლა და ამოღება, შემდგომში გამოყენებით (2X3,2)2</t>
  </si>
  <si>
    <t xml:space="preserve">რ/ბეტონის ლენტური  საძირკვლის და კედლის   მოწყობა ბეტონი  B-25 კლასის  </t>
  </si>
  <si>
    <t>ბეტონი B-25</t>
  </si>
  <si>
    <t xml:space="preserve"> არმატურა А III</t>
  </si>
  <si>
    <t>არსებული გრუნტი</t>
  </si>
  <si>
    <r>
      <t>კედლის უკან შევსება, არსებული გრუნტით ექსკავატორით  ჩამჩის ტევადობით 0,5მ</t>
    </r>
    <r>
      <rPr>
        <b/>
        <vertAlign val="superscript"/>
        <sz val="10"/>
        <rFont val="Sylfaen"/>
        <family val="1"/>
      </rPr>
      <t>3</t>
    </r>
    <r>
      <rPr>
        <b/>
        <sz val="10"/>
        <rFont val="Sylfaen"/>
        <family val="1"/>
      </rPr>
      <t xml:space="preserve"> დატკეპვნით, </t>
    </r>
  </si>
  <si>
    <t xml:space="preserve"> გრუნტისამოღება ხელით, ადგილზე მოსწორებით</t>
  </si>
  <si>
    <t>ს,ნ,და წ IV-2-84 11-1-5</t>
  </si>
  <si>
    <t xml:space="preserve">  ქვიშა ხრეშოვანი ნარევით მომზადება საძირკვლის ქვეშ  სისქე 10სმ</t>
  </si>
  <si>
    <t>4.1-235</t>
  </si>
  <si>
    <t xml:space="preserve"> B-30 კლასის ბეტონით   რ/ბეტონის სანიაღვრე არხის   მოწყობა</t>
  </si>
  <si>
    <t xml:space="preserve"> არმატურა  А III  </t>
  </si>
  <si>
    <t>მილკვადრატი  40X40X3  6X1,02</t>
  </si>
  <si>
    <t>მილკვადრატი  30X30X2,5  6X1,02</t>
  </si>
  <si>
    <t>ლითონის კუთხოვანა 40X40X3 და ლითონის კუთხოვანა  30X30X2,5 (ცხაურის მოწყობა)</t>
  </si>
  <si>
    <t>არმატურა Ф25 АIII</t>
  </si>
  <si>
    <t>რ/ბეტონის  სანიაღვრე არხი ცხაურით</t>
  </si>
  <si>
    <t xml:space="preserve">რ/ბეტონის სანიაღვრე არხი </t>
  </si>
  <si>
    <t xml:space="preserve"> 23-2-3 gam.</t>
  </si>
  <si>
    <t xml:space="preserve">გ/მ </t>
  </si>
  <si>
    <t xml:space="preserve">შრომის დანახარჯი </t>
  </si>
  <si>
    <t>მანქანები</t>
  </si>
  <si>
    <t xml:space="preserve">ცალი </t>
  </si>
  <si>
    <t>სანიაღვრე მილი</t>
  </si>
  <si>
    <t>გოფრირებული სანიაღვრე მილის მოწყობა d- 600 მმ SN-8</t>
  </si>
  <si>
    <t>გოფრირებული მილი  d- 600 მმ SN-8</t>
  </si>
  <si>
    <t>ფასონური ნაწილები  d-600 მმ</t>
  </si>
  <si>
    <t xml:space="preserve">  ქვიშის მომზადება საძირკვლის ქვეშ  სისქე 10სმ</t>
  </si>
  <si>
    <t>ქვიშა</t>
  </si>
  <si>
    <t>ს.ნ. და წ.IV-2-82ტ-1 ცხ 1.81-3</t>
  </si>
  <si>
    <t xml:space="preserve">გრუნტის უკუჩაყრა ხელით დარჩენილი გრუნტის ადგილზე მოსწორება </t>
  </si>
  <si>
    <t xml:space="preserve"> გრუნტის  ამოღება ხელით,მილის მოსაწყობად</t>
  </si>
  <si>
    <t>ზედაპირის მოსწორება გრუნტის მოჭრა ხელით და  დატკეპვნა</t>
  </si>
  <si>
    <t xml:space="preserve">  ქვიშა ხრეშოვანი ნარევით საფუძვლის მოწყობა, დატკეპვნა ფილის   ქვეშ  სისქე 10სმ</t>
  </si>
  <si>
    <t>ბეტონი B-22,5</t>
  </si>
  <si>
    <t xml:space="preserve">რ/ბეტონის ფილის მოწყობა ეროზირებული გრუნტის ზედაპირის გამაგრებაზე  ბეტონი  B-22,5 კლასის ვიბრირებული   </t>
  </si>
  <si>
    <t>ვიბრატორი</t>
  </si>
  <si>
    <t>ს.ნ.და წ. 6-1-2 მისად</t>
  </si>
  <si>
    <t xml:space="preserve">პლასტმასის სადრენაჟე მილები დ-100 მმ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</si>
</sst>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0.0000"/>
    <numFmt numFmtId="191" formatCode="0.00000"/>
    <numFmt numFmtId="192" formatCode="0.0000000"/>
    <numFmt numFmtId="193" formatCode="0.000000"/>
    <numFmt numFmtId="194" formatCode="0.000%"/>
    <numFmt numFmtId="195" formatCode="#,##0.00000000"/>
    <numFmt numFmtId="196" formatCode="#,##0.0"/>
    <numFmt numFmtId="197" formatCode="0.0%"/>
    <numFmt numFmtId="198" formatCode="_-* #,##0.0_р_._-;\-* #,##0.0_р_._-;_-* &quot;-&quot;?_р_._-;_-@_-"/>
    <numFmt numFmtId="199" formatCode="#,##0.000"/>
    <numFmt numFmtId="200" formatCode="#,##0.00000"/>
  </numFmts>
  <fonts count="78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0"/>
      <name val="Acad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0"/>
      <name val="Arial"/>
      <family val="2"/>
    </font>
    <font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11"/>
      <color indexed="8"/>
      <name val="Sylfaen"/>
      <family val="1"/>
    </font>
    <font>
      <sz val="8"/>
      <name val="Sylfaen"/>
      <family val="1"/>
    </font>
    <font>
      <b/>
      <sz val="14"/>
      <name val="Acad Nusx Geo"/>
      <family val="2"/>
    </font>
    <font>
      <b/>
      <vertAlign val="superscript"/>
      <sz val="10"/>
      <name val="Sylfaen"/>
      <family val="1"/>
    </font>
    <font>
      <vertAlign val="superscript"/>
      <sz val="10"/>
      <name val="Sylfaen"/>
      <family val="1"/>
    </font>
    <font>
      <b/>
      <sz val="9"/>
      <name val="Sylfaen"/>
      <family val="1"/>
    </font>
    <font>
      <sz val="12"/>
      <name val="AcadNusx"/>
      <family val="0"/>
    </font>
    <font>
      <b/>
      <sz val="10"/>
      <name val="A_Nusxuri"/>
      <family val="0"/>
    </font>
    <font>
      <sz val="12"/>
      <color indexed="10"/>
      <name val="AcadNusx"/>
      <family val="0"/>
    </font>
    <font>
      <sz val="10"/>
      <color indexed="12"/>
      <name val="AcadNusx"/>
      <family val="0"/>
    </font>
    <font>
      <sz val="12"/>
      <color indexed="12"/>
      <name val="AcadNusx"/>
      <family val="0"/>
    </font>
    <font>
      <sz val="10"/>
      <color indexed="10"/>
      <name val="AcadNusx"/>
      <family val="0"/>
    </font>
    <font>
      <sz val="8"/>
      <name val="AcadNusx"/>
      <family val="0"/>
    </font>
    <font>
      <sz val="12"/>
      <name val="Arial"/>
      <family val="2"/>
    </font>
    <font>
      <b/>
      <sz val="10"/>
      <name val="Acad Nusx Geo"/>
      <family val="2"/>
    </font>
    <font>
      <b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 horizontal="center"/>
    </xf>
    <xf numFmtId="188" fontId="14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6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188" fontId="21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22" fillId="0" borderId="0" xfId="0" applyFont="1" applyBorder="1" applyAlignment="1">
      <alignment horizontal="left"/>
    </xf>
    <xf numFmtId="49" fontId="26" fillId="0" borderId="10" xfId="0" applyNumberFormat="1" applyFont="1" applyBorder="1" applyAlignment="1">
      <alignment horizontal="center" vertical="center" wrapText="1"/>
    </xf>
    <xf numFmtId="188" fontId="26" fillId="33" borderId="10" xfId="0" applyNumberFormat="1" applyFont="1" applyFill="1" applyBorder="1" applyAlignment="1">
      <alignment horizontal="center" vertical="center" wrapText="1"/>
    </xf>
    <xf numFmtId="188" fontId="21" fillId="33" borderId="10" xfId="0" applyNumberFormat="1" applyFont="1" applyFill="1" applyBorder="1" applyAlignment="1">
      <alignment horizontal="center" vertical="center" wrapText="1"/>
    </xf>
    <xf numFmtId="189" fontId="21" fillId="33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0" fontId="34" fillId="33" borderId="0" xfId="0" applyFont="1" applyFill="1" applyAlignment="1">
      <alignment horizontal="center" vertical="center" wrapText="1"/>
    </xf>
    <xf numFmtId="190" fontId="21" fillId="33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 applyProtection="1">
      <alignment horizontal="center" vertical="center" wrapText="1"/>
      <protection locked="0"/>
    </xf>
    <xf numFmtId="2" fontId="26" fillId="0" borderId="10" xfId="0" applyNumberFormat="1" applyFont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 applyProtection="1">
      <alignment horizontal="center" vertical="center" wrapText="1"/>
      <protection locked="0"/>
    </xf>
    <xf numFmtId="2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197" fontId="26" fillId="33" borderId="10" xfId="0" applyNumberFormat="1" applyFont="1" applyFill="1" applyBorder="1" applyAlignment="1">
      <alignment horizontal="center" vertical="center" wrapText="1"/>
    </xf>
    <xf numFmtId="197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26" fillId="0" borderId="10" xfId="0" applyNumberFormat="1" applyFont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Border="1" applyAlignment="1">
      <alignment vertical="center" wrapText="1"/>
    </xf>
    <xf numFmtId="0" fontId="29" fillId="33" borderId="10" xfId="0" applyFont="1" applyFill="1" applyBorder="1" applyAlignment="1">
      <alignment horizontal="center" vertical="center" textRotation="90" wrapText="1"/>
    </xf>
    <xf numFmtId="188" fontId="21" fillId="0" borderId="0" xfId="0" applyNumberFormat="1" applyFont="1" applyAlignment="1">
      <alignment horizontal="center"/>
    </xf>
    <xf numFmtId="49" fontId="26" fillId="33" borderId="11" xfId="0" applyNumberFormat="1" applyFont="1" applyFill="1" applyBorder="1" applyAlignment="1">
      <alignment horizontal="center" vertical="center" wrapText="1"/>
    </xf>
    <xf numFmtId="1" fontId="26" fillId="33" borderId="10" xfId="0" applyNumberFormat="1" applyFont="1" applyFill="1" applyBorder="1" applyAlignment="1">
      <alignment horizontal="center" vertical="center" wrapText="1"/>
    </xf>
    <xf numFmtId="1" fontId="36" fillId="33" borderId="0" xfId="0" applyNumberFormat="1" applyFont="1" applyFill="1" applyBorder="1" applyAlignment="1">
      <alignment horizontal="center" vertical="center" wrapText="1"/>
    </xf>
    <xf numFmtId="1" fontId="37" fillId="33" borderId="0" xfId="0" applyNumberFormat="1" applyFont="1" applyFill="1" applyBorder="1" applyAlignment="1">
      <alignment horizontal="center" vertical="center" wrapText="1"/>
    </xf>
    <xf numFmtId="14" fontId="21" fillId="33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vertical="center" wrapText="1"/>
    </xf>
    <xf numFmtId="189" fontId="26" fillId="33" borderId="10" xfId="0" applyNumberFormat="1" applyFont="1" applyFill="1" applyBorder="1" applyAlignment="1">
      <alignment horizontal="center" vertical="center" wrapText="1"/>
    </xf>
    <xf numFmtId="189" fontId="21" fillId="0" borderId="10" xfId="0" applyNumberFormat="1" applyFont="1" applyFill="1" applyBorder="1" applyAlignment="1">
      <alignment horizontal="center" vertical="center" wrapText="1"/>
    </xf>
    <xf numFmtId="191" fontId="21" fillId="33" borderId="10" xfId="0" applyNumberFormat="1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center" vertical="center" wrapText="1"/>
    </xf>
    <xf numFmtId="1" fontId="38" fillId="33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2" fontId="38" fillId="33" borderId="0" xfId="0" applyNumberFormat="1" applyFont="1" applyFill="1" applyAlignment="1">
      <alignment horizontal="center" vertical="center" wrapText="1"/>
    </xf>
    <xf numFmtId="189" fontId="38" fillId="33" borderId="0" xfId="0" applyNumberFormat="1" applyFont="1" applyFill="1" applyAlignment="1">
      <alignment horizontal="center" vertical="center" wrapText="1"/>
    </xf>
    <xf numFmtId="0" fontId="26" fillId="33" borderId="11" xfId="0" applyNumberFormat="1" applyFont="1" applyFill="1" applyBorder="1" applyAlignment="1">
      <alignment horizontal="center" vertical="center" wrapText="1"/>
    </xf>
    <xf numFmtId="2" fontId="26" fillId="33" borderId="11" xfId="0" applyNumberFormat="1" applyFont="1" applyFill="1" applyBorder="1" applyAlignment="1">
      <alignment horizontal="center" vertical="center" wrapText="1"/>
    </xf>
    <xf numFmtId="188" fontId="26" fillId="33" borderId="11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Border="1" applyAlignment="1">
      <alignment horizontal="center" vertical="center" wrapText="1"/>
    </xf>
    <xf numFmtId="191" fontId="27" fillId="0" borderId="10" xfId="0" applyNumberFormat="1" applyFont="1" applyBorder="1" applyAlignment="1">
      <alignment horizontal="center" vertical="center" wrapText="1"/>
    </xf>
    <xf numFmtId="189" fontId="21" fillId="0" borderId="10" xfId="0" applyNumberFormat="1" applyFont="1" applyBorder="1" applyAlignment="1">
      <alignment horizontal="center" vertical="center" wrapText="1"/>
    </xf>
    <xf numFmtId="1" fontId="39" fillId="33" borderId="0" xfId="0" applyNumberFormat="1" applyFont="1" applyFill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2" fontId="21" fillId="34" borderId="10" xfId="0" applyNumberFormat="1" applyFont="1" applyFill="1" applyBorder="1" applyAlignment="1">
      <alignment horizontal="center" vertical="center" wrapText="1"/>
    </xf>
    <xf numFmtId="2" fontId="26" fillId="34" borderId="11" xfId="0" applyNumberFormat="1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2" fontId="36" fillId="33" borderId="0" xfId="0" applyNumberFormat="1" applyFont="1" applyFill="1" applyBorder="1" applyAlignment="1">
      <alignment horizontal="center" vertical="center" wrapText="1"/>
    </xf>
    <xf numFmtId="188" fontId="26" fillId="0" borderId="10" xfId="0" applyNumberFormat="1" applyFont="1" applyFill="1" applyBorder="1" applyAlignment="1">
      <alignment horizontal="center" vertical="center" wrapText="1"/>
    </xf>
    <xf numFmtId="191" fontId="26" fillId="0" borderId="10" xfId="0" applyNumberFormat="1" applyFont="1" applyFill="1" applyBorder="1" applyAlignment="1">
      <alignment horizontal="center" vertical="center" wrapText="1"/>
    </xf>
    <xf numFmtId="2" fontId="26" fillId="34" borderId="10" xfId="0" applyNumberFormat="1" applyFont="1" applyFill="1" applyBorder="1" applyAlignment="1">
      <alignment horizontal="center" vertical="center" wrapText="1"/>
    </xf>
    <xf numFmtId="2" fontId="21" fillId="33" borderId="10" xfId="55" applyNumberFormat="1" applyFont="1" applyFill="1" applyBorder="1" applyAlignment="1">
      <alignment horizontal="center" vertical="center"/>
      <protection/>
    </xf>
    <xf numFmtId="0" fontId="21" fillId="33" borderId="10" xfId="55" applyFont="1" applyFill="1" applyBorder="1" applyAlignment="1">
      <alignment horizontal="center" vertical="center" wrapText="1"/>
      <protection/>
    </xf>
    <xf numFmtId="188" fontId="21" fillId="33" borderId="10" xfId="55" applyNumberFormat="1" applyFont="1" applyFill="1" applyBorder="1" applyAlignment="1">
      <alignment horizontal="center" vertical="center"/>
      <protection/>
    </xf>
    <xf numFmtId="189" fontId="21" fillId="33" borderId="10" xfId="55" applyNumberFormat="1" applyFont="1" applyFill="1" applyBorder="1" applyAlignment="1">
      <alignment horizontal="center"/>
      <protection/>
    </xf>
    <xf numFmtId="1" fontId="26" fillId="0" borderId="10" xfId="0" applyNumberFormat="1" applyFont="1" applyBorder="1" applyAlignment="1">
      <alignment horizontal="center" vertical="center" wrapText="1"/>
    </xf>
    <xf numFmtId="0" fontId="42" fillId="33" borderId="10" xfId="55" applyFont="1" applyFill="1" applyBorder="1" applyAlignment="1">
      <alignment horizontal="center" vertical="center" wrapText="1"/>
      <protection/>
    </xf>
    <xf numFmtId="189" fontId="21" fillId="33" borderId="10" xfId="55" applyNumberFormat="1" applyFont="1" applyFill="1" applyBorder="1" applyAlignment="1">
      <alignment horizontal="center" vertical="center"/>
      <protection/>
    </xf>
    <xf numFmtId="188" fontId="21" fillId="0" borderId="11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88" fontId="21" fillId="34" borderId="1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0" fontId="21" fillId="34" borderId="10" xfId="0" applyNumberFormat="1" applyFont="1" applyFill="1" applyBorder="1" applyAlignment="1">
      <alignment horizontal="center" vertical="center" wrapText="1"/>
    </xf>
    <xf numFmtId="190" fontId="21" fillId="34" borderId="10" xfId="0" applyNumberFormat="1" applyFont="1" applyFill="1" applyBorder="1" applyAlignment="1">
      <alignment horizontal="center" vertical="center" wrapText="1"/>
    </xf>
    <xf numFmtId="189" fontId="26" fillId="0" borderId="10" xfId="0" applyNumberFormat="1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190" fontId="21" fillId="33" borderId="11" xfId="0" applyNumberFormat="1" applyFont="1" applyFill="1" applyBorder="1" applyAlignment="1">
      <alignment horizontal="center" vertical="center" wrapText="1"/>
    </xf>
    <xf numFmtId="189" fontId="21" fillId="33" borderId="11" xfId="0" applyNumberFormat="1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2" fontId="37" fillId="3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49" fontId="27" fillId="33" borderId="10" xfId="0" applyNumberFormat="1" applyFont="1" applyFill="1" applyBorder="1" applyAlignment="1">
      <alignment horizontal="center" vertical="center" textRotation="90" wrapText="1"/>
    </xf>
    <xf numFmtId="0" fontId="29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49" fontId="35" fillId="0" borderId="12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wrapText="1"/>
    </xf>
    <xf numFmtId="0" fontId="27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133" t="s">
        <v>66</v>
      </c>
      <c r="B1" s="133"/>
      <c r="C1" s="133"/>
      <c r="D1" s="133"/>
      <c r="E1" s="133"/>
      <c r="F1" s="133"/>
      <c r="G1" s="133"/>
      <c r="H1" s="133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134" t="s">
        <v>121</v>
      </c>
      <c r="B3" s="134"/>
      <c r="C3" s="134"/>
      <c r="D3" s="134"/>
      <c r="E3" s="134"/>
      <c r="F3" s="134"/>
      <c r="G3" s="134"/>
      <c r="H3" s="134"/>
    </row>
    <row r="4" spans="1:8" ht="17.25" customHeight="1">
      <c r="A4" s="135" t="s">
        <v>112</v>
      </c>
      <c r="B4" s="135"/>
      <c r="C4" s="135"/>
      <c r="D4" s="135"/>
      <c r="E4" s="135"/>
      <c r="F4" s="135"/>
      <c r="G4" s="135"/>
      <c r="H4" s="135"/>
    </row>
    <row r="5" spans="1:8" ht="16.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136"/>
      <c r="B6" s="136"/>
      <c r="C6" s="136"/>
      <c r="D6" s="136"/>
      <c r="E6" s="136"/>
      <c r="F6" s="136"/>
      <c r="G6" s="136"/>
      <c r="H6" s="136"/>
    </row>
    <row r="7" spans="1:8" ht="16.5">
      <c r="A7" s="132" t="s">
        <v>84</v>
      </c>
      <c r="B7" s="132"/>
      <c r="C7" s="132"/>
      <c r="D7" s="132"/>
      <c r="E7" s="34" t="e">
        <f>H132</f>
        <v>#REF!</v>
      </c>
      <c r="F7" s="27" t="s">
        <v>10</v>
      </c>
      <c r="G7" s="25"/>
      <c r="H7" s="25"/>
    </row>
    <row r="8" spans="1:8" ht="16.5">
      <c r="A8" s="132" t="s">
        <v>85</v>
      </c>
      <c r="B8" s="132"/>
      <c r="C8" s="132"/>
      <c r="D8" s="132"/>
      <c r="E8" s="34" t="e">
        <f>H125</f>
        <v>#REF!</v>
      </c>
      <c r="F8" s="27" t="s">
        <v>10</v>
      </c>
      <c r="G8" s="25"/>
      <c r="H8" s="25"/>
    </row>
    <row r="9" spans="1:8" ht="16.5">
      <c r="A9" s="139" t="s">
        <v>86</v>
      </c>
      <c r="B9" s="139"/>
      <c r="C9" s="139"/>
      <c r="D9" s="139"/>
      <c r="E9" s="34" t="e">
        <f>E8/4.6</f>
        <v>#REF!</v>
      </c>
      <c r="F9" s="30" t="s">
        <v>45</v>
      </c>
      <c r="G9" s="29"/>
      <c r="H9" s="29"/>
    </row>
    <row r="10" spans="1:8" ht="15">
      <c r="A10" s="140" t="s">
        <v>122</v>
      </c>
      <c r="B10" s="140"/>
      <c r="C10" s="140"/>
      <c r="D10" s="140"/>
      <c r="E10" s="140"/>
      <c r="F10" s="140"/>
      <c r="G10" s="140"/>
      <c r="H10" s="140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141" t="s">
        <v>11</v>
      </c>
      <c r="B12" s="142" t="s">
        <v>29</v>
      </c>
      <c r="C12" s="143" t="s">
        <v>30</v>
      </c>
      <c r="D12" s="144" t="s">
        <v>18</v>
      </c>
      <c r="E12" s="145" t="s">
        <v>26</v>
      </c>
      <c r="F12" s="145"/>
      <c r="G12" s="146" t="s">
        <v>12</v>
      </c>
      <c r="H12" s="146"/>
    </row>
    <row r="13" spans="1:8" ht="48">
      <c r="A13" s="141"/>
      <c r="B13" s="142"/>
      <c r="C13" s="143"/>
      <c r="D13" s="144"/>
      <c r="E13" s="7" t="s">
        <v>18</v>
      </c>
      <c r="F13" s="7" t="s">
        <v>28</v>
      </c>
      <c r="G13" s="7" t="s">
        <v>27</v>
      </c>
      <c r="H13" s="18" t="s">
        <v>19</v>
      </c>
    </row>
    <row r="14" spans="1:8" ht="13.5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17" t="s">
        <v>25</v>
      </c>
      <c r="G14" s="3" t="s">
        <v>13</v>
      </c>
      <c r="H14" s="19">
        <v>8</v>
      </c>
    </row>
    <row r="15" spans="1:8" s="14" customFormat="1" ht="49.5" customHeight="1">
      <c r="A15" s="3" t="s">
        <v>20</v>
      </c>
      <c r="B15" s="3" t="s">
        <v>99</v>
      </c>
      <c r="C15" s="5" t="s">
        <v>123</v>
      </c>
      <c r="D15" s="3" t="s">
        <v>57</v>
      </c>
      <c r="E15" s="12"/>
      <c r="F15" s="17">
        <v>30</v>
      </c>
      <c r="G15" s="12"/>
      <c r="H15" s="33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47</v>
      </c>
      <c r="C16" s="16" t="s">
        <v>98</v>
      </c>
      <c r="D16" s="4" t="s">
        <v>58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100</v>
      </c>
      <c r="D17" s="4" t="s">
        <v>10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116</v>
      </c>
      <c r="D18" s="4" t="s">
        <v>57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93</v>
      </c>
      <c r="D19" s="4" t="s">
        <v>59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94</v>
      </c>
      <c r="D20" s="4" t="s">
        <v>59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46</v>
      </c>
      <c r="D21" s="4" t="s">
        <v>10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21</v>
      </c>
      <c r="B22" s="3" t="s">
        <v>99</v>
      </c>
      <c r="C22" s="5" t="s">
        <v>113</v>
      </c>
      <c r="D22" s="3" t="s">
        <v>57</v>
      </c>
      <c r="E22" s="12"/>
      <c r="F22" s="17">
        <v>24</v>
      </c>
      <c r="G22" s="12"/>
      <c r="H22" s="33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47</v>
      </c>
      <c r="C23" s="16" t="s">
        <v>98</v>
      </c>
      <c r="D23" s="4" t="s">
        <v>58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100</v>
      </c>
      <c r="D24" s="4" t="s">
        <v>10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67</v>
      </c>
      <c r="D25" s="4" t="s">
        <v>57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68</v>
      </c>
      <c r="D26" s="4" t="s">
        <v>59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69</v>
      </c>
      <c r="D27" s="4" t="s">
        <v>59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2.6000000000000005</v>
      </c>
      <c r="B28" s="4"/>
      <c r="C28" s="16" t="s">
        <v>46</v>
      </c>
      <c r="D28" s="4" t="s">
        <v>10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22</v>
      </c>
      <c r="B29" s="3" t="s">
        <v>99</v>
      </c>
      <c r="C29" s="5" t="s">
        <v>90</v>
      </c>
      <c r="D29" s="3" t="s">
        <v>57</v>
      </c>
      <c r="E29" s="12"/>
      <c r="F29" s="17">
        <v>32</v>
      </c>
      <c r="G29" s="12"/>
      <c r="H29" s="33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47</v>
      </c>
      <c r="C30" s="16" t="s">
        <v>98</v>
      </c>
      <c r="D30" s="4" t="s">
        <v>58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100</v>
      </c>
      <c r="D31" s="4" t="s">
        <v>10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70</v>
      </c>
      <c r="D32" s="4" t="s">
        <v>57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71</v>
      </c>
      <c r="D33" s="4" t="s">
        <v>59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72</v>
      </c>
      <c r="D34" s="4" t="s">
        <v>59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46</v>
      </c>
      <c r="D35" s="4" t="s">
        <v>10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23</v>
      </c>
      <c r="B36" s="3" t="s">
        <v>124</v>
      </c>
      <c r="C36" s="5" t="s">
        <v>126</v>
      </c>
      <c r="D36" s="3" t="s">
        <v>31</v>
      </c>
      <c r="E36" s="12"/>
      <c r="F36" s="17">
        <v>1</v>
      </c>
      <c r="G36" s="12"/>
      <c r="H36" s="33">
        <f>H37++H38++H39++H40</f>
        <v>20.748</v>
      </c>
    </row>
    <row r="37" spans="1:8" ht="15">
      <c r="A37" s="10">
        <f>A36+0.1</f>
        <v>4.1</v>
      </c>
      <c r="B37" s="4"/>
      <c r="C37" s="16" t="s">
        <v>96</v>
      </c>
      <c r="D37" s="4" t="s">
        <v>58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5">
      <c r="A38" s="10">
        <f>A37+0.1</f>
        <v>4.199999999999999</v>
      </c>
      <c r="B38" s="4"/>
      <c r="C38" s="16" t="s">
        <v>53</v>
      </c>
      <c r="D38" s="4" t="s">
        <v>48</v>
      </c>
      <c r="E38" s="8">
        <v>0.03</v>
      </c>
      <c r="F38" s="9">
        <f>E38*F36</f>
        <v>0.03</v>
      </c>
      <c r="G38" s="8">
        <v>3.2</v>
      </c>
      <c r="H38" s="36">
        <f>F38*G38</f>
        <v>0.096</v>
      </c>
    </row>
    <row r="39" spans="1:8" ht="15">
      <c r="A39" s="10">
        <f>A38+0.1</f>
        <v>4.299999999999999</v>
      </c>
      <c r="B39" s="4"/>
      <c r="C39" s="16" t="s">
        <v>125</v>
      </c>
      <c r="D39" s="4" t="s">
        <v>57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4.399999999999999</v>
      </c>
      <c r="B40" s="4"/>
      <c r="C40" s="16" t="s">
        <v>46</v>
      </c>
      <c r="D40" s="4" t="s">
        <v>10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24</v>
      </c>
      <c r="B41" s="3" t="s">
        <v>124</v>
      </c>
      <c r="C41" s="5" t="s">
        <v>127</v>
      </c>
      <c r="D41" s="3" t="s">
        <v>31</v>
      </c>
      <c r="E41" s="12"/>
      <c r="F41" s="17">
        <v>1</v>
      </c>
      <c r="G41" s="12"/>
      <c r="H41" s="33">
        <f>H42+H43+H44++H45</f>
        <v>38.748</v>
      </c>
    </row>
    <row r="42" spans="1:8" ht="15">
      <c r="A42" s="10">
        <f>A41+0.1</f>
        <v>5.1</v>
      </c>
      <c r="B42" s="4"/>
      <c r="C42" s="16" t="s">
        <v>96</v>
      </c>
      <c r="D42" s="4" t="s">
        <v>58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5">
      <c r="A43" s="10">
        <f>A42+0.1</f>
        <v>5.199999999999999</v>
      </c>
      <c r="B43" s="4"/>
      <c r="C43" s="16" t="s">
        <v>53</v>
      </c>
      <c r="D43" s="4" t="s">
        <v>48</v>
      </c>
      <c r="E43" s="8">
        <v>0.03</v>
      </c>
      <c r="F43" s="9">
        <f>E43*F41</f>
        <v>0.03</v>
      </c>
      <c r="G43" s="8">
        <v>3.2</v>
      </c>
      <c r="H43" s="36">
        <f>F43*G43</f>
        <v>0.096</v>
      </c>
    </row>
    <row r="44" spans="1:8" ht="15">
      <c r="A44" s="10">
        <f>A43+0.1</f>
        <v>5.299999999999999</v>
      </c>
      <c r="B44" s="4"/>
      <c r="C44" s="16" t="s">
        <v>127</v>
      </c>
      <c r="D44" s="4" t="s">
        <v>57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5.399999999999999</v>
      </c>
      <c r="B45" s="4"/>
      <c r="C45" s="16" t="s">
        <v>46</v>
      </c>
      <c r="D45" s="4" t="s">
        <v>10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25</v>
      </c>
      <c r="B46" s="3" t="s">
        <v>124</v>
      </c>
      <c r="C46" s="5" t="s">
        <v>103</v>
      </c>
      <c r="D46" s="3" t="s">
        <v>31</v>
      </c>
      <c r="E46" s="12"/>
      <c r="F46" s="17">
        <v>1</v>
      </c>
      <c r="G46" s="12"/>
      <c r="H46" s="33">
        <f>H47+H48++H49++H50</f>
        <v>20.748</v>
      </c>
    </row>
    <row r="47" spans="1:8" ht="15">
      <c r="A47" s="10">
        <f>A46+0.1</f>
        <v>6.1</v>
      </c>
      <c r="B47" s="4"/>
      <c r="C47" s="16" t="s">
        <v>96</v>
      </c>
      <c r="D47" s="4" t="s">
        <v>58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5">
      <c r="A48" s="10">
        <f>A47+0.1</f>
        <v>6.199999999999999</v>
      </c>
      <c r="B48" s="4"/>
      <c r="C48" s="16" t="s">
        <v>53</v>
      </c>
      <c r="D48" s="4" t="s">
        <v>48</v>
      </c>
      <c r="E48" s="8">
        <v>0.03</v>
      </c>
      <c r="F48" s="9">
        <f>E48*F46</f>
        <v>0.03</v>
      </c>
      <c r="G48" s="8">
        <v>3.2</v>
      </c>
      <c r="H48" s="36">
        <f>F48*G48</f>
        <v>0.096</v>
      </c>
    </row>
    <row r="49" spans="1:8" ht="15">
      <c r="A49" s="10">
        <f>A48+0.1</f>
        <v>6.299999999999999</v>
      </c>
      <c r="B49" s="4"/>
      <c r="C49" s="16" t="s">
        <v>103</v>
      </c>
      <c r="D49" s="4" t="s">
        <v>57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6.399999999999999</v>
      </c>
      <c r="B50" s="4"/>
      <c r="C50" s="16" t="s">
        <v>46</v>
      </c>
      <c r="D50" s="4" t="s">
        <v>10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40.5">
      <c r="A51" s="3" t="s">
        <v>13</v>
      </c>
      <c r="B51" s="3" t="s">
        <v>73</v>
      </c>
      <c r="C51" s="5" t="s">
        <v>74</v>
      </c>
      <c r="D51" s="3" t="s">
        <v>57</v>
      </c>
      <c r="E51" s="12"/>
      <c r="F51" s="17">
        <v>86</v>
      </c>
      <c r="G51" s="12"/>
      <c r="H51" s="33">
        <f>H52+H53</f>
        <v>35.514559999999996</v>
      </c>
      <c r="I51" s="32"/>
    </row>
    <row r="52" spans="1:8" ht="18" customHeight="1">
      <c r="A52" s="10">
        <f>A51+0.1</f>
        <v>7.1</v>
      </c>
      <c r="B52" s="4"/>
      <c r="C52" s="16" t="s">
        <v>95</v>
      </c>
      <c r="D52" s="4" t="s">
        <v>58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46</v>
      </c>
      <c r="D53" s="4" t="s">
        <v>10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14</v>
      </c>
      <c r="B54" s="3" t="s">
        <v>101</v>
      </c>
      <c r="C54" s="5" t="s">
        <v>130</v>
      </c>
      <c r="D54" s="3" t="s">
        <v>79</v>
      </c>
      <c r="E54" s="12"/>
      <c r="F54" s="17">
        <v>1</v>
      </c>
      <c r="G54" s="12"/>
      <c r="H54" s="33">
        <f>H55+H56++H57++H58++H59</f>
        <v>566.3100000000001</v>
      </c>
    </row>
    <row r="55" spans="1:8" ht="13.5">
      <c r="A55" s="10">
        <f>A54+0.1</f>
        <v>8.1</v>
      </c>
      <c r="B55" s="4"/>
      <c r="C55" s="31" t="s">
        <v>102</v>
      </c>
      <c r="D55" s="4" t="s">
        <v>58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1" t="s">
        <v>92</v>
      </c>
      <c r="D56" s="4" t="s">
        <v>10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3.5">
      <c r="A57" s="10">
        <f>A56+0.1</f>
        <v>8.299999999999999</v>
      </c>
      <c r="B57" s="4"/>
      <c r="C57" s="22" t="s">
        <v>128</v>
      </c>
      <c r="D57" s="4" t="s">
        <v>50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8.399999999999999</v>
      </c>
      <c r="B58" s="4"/>
      <c r="C58" s="22" t="s">
        <v>129</v>
      </c>
      <c r="D58" s="4" t="s">
        <v>31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1" t="s">
        <v>46</v>
      </c>
      <c r="D59" s="4" t="s">
        <v>10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15</v>
      </c>
      <c r="B60" s="3" t="s">
        <v>44</v>
      </c>
      <c r="C60" s="5" t="s">
        <v>82</v>
      </c>
      <c r="D60" s="3" t="s">
        <v>31</v>
      </c>
      <c r="E60" s="17"/>
      <c r="F60" s="17">
        <v>10</v>
      </c>
      <c r="G60" s="17"/>
      <c r="H60" s="33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51</v>
      </c>
      <c r="D61" s="4" t="s">
        <v>45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52</v>
      </c>
      <c r="D62" s="4" t="s">
        <v>10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28" t="s">
        <v>75</v>
      </c>
      <c r="D63" s="4"/>
      <c r="E63" s="8"/>
      <c r="F63" s="10"/>
      <c r="G63" s="8"/>
      <c r="H63" s="21"/>
    </row>
    <row r="64" spans="1:8" s="14" customFormat="1" ht="45" customHeight="1">
      <c r="A64" s="3" t="s">
        <v>16</v>
      </c>
      <c r="B64" s="3" t="s">
        <v>76</v>
      </c>
      <c r="C64" s="5" t="s">
        <v>77</v>
      </c>
      <c r="D64" s="3" t="s">
        <v>57</v>
      </c>
      <c r="E64" s="12"/>
      <c r="F64" s="17">
        <v>22</v>
      </c>
      <c r="G64" s="12"/>
      <c r="H64" s="33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87</v>
      </c>
      <c r="D65" s="4" t="s">
        <v>58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5">
      <c r="A66" s="10">
        <f>A65+0.1</f>
        <v>10.2</v>
      </c>
      <c r="B66" s="4"/>
      <c r="C66" s="16" t="s">
        <v>88</v>
      </c>
      <c r="D66" s="4" t="s">
        <v>10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5">
      <c r="A67" s="10">
        <f>A66+0.1</f>
        <v>10.299999999999999</v>
      </c>
      <c r="B67" s="4"/>
      <c r="C67" s="16" t="s">
        <v>97</v>
      </c>
      <c r="D67" s="4" t="s">
        <v>49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5">
      <c r="A68" s="10">
        <f>A67+0.1</f>
        <v>10.399999999999999</v>
      </c>
      <c r="B68" s="4"/>
      <c r="C68" s="16" t="s">
        <v>78</v>
      </c>
      <c r="D68" s="4" t="s">
        <v>59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10.499999999999998</v>
      </c>
      <c r="B69" s="3"/>
      <c r="C69" s="16" t="s">
        <v>46</v>
      </c>
      <c r="D69" s="4" t="s">
        <v>10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54</v>
      </c>
      <c r="B70" s="3" t="s">
        <v>60</v>
      </c>
      <c r="C70" s="5" t="s">
        <v>61</v>
      </c>
      <c r="D70" s="3" t="s">
        <v>57</v>
      </c>
      <c r="E70" s="12"/>
      <c r="F70" s="17">
        <v>20</v>
      </c>
      <c r="G70" s="12"/>
      <c r="H70" s="33">
        <f>H71+H72++H73+H74+H75</f>
        <v>224.448</v>
      </c>
    </row>
    <row r="71" spans="1:8" ht="15">
      <c r="A71" s="10">
        <f>A70+0.1</f>
        <v>11.1</v>
      </c>
      <c r="B71" s="4"/>
      <c r="C71" s="16" t="s">
        <v>62</v>
      </c>
      <c r="D71" s="4" t="s">
        <v>58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5">
      <c r="A72" s="10">
        <f>A71+0.1</f>
        <v>11.2</v>
      </c>
      <c r="B72" s="4"/>
      <c r="C72" s="16" t="s">
        <v>63</v>
      </c>
      <c r="D72" s="4" t="s">
        <v>10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64</v>
      </c>
      <c r="D73" s="4" t="s">
        <v>49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11.399999999999999</v>
      </c>
      <c r="B74" s="4"/>
      <c r="C74" s="16" t="s">
        <v>65</v>
      </c>
      <c r="D74" s="4" t="s">
        <v>59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11.499999999999998</v>
      </c>
      <c r="B75" s="4"/>
      <c r="C75" s="16" t="s">
        <v>46</v>
      </c>
      <c r="D75" s="4" t="s">
        <v>10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32</v>
      </c>
      <c r="B76" s="3" t="s">
        <v>106</v>
      </c>
      <c r="C76" s="5" t="s">
        <v>131</v>
      </c>
      <c r="D76" s="3" t="s">
        <v>79</v>
      </c>
      <c r="E76" s="12"/>
      <c r="F76" s="17">
        <v>4</v>
      </c>
      <c r="G76" s="12"/>
      <c r="H76" s="33">
        <f>H77++H78++H79++H80</f>
        <v>537.2479999999999</v>
      </c>
    </row>
    <row r="77" spans="1:8" ht="15">
      <c r="A77" s="10">
        <f>A76+0.1</f>
        <v>12.1</v>
      </c>
      <c r="B77" s="4"/>
      <c r="C77" s="16" t="s">
        <v>104</v>
      </c>
      <c r="D77" s="4" t="s">
        <v>58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5">
      <c r="A78" s="10">
        <f>A77+0.1</f>
        <v>12.2</v>
      </c>
      <c r="B78" s="4"/>
      <c r="C78" s="16" t="s">
        <v>105</v>
      </c>
      <c r="D78" s="4" t="s">
        <v>10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5">
      <c r="A79" s="10">
        <f>A78+0.1</f>
        <v>12.299999999999999</v>
      </c>
      <c r="B79" s="4"/>
      <c r="C79" s="16" t="s">
        <v>132</v>
      </c>
      <c r="D79" s="4" t="s">
        <v>50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12.399999999999999</v>
      </c>
      <c r="B80" s="4"/>
      <c r="C80" s="16" t="s">
        <v>46</v>
      </c>
      <c r="D80" s="4" t="s">
        <v>10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33</v>
      </c>
      <c r="B81" s="3" t="s">
        <v>107</v>
      </c>
      <c r="C81" s="5" t="s">
        <v>133</v>
      </c>
      <c r="D81" s="3" t="s">
        <v>79</v>
      </c>
      <c r="E81" s="12"/>
      <c r="F81" s="17">
        <v>4</v>
      </c>
      <c r="G81" s="12"/>
      <c r="H81" s="33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108</v>
      </c>
      <c r="D82" s="4" t="s">
        <v>58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109</v>
      </c>
      <c r="D83" s="4" t="s">
        <v>10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134</v>
      </c>
      <c r="D84" s="4" t="s">
        <v>50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91</v>
      </c>
      <c r="D85" s="4" t="s">
        <v>31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80</v>
      </c>
      <c r="D86" s="4" t="s">
        <v>31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13.599999999999998</v>
      </c>
      <c r="B87" s="4"/>
      <c r="C87" s="16" t="s">
        <v>46</v>
      </c>
      <c r="D87" s="4" t="s">
        <v>10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34</v>
      </c>
      <c r="B88" s="3" t="s">
        <v>106</v>
      </c>
      <c r="C88" s="5" t="s">
        <v>135</v>
      </c>
      <c r="D88" s="3" t="s">
        <v>79</v>
      </c>
      <c r="E88" s="12"/>
      <c r="F88" s="17">
        <v>1</v>
      </c>
      <c r="G88" s="12"/>
      <c r="H88" s="33">
        <f>H89++H90++H91++H92</f>
        <v>154.31199999999998</v>
      </c>
    </row>
    <row r="89" spans="1:8" ht="15">
      <c r="A89" s="10">
        <f>A88+0.1</f>
        <v>14.1</v>
      </c>
      <c r="B89" s="4"/>
      <c r="C89" s="16" t="s">
        <v>104</v>
      </c>
      <c r="D89" s="4" t="s">
        <v>58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5">
      <c r="A90" s="10">
        <f>A89+0.1</f>
        <v>14.2</v>
      </c>
      <c r="B90" s="4"/>
      <c r="C90" s="16" t="s">
        <v>105</v>
      </c>
      <c r="D90" s="4" t="s">
        <v>10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5">
      <c r="A91" s="10">
        <f>A90+0.1</f>
        <v>14.299999999999999</v>
      </c>
      <c r="B91" s="4"/>
      <c r="C91" s="16" t="s">
        <v>118</v>
      </c>
      <c r="D91" s="4" t="s">
        <v>50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14.399999999999999</v>
      </c>
      <c r="B92" s="4"/>
      <c r="C92" s="16" t="s">
        <v>46</v>
      </c>
      <c r="D92" s="4" t="s">
        <v>10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55</v>
      </c>
      <c r="B93" s="3" t="s">
        <v>107</v>
      </c>
      <c r="C93" s="5" t="s">
        <v>136</v>
      </c>
      <c r="D93" s="3" t="s">
        <v>79</v>
      </c>
      <c r="E93" s="12"/>
      <c r="F93" s="17">
        <v>2</v>
      </c>
      <c r="G93" s="12"/>
      <c r="H93" s="33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108</v>
      </c>
      <c r="D94" s="4" t="s">
        <v>58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109</v>
      </c>
      <c r="D95" s="4" t="s">
        <v>10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138</v>
      </c>
      <c r="D96" s="4" t="s">
        <v>50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91</v>
      </c>
      <c r="D97" s="4" t="s">
        <v>31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80</v>
      </c>
      <c r="D98" s="4" t="s">
        <v>31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15.599999999999998</v>
      </c>
      <c r="B99" s="4"/>
      <c r="C99" s="16" t="s">
        <v>46</v>
      </c>
      <c r="D99" s="4" t="s">
        <v>10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37</v>
      </c>
      <c r="B100" s="3" t="s">
        <v>107</v>
      </c>
      <c r="C100" s="5" t="s">
        <v>137</v>
      </c>
      <c r="D100" s="3" t="s">
        <v>79</v>
      </c>
      <c r="E100" s="12"/>
      <c r="F100" s="17">
        <v>1</v>
      </c>
      <c r="G100" s="12"/>
      <c r="H100" s="33">
        <f>H101+H102++H103++H104++H105</f>
        <v>152.56</v>
      </c>
    </row>
    <row r="101" spans="1:8" ht="15">
      <c r="A101" s="10">
        <f>A100+0.1</f>
        <v>16.1</v>
      </c>
      <c r="B101" s="4"/>
      <c r="C101" s="16" t="s">
        <v>108</v>
      </c>
      <c r="D101" s="4" t="s">
        <v>58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109</v>
      </c>
      <c r="D102" s="4" t="s">
        <v>10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137</v>
      </c>
      <c r="D103" s="4" t="s">
        <v>50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91</v>
      </c>
      <c r="D104" s="4" t="s">
        <v>31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16.500000000000007</v>
      </c>
      <c r="B105" s="4"/>
      <c r="C105" s="16" t="s">
        <v>46</v>
      </c>
      <c r="D105" s="4" t="s">
        <v>10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38</v>
      </c>
      <c r="B106" s="3" t="s">
        <v>81</v>
      </c>
      <c r="C106" s="5" t="s">
        <v>110</v>
      </c>
      <c r="D106" s="3" t="s">
        <v>59</v>
      </c>
      <c r="E106" s="12"/>
      <c r="F106" s="17">
        <v>7</v>
      </c>
      <c r="G106" s="12"/>
      <c r="H106" s="33">
        <f>H107+H108+H109+H110</f>
        <v>125.013</v>
      </c>
    </row>
    <row r="107" spans="1:8" ht="15">
      <c r="A107" s="10">
        <f>A106+0.1</f>
        <v>17.1</v>
      </c>
      <c r="B107" s="4"/>
      <c r="C107" s="16" t="s">
        <v>89</v>
      </c>
      <c r="D107" s="4" t="s">
        <v>58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5">
      <c r="A108" s="10">
        <f>A107+0.1</f>
        <v>17.200000000000003</v>
      </c>
      <c r="B108" s="4"/>
      <c r="C108" s="16" t="s">
        <v>56</v>
      </c>
      <c r="D108" s="4" t="s">
        <v>10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111</v>
      </c>
      <c r="D109" s="4" t="s">
        <v>59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17.400000000000006</v>
      </c>
      <c r="B110" s="4"/>
      <c r="C110" s="16" t="s">
        <v>46</v>
      </c>
      <c r="D110" s="4" t="s">
        <v>10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39</v>
      </c>
      <c r="B111" s="3" t="s">
        <v>81</v>
      </c>
      <c r="C111" s="5" t="s">
        <v>139</v>
      </c>
      <c r="D111" s="3" t="s">
        <v>59</v>
      </c>
      <c r="E111" s="12"/>
      <c r="F111" s="17">
        <v>2</v>
      </c>
      <c r="G111" s="12"/>
      <c r="H111" s="33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140</v>
      </c>
      <c r="D112" s="4" t="s">
        <v>58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56</v>
      </c>
      <c r="D113" s="4" t="s">
        <v>10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139</v>
      </c>
      <c r="D114" s="4" t="s">
        <v>59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18.400000000000006</v>
      </c>
      <c r="B115" s="4"/>
      <c r="C115" s="16" t="s">
        <v>46</v>
      </c>
      <c r="D115" s="4" t="s">
        <v>10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40</v>
      </c>
      <c r="B116" s="3" t="s">
        <v>81</v>
      </c>
      <c r="C116" s="5" t="s">
        <v>120</v>
      </c>
      <c r="D116" s="3" t="s">
        <v>59</v>
      </c>
      <c r="E116" s="12"/>
      <c r="F116" s="17">
        <v>3</v>
      </c>
      <c r="G116" s="12"/>
      <c r="H116" s="33">
        <f>H117+H118+H119+H120</f>
        <v>908.577</v>
      </c>
    </row>
    <row r="117" spans="1:8" ht="15">
      <c r="A117" s="10">
        <f>A116+0.1</f>
        <v>19.1</v>
      </c>
      <c r="B117" s="4"/>
      <c r="C117" s="16" t="s">
        <v>89</v>
      </c>
      <c r="D117" s="4" t="s">
        <v>58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5">
      <c r="A118" s="10">
        <f>A117+0.1</f>
        <v>19.200000000000003</v>
      </c>
      <c r="B118" s="4"/>
      <c r="C118" s="16" t="s">
        <v>56</v>
      </c>
      <c r="D118" s="4" t="s">
        <v>10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119</v>
      </c>
      <c r="D119" s="4" t="s">
        <v>59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19.400000000000006</v>
      </c>
      <c r="B120" s="4"/>
      <c r="C120" s="16" t="s">
        <v>46</v>
      </c>
      <c r="D120" s="4" t="s">
        <v>10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41</v>
      </c>
      <c r="B121" s="3" t="s">
        <v>44</v>
      </c>
      <c r="C121" s="5" t="s">
        <v>82</v>
      </c>
      <c r="D121" s="3" t="s">
        <v>31</v>
      </c>
      <c r="E121" s="17"/>
      <c r="F121" s="17">
        <v>8</v>
      </c>
      <c r="G121" s="17"/>
      <c r="H121" s="33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51</v>
      </c>
      <c r="D122" s="4" t="s">
        <v>45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52</v>
      </c>
      <c r="D123" s="4" t="s">
        <v>10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3.5">
      <c r="A124" s="3"/>
      <c r="B124" s="4"/>
      <c r="C124" s="3" t="s">
        <v>35</v>
      </c>
      <c r="D124" s="3" t="s">
        <v>10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36</v>
      </c>
      <c r="D125" s="3" t="s">
        <v>10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42</v>
      </c>
      <c r="D126" s="3" t="s">
        <v>10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117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17</v>
      </c>
      <c r="D128" s="3" t="s">
        <v>10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114</v>
      </c>
      <c r="D129" s="3" t="s">
        <v>10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17</v>
      </c>
      <c r="D130" s="3" t="s">
        <v>10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115</v>
      </c>
      <c r="D131" s="3" t="s">
        <v>10</v>
      </c>
      <c r="E131" s="12"/>
      <c r="F131" s="12"/>
      <c r="G131" s="12"/>
      <c r="H131" s="3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43</v>
      </c>
      <c r="D132" s="3" t="s">
        <v>10</v>
      </c>
      <c r="E132" s="8"/>
      <c r="F132" s="8"/>
      <c r="G132" s="20"/>
      <c r="H132" s="33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137" t="s">
        <v>83</v>
      </c>
      <c r="B136" s="137"/>
      <c r="C136" s="137"/>
      <c r="D136" s="137"/>
      <c r="E136" s="137"/>
      <c r="F136" s="137"/>
      <c r="G136" s="137"/>
      <c r="H136" s="137"/>
      <c r="I136" s="23"/>
    </row>
    <row r="139" spans="3:10" ht="15" customHeight="1">
      <c r="C139" s="138"/>
      <c r="D139" s="138"/>
      <c r="E139" s="138"/>
      <c r="F139" s="138"/>
      <c r="G139" s="138"/>
      <c r="H139" s="138"/>
      <c r="I139" s="138"/>
      <c r="J139" s="138"/>
    </row>
  </sheetData>
  <sheetProtection/>
  <mergeCells count="16"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  <mergeCell ref="A7:D7"/>
    <mergeCell ref="A8:D8"/>
    <mergeCell ref="A1:H1"/>
    <mergeCell ref="A3:H3"/>
    <mergeCell ref="A4:H4"/>
    <mergeCell ref="A6:H6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PageLayoutView="0" workbookViewId="0" topLeftCell="A1">
      <selection activeCell="O121" sqref="O121"/>
    </sheetView>
  </sheetViews>
  <sheetFormatPr defaultColWidth="9.00390625" defaultRowHeight="12.75"/>
  <cols>
    <col min="1" max="1" width="6.00390625" style="0" customWidth="1"/>
    <col min="2" max="2" width="9.875" style="0" customWidth="1"/>
    <col min="3" max="3" width="37.25390625" style="0" customWidth="1"/>
    <col min="4" max="4" width="7.375" style="0" customWidth="1"/>
    <col min="5" max="5" width="9.625" style="0" customWidth="1"/>
    <col min="6" max="6" width="9.375" style="0" customWidth="1"/>
    <col min="7" max="7" width="12.125" style="0" bestFit="1" customWidth="1"/>
    <col min="8" max="8" width="11.625" style="0" bestFit="1" customWidth="1"/>
  </cols>
  <sheetData>
    <row r="1" spans="1:6" ht="25.5" customHeight="1">
      <c r="A1" s="148" t="s">
        <v>185</v>
      </c>
      <c r="B1" s="148"/>
      <c r="C1" s="148"/>
      <c r="D1" s="148"/>
      <c r="E1" s="148"/>
      <c r="F1" s="148"/>
    </row>
    <row r="2" spans="1:6" ht="44.25" customHeight="1">
      <c r="A2" s="147" t="s">
        <v>209</v>
      </c>
      <c r="B2" s="147"/>
      <c r="C2" s="147"/>
      <c r="D2" s="147"/>
      <c r="E2" s="147"/>
      <c r="F2" s="147"/>
    </row>
    <row r="3" spans="1:6" ht="17.25" customHeight="1">
      <c r="A3" s="156" t="s">
        <v>183</v>
      </c>
      <c r="B3" s="156"/>
      <c r="C3" s="156"/>
      <c r="D3" s="156"/>
      <c r="E3" s="156"/>
      <c r="F3" s="156"/>
    </row>
    <row r="4" spans="1:6" ht="15" customHeight="1">
      <c r="A4" s="155" t="s">
        <v>158</v>
      </c>
      <c r="B4" s="155"/>
      <c r="C4" s="155"/>
      <c r="D4" s="155"/>
      <c r="E4" s="69" t="e">
        <f>#REF!</f>
        <v>#REF!</v>
      </c>
      <c r="F4" s="43" t="s">
        <v>8</v>
      </c>
    </row>
    <row r="5" spans="1:6" ht="18" customHeight="1">
      <c r="A5" s="157" t="s">
        <v>159</v>
      </c>
      <c r="B5" s="157"/>
      <c r="C5" s="157"/>
      <c r="D5" s="157"/>
      <c r="E5" s="69" t="e">
        <f>#REF!</f>
        <v>#REF!</v>
      </c>
      <c r="F5" s="43" t="s">
        <v>9</v>
      </c>
    </row>
    <row r="6" spans="1:6" ht="15.75" customHeight="1">
      <c r="A6" s="155" t="s">
        <v>160</v>
      </c>
      <c r="B6" s="155"/>
      <c r="C6" s="155"/>
      <c r="D6" s="155"/>
      <c r="E6" s="69" t="e">
        <f>E5/6</f>
        <v>#REF!</v>
      </c>
      <c r="F6" s="43" t="s">
        <v>8</v>
      </c>
    </row>
    <row r="7" spans="1:6" ht="18" customHeight="1">
      <c r="A7" s="151" t="s">
        <v>210</v>
      </c>
      <c r="B7" s="151"/>
      <c r="C7" s="151"/>
      <c r="D7" s="151"/>
      <c r="E7" s="151"/>
      <c r="F7" s="151"/>
    </row>
    <row r="8" spans="1:6" ht="15.75" customHeight="1">
      <c r="A8" s="45"/>
      <c r="B8" s="45"/>
      <c r="C8" s="45"/>
      <c r="D8" s="45"/>
      <c r="E8" s="45"/>
      <c r="F8" s="45"/>
    </row>
    <row r="9" spans="1:6" ht="32.25" customHeight="1">
      <c r="A9" s="152" t="s">
        <v>11</v>
      </c>
      <c r="B9" s="154" t="s">
        <v>142</v>
      </c>
      <c r="C9" s="158" t="s">
        <v>143</v>
      </c>
      <c r="D9" s="149" t="s">
        <v>144</v>
      </c>
      <c r="E9" s="150" t="s">
        <v>145</v>
      </c>
      <c r="F9" s="150"/>
    </row>
    <row r="10" spans="1:9" ht="88.5" customHeight="1">
      <c r="A10" s="153"/>
      <c r="B10" s="154"/>
      <c r="C10" s="158"/>
      <c r="D10" s="149"/>
      <c r="E10" s="68" t="s">
        <v>146</v>
      </c>
      <c r="F10" s="68" t="s">
        <v>147</v>
      </c>
      <c r="H10" t="s">
        <v>141</v>
      </c>
      <c r="I10" t="s">
        <v>141</v>
      </c>
    </row>
    <row r="11" spans="1:6" ht="15.75" customHeight="1">
      <c r="A11" s="46" t="s">
        <v>20</v>
      </c>
      <c r="B11" s="46" t="s">
        <v>21</v>
      </c>
      <c r="C11" s="46" t="s">
        <v>22</v>
      </c>
      <c r="D11" s="46" t="s">
        <v>23</v>
      </c>
      <c r="E11" s="46" t="s">
        <v>24</v>
      </c>
      <c r="F11" s="46" t="s">
        <v>25</v>
      </c>
    </row>
    <row r="12" spans="1:6" ht="21.75" customHeight="1">
      <c r="A12" s="46"/>
      <c r="B12" s="46"/>
      <c r="C12" s="46" t="s">
        <v>211</v>
      </c>
      <c r="D12" s="82"/>
      <c r="E12" s="46"/>
      <c r="F12" s="46"/>
    </row>
    <row r="13" spans="1:14" s="87" customFormat="1" ht="39" customHeight="1">
      <c r="A13" s="71">
        <v>1</v>
      </c>
      <c r="B13" s="52" t="s">
        <v>173</v>
      </c>
      <c r="C13" s="60" t="s">
        <v>184</v>
      </c>
      <c r="D13" s="70" t="s">
        <v>162</v>
      </c>
      <c r="E13" s="61"/>
      <c r="F13" s="50">
        <v>90</v>
      </c>
      <c r="G13" s="91"/>
      <c r="I13" s="91"/>
      <c r="L13" s="92"/>
      <c r="N13" s="88"/>
    </row>
    <row r="14" spans="1:9" s="53" customFormat="1" ht="24" customHeight="1">
      <c r="A14" s="41">
        <f>A13+0.1</f>
        <v>1.1</v>
      </c>
      <c r="B14" s="61"/>
      <c r="C14" s="79" t="s">
        <v>163</v>
      </c>
      <c r="D14" s="79" t="s">
        <v>161</v>
      </c>
      <c r="E14" s="61">
        <v>2.06</v>
      </c>
      <c r="F14" s="51">
        <f>F13*E14</f>
        <v>185.4</v>
      </c>
      <c r="G14" s="72"/>
      <c r="H14" s="73"/>
      <c r="I14" s="73"/>
    </row>
    <row r="15" spans="1:6" s="53" customFormat="1" ht="80.25" customHeight="1">
      <c r="A15" s="101">
        <v>2</v>
      </c>
      <c r="B15" s="60" t="s">
        <v>5</v>
      </c>
      <c r="C15" s="102" t="s">
        <v>212</v>
      </c>
      <c r="D15" s="102" t="s">
        <v>186</v>
      </c>
      <c r="E15" s="102"/>
      <c r="F15" s="106">
        <v>12.8</v>
      </c>
    </row>
    <row r="16" spans="1:6" s="53" customFormat="1" ht="19.5" customHeight="1">
      <c r="A16" s="41">
        <f>A15+0.1</f>
        <v>2.1</v>
      </c>
      <c r="B16" s="61"/>
      <c r="C16" s="79" t="s">
        <v>163</v>
      </c>
      <c r="D16" s="61" t="s">
        <v>1</v>
      </c>
      <c r="E16" s="51">
        <v>1</v>
      </c>
      <c r="F16" s="61">
        <f>E16*F15</f>
        <v>12.8</v>
      </c>
    </row>
    <row r="17" spans="1:6" s="53" customFormat="1" ht="19.5" customHeight="1">
      <c r="A17" s="41">
        <f>A16+0.1</f>
        <v>2.2</v>
      </c>
      <c r="B17" s="61"/>
      <c r="C17" s="61" t="s">
        <v>187</v>
      </c>
      <c r="D17" s="61" t="s">
        <v>1</v>
      </c>
      <c r="E17" s="51">
        <v>1</v>
      </c>
      <c r="F17" s="104">
        <f>E17*F15</f>
        <v>12.8</v>
      </c>
    </row>
    <row r="18" spans="1:7" s="53" customFormat="1" ht="51.75" customHeight="1">
      <c r="A18" s="71">
        <v>3</v>
      </c>
      <c r="B18" s="102" t="s">
        <v>188</v>
      </c>
      <c r="C18" s="46" t="s">
        <v>213</v>
      </c>
      <c r="D18" s="70" t="s">
        <v>162</v>
      </c>
      <c r="E18" s="60"/>
      <c r="F18" s="50">
        <v>71.36</v>
      </c>
      <c r="G18" s="72"/>
    </row>
    <row r="19" spans="1:8" s="53" customFormat="1" ht="23.25" customHeight="1">
      <c r="A19" s="41">
        <f aca="true" t="shared" si="0" ref="A19:A29">A18+0.1</f>
        <v>3.1</v>
      </c>
      <c r="B19" s="61"/>
      <c r="C19" s="57" t="s">
        <v>163</v>
      </c>
      <c r="D19" s="57" t="s">
        <v>161</v>
      </c>
      <c r="E19" s="61">
        <v>8.82</v>
      </c>
      <c r="F19" s="61">
        <f>E19*F18</f>
        <v>629.3952</v>
      </c>
      <c r="H19" s="73"/>
    </row>
    <row r="20" spans="1:6" s="53" customFormat="1" ht="21" customHeight="1">
      <c r="A20" s="41">
        <f t="shared" si="0"/>
        <v>3.2</v>
      </c>
      <c r="B20" s="61"/>
      <c r="C20" s="57" t="s">
        <v>0</v>
      </c>
      <c r="D20" s="40" t="s">
        <v>9</v>
      </c>
      <c r="E20" s="61">
        <v>1.24</v>
      </c>
      <c r="F20" s="51">
        <f>E20*F18</f>
        <v>88.4864</v>
      </c>
    </row>
    <row r="21" spans="1:6" s="53" customFormat="1" ht="21.75" customHeight="1">
      <c r="A21" s="41">
        <f t="shared" si="0"/>
        <v>3.3000000000000003</v>
      </c>
      <c r="B21" s="61"/>
      <c r="C21" s="61" t="s">
        <v>214</v>
      </c>
      <c r="D21" s="61" t="s">
        <v>164</v>
      </c>
      <c r="E21" s="61">
        <v>1.015</v>
      </c>
      <c r="F21" s="51">
        <f>E21*F18</f>
        <v>72.43039999999999</v>
      </c>
    </row>
    <row r="22" spans="1:6" s="53" customFormat="1" ht="21" customHeight="1">
      <c r="A22" s="41">
        <f t="shared" si="0"/>
        <v>3.4000000000000004</v>
      </c>
      <c r="B22" s="61"/>
      <c r="C22" s="61" t="s">
        <v>165</v>
      </c>
      <c r="D22" s="61" t="s">
        <v>1</v>
      </c>
      <c r="E22" s="61">
        <v>1.84</v>
      </c>
      <c r="F22" s="51">
        <f>E22*F18</f>
        <v>131.3024</v>
      </c>
    </row>
    <row r="23" spans="1:6" s="53" customFormat="1" ht="19.5" customHeight="1">
      <c r="A23" s="41">
        <f t="shared" si="0"/>
        <v>3.5000000000000004</v>
      </c>
      <c r="B23" s="74"/>
      <c r="C23" s="61" t="s">
        <v>189</v>
      </c>
      <c r="D23" s="81" t="s">
        <v>167</v>
      </c>
      <c r="E23" s="54">
        <v>0.0034</v>
      </c>
      <c r="F23" s="51">
        <f>E23*F18</f>
        <v>0.24262399999999998</v>
      </c>
    </row>
    <row r="24" spans="1:6" s="53" customFormat="1" ht="32.25" customHeight="1">
      <c r="A24" s="41">
        <f t="shared" si="0"/>
        <v>3.6000000000000005</v>
      </c>
      <c r="B24" s="74"/>
      <c r="C24" s="61" t="s">
        <v>190</v>
      </c>
      <c r="D24" s="81" t="s">
        <v>167</v>
      </c>
      <c r="E24" s="54">
        <v>0.0483</v>
      </c>
      <c r="F24" s="51">
        <f>E24*F18</f>
        <v>3.446688</v>
      </c>
    </row>
    <row r="25" spans="1:6" s="53" customFormat="1" ht="19.5" customHeight="1">
      <c r="A25" s="41">
        <f t="shared" si="0"/>
        <v>3.7000000000000006</v>
      </c>
      <c r="B25" s="74"/>
      <c r="C25" s="61" t="s">
        <v>199</v>
      </c>
      <c r="D25" s="61" t="s">
        <v>3</v>
      </c>
      <c r="E25" s="54">
        <v>0.0022</v>
      </c>
      <c r="F25" s="51">
        <f>E25*F18</f>
        <v>0.15699200000000002</v>
      </c>
    </row>
    <row r="26" spans="1:6" s="53" customFormat="1" ht="19.5" customHeight="1">
      <c r="A26" s="41">
        <f t="shared" si="0"/>
        <v>3.8000000000000007</v>
      </c>
      <c r="B26" s="74"/>
      <c r="C26" s="61" t="s">
        <v>191</v>
      </c>
      <c r="D26" s="61" t="s">
        <v>3</v>
      </c>
      <c r="E26" s="54">
        <v>0.0013</v>
      </c>
      <c r="F26" s="51">
        <f>E26*F18</f>
        <v>0.09276799999999999</v>
      </c>
    </row>
    <row r="27" spans="1:6" s="53" customFormat="1" ht="20.25" customHeight="1">
      <c r="A27" s="41">
        <f t="shared" si="0"/>
        <v>3.900000000000001</v>
      </c>
      <c r="B27" s="61"/>
      <c r="C27" s="61" t="s">
        <v>4</v>
      </c>
      <c r="D27" s="61" t="s">
        <v>9</v>
      </c>
      <c r="E27" s="61">
        <v>0.53</v>
      </c>
      <c r="F27" s="51">
        <f>E27*F18</f>
        <v>37.8208</v>
      </c>
    </row>
    <row r="28" spans="1:6" s="53" customFormat="1" ht="23.25" customHeight="1">
      <c r="A28" s="100">
        <v>4</v>
      </c>
      <c r="B28" s="75" t="s">
        <v>5</v>
      </c>
      <c r="C28" s="76" t="s">
        <v>166</v>
      </c>
      <c r="D28" s="76" t="s">
        <v>3</v>
      </c>
      <c r="E28" s="76"/>
      <c r="F28" s="84">
        <f>F29</f>
        <v>2.548</v>
      </c>
    </row>
    <row r="29" spans="1:6" s="53" customFormat="1" ht="26.25" customHeight="1">
      <c r="A29" s="41">
        <f t="shared" si="0"/>
        <v>4.1</v>
      </c>
      <c r="B29" s="77"/>
      <c r="C29" s="78" t="s">
        <v>215</v>
      </c>
      <c r="D29" s="78" t="s">
        <v>3</v>
      </c>
      <c r="E29" s="78">
        <v>1</v>
      </c>
      <c r="F29" s="85">
        <v>2.548</v>
      </c>
    </row>
    <row r="30" spans="1:7" s="53" customFormat="1" ht="34.5" customHeight="1">
      <c r="A30" s="71">
        <v>5</v>
      </c>
      <c r="B30" s="60" t="s">
        <v>177</v>
      </c>
      <c r="C30" s="60" t="s">
        <v>250</v>
      </c>
      <c r="D30" s="60" t="s">
        <v>176</v>
      </c>
      <c r="E30" s="60"/>
      <c r="F30" s="50">
        <v>4</v>
      </c>
      <c r="G30" s="99"/>
    </row>
    <row r="31" spans="1:7" s="53" customFormat="1" ht="19.5" customHeight="1">
      <c r="A31" s="41">
        <f>A30+0.1</f>
        <v>5.1</v>
      </c>
      <c r="B31" s="61"/>
      <c r="C31" s="79" t="s">
        <v>163</v>
      </c>
      <c r="D31" s="79" t="s">
        <v>161</v>
      </c>
      <c r="E31" s="61">
        <v>0.119</v>
      </c>
      <c r="F31" s="51">
        <f>E31*F30</f>
        <v>0.476</v>
      </c>
      <c r="G31" s="99"/>
    </row>
    <row r="32" spans="1:9" s="53" customFormat="1" ht="18" customHeight="1">
      <c r="A32" s="41">
        <f>A31+0.1</f>
        <v>5.199999999999999</v>
      </c>
      <c r="B32" s="61"/>
      <c r="C32" s="79" t="s">
        <v>0</v>
      </c>
      <c r="D32" s="51" t="s">
        <v>175</v>
      </c>
      <c r="E32" s="54">
        <v>0.0675</v>
      </c>
      <c r="F32" s="51">
        <f>E32*F30</f>
        <v>0.27</v>
      </c>
      <c r="G32" s="72"/>
      <c r="H32" s="73"/>
      <c r="I32" s="73"/>
    </row>
    <row r="33" spans="1:6" s="53" customFormat="1" ht="19.5" customHeight="1">
      <c r="A33" s="41">
        <f>A32+0.1</f>
        <v>5.299999999999999</v>
      </c>
      <c r="B33" s="61"/>
      <c r="C33" s="61" t="s">
        <v>178</v>
      </c>
      <c r="D33" s="61" t="s">
        <v>176</v>
      </c>
      <c r="E33" s="49">
        <v>1.01</v>
      </c>
      <c r="F33" s="51">
        <f>E33*F30</f>
        <v>4.04</v>
      </c>
    </row>
    <row r="34" spans="1:6" s="53" customFormat="1" ht="18" customHeight="1">
      <c r="A34" s="41">
        <f>A33+0.1</f>
        <v>5.399999999999999</v>
      </c>
      <c r="B34" s="61"/>
      <c r="C34" s="61" t="s">
        <v>4</v>
      </c>
      <c r="D34" s="61" t="s">
        <v>9</v>
      </c>
      <c r="E34" s="86">
        <v>0.00216</v>
      </c>
      <c r="F34" s="51">
        <f>E34*F30</f>
        <v>0.00864</v>
      </c>
    </row>
    <row r="35" spans="1:6" s="14" customFormat="1" ht="66.75" customHeight="1">
      <c r="A35" s="82" t="s">
        <v>25</v>
      </c>
      <c r="B35" s="46" t="s">
        <v>170</v>
      </c>
      <c r="C35" s="60" t="s">
        <v>217</v>
      </c>
      <c r="D35" s="70" t="s">
        <v>162</v>
      </c>
      <c r="E35" s="93"/>
      <c r="F35" s="94">
        <v>15</v>
      </c>
    </row>
    <row r="36" spans="1:6" ht="19.5" customHeight="1">
      <c r="A36" s="41">
        <f>A35+0.1</f>
        <v>6.1</v>
      </c>
      <c r="B36" s="57"/>
      <c r="C36" s="57" t="s">
        <v>163</v>
      </c>
      <c r="D36" s="57" t="s">
        <v>161</v>
      </c>
      <c r="E36" s="39">
        <v>0.0355</v>
      </c>
      <c r="F36" s="41">
        <f>E36*F35</f>
        <v>0.5325</v>
      </c>
    </row>
    <row r="37" spans="1:6" ht="19.5" customHeight="1">
      <c r="A37" s="41">
        <f>A36+0.1</f>
        <v>6.199999999999999</v>
      </c>
      <c r="B37" s="83"/>
      <c r="C37" s="57" t="s">
        <v>171</v>
      </c>
      <c r="D37" s="57" t="s">
        <v>172</v>
      </c>
      <c r="E37" s="96">
        <v>0.0795</v>
      </c>
      <c r="F37" s="41">
        <f>E37*F35</f>
        <v>1.1925000000000001</v>
      </c>
    </row>
    <row r="38" spans="1:6" ht="18.75" customHeight="1">
      <c r="A38" s="41">
        <f>A37+0.1</f>
        <v>6.299999999999999</v>
      </c>
      <c r="B38" s="83"/>
      <c r="C38" s="57" t="s">
        <v>216</v>
      </c>
      <c r="D38" s="61" t="s">
        <v>174</v>
      </c>
      <c r="E38" s="39">
        <v>1.25</v>
      </c>
      <c r="F38" s="51">
        <f>E38*F35</f>
        <v>18.75</v>
      </c>
    </row>
    <row r="39" spans="1:6" ht="19.5" customHeight="1">
      <c r="A39" s="41">
        <f>A38+0.1</f>
        <v>6.399999999999999</v>
      </c>
      <c r="B39" s="83"/>
      <c r="C39" s="57" t="s">
        <v>168</v>
      </c>
      <c r="D39" s="57" t="s">
        <v>9</v>
      </c>
      <c r="E39" s="97">
        <v>0.00426</v>
      </c>
      <c r="F39" s="98">
        <f>E39*F35</f>
        <v>0.0639</v>
      </c>
    </row>
    <row r="40" spans="1:6" s="53" customFormat="1" ht="31.5" customHeight="1">
      <c r="A40" s="107"/>
      <c r="B40" s="108"/>
      <c r="C40" s="60" t="s">
        <v>228</v>
      </c>
      <c r="D40" s="107"/>
      <c r="E40" s="107"/>
      <c r="F40" s="107"/>
    </row>
    <row r="41" spans="1:14" s="87" customFormat="1" ht="35.25" customHeight="1">
      <c r="A41" s="71">
        <v>7</v>
      </c>
      <c r="B41" s="52" t="s">
        <v>173</v>
      </c>
      <c r="C41" s="60" t="s">
        <v>218</v>
      </c>
      <c r="D41" s="70" t="s">
        <v>162</v>
      </c>
      <c r="E41" s="61"/>
      <c r="F41" s="50">
        <v>1.47</v>
      </c>
      <c r="G41" s="91"/>
      <c r="I41" s="91"/>
      <c r="L41" s="92"/>
      <c r="N41" s="88"/>
    </row>
    <row r="42" spans="1:9" s="53" customFormat="1" ht="17.25" customHeight="1">
      <c r="A42" s="48"/>
      <c r="B42" s="61"/>
      <c r="C42" s="57" t="s">
        <v>163</v>
      </c>
      <c r="D42" s="57" t="s">
        <v>161</v>
      </c>
      <c r="E42" s="61">
        <v>2.06</v>
      </c>
      <c r="F42" s="51">
        <f>F41*E42</f>
        <v>3.0282</v>
      </c>
      <c r="G42" s="72"/>
      <c r="H42" s="73"/>
      <c r="I42" s="73"/>
    </row>
    <row r="43" spans="1:6" s="14" customFormat="1" ht="45.75" customHeight="1">
      <c r="A43" s="117">
        <v>8</v>
      </c>
      <c r="B43" s="121" t="s">
        <v>219</v>
      </c>
      <c r="C43" s="46" t="s">
        <v>220</v>
      </c>
      <c r="D43" s="60" t="s">
        <v>194</v>
      </c>
      <c r="E43" s="38"/>
      <c r="F43" s="112">
        <v>0.14</v>
      </c>
    </row>
    <row r="44" spans="1:6" ht="19.5" customHeight="1">
      <c r="A44" s="41">
        <f>A43+0.1</f>
        <v>8.1</v>
      </c>
      <c r="B44" s="57"/>
      <c r="C44" s="57" t="s">
        <v>163</v>
      </c>
      <c r="D44" s="57" t="s">
        <v>161</v>
      </c>
      <c r="E44" s="39">
        <v>3.16</v>
      </c>
      <c r="F44" s="122">
        <f>E44*F43</f>
        <v>0.44240000000000007</v>
      </c>
    </row>
    <row r="45" spans="1:6" ht="21.75" customHeight="1">
      <c r="A45" s="41">
        <f>A44+0.1</f>
        <v>8.2</v>
      </c>
      <c r="B45" s="123"/>
      <c r="C45" s="123" t="s">
        <v>182</v>
      </c>
      <c r="D45" s="103" t="s">
        <v>174</v>
      </c>
      <c r="E45" s="124">
        <v>1.25</v>
      </c>
      <c r="F45" s="105">
        <f>E45*F43</f>
        <v>0.17500000000000002</v>
      </c>
    </row>
    <row r="46" spans="1:6" s="53" customFormat="1" ht="17.25" customHeight="1">
      <c r="A46" s="41">
        <f>A45+0.1</f>
        <v>8.299999999999999</v>
      </c>
      <c r="B46" s="103"/>
      <c r="C46" s="103" t="s">
        <v>4</v>
      </c>
      <c r="D46" s="103" t="s">
        <v>9</v>
      </c>
      <c r="E46" s="103">
        <v>0.01</v>
      </c>
      <c r="F46" s="125">
        <f>E46*F43</f>
        <v>0.0014000000000000002</v>
      </c>
    </row>
    <row r="47" spans="1:7" s="53" customFormat="1" ht="36.75" customHeight="1">
      <c r="A47" s="71">
        <v>9</v>
      </c>
      <c r="B47" s="60" t="s">
        <v>193</v>
      </c>
      <c r="C47" s="46" t="s">
        <v>222</v>
      </c>
      <c r="D47" s="60" t="s">
        <v>194</v>
      </c>
      <c r="E47" s="60"/>
      <c r="F47" s="50">
        <v>0.66</v>
      </c>
      <c r="G47" s="109"/>
    </row>
    <row r="48" spans="1:8" s="53" customFormat="1" ht="24" customHeight="1">
      <c r="A48" s="41">
        <f>A47+0.1</f>
        <v>9.1</v>
      </c>
      <c r="B48" s="61"/>
      <c r="C48" s="57" t="s">
        <v>163</v>
      </c>
      <c r="D48" s="57" t="s">
        <v>161</v>
      </c>
      <c r="E48" s="61">
        <v>14.6</v>
      </c>
      <c r="F48" s="61">
        <f>E48*F47</f>
        <v>9.636000000000001</v>
      </c>
      <c r="H48" s="73"/>
    </row>
    <row r="49" spans="1:6" s="53" customFormat="1" ht="21.75" customHeight="1">
      <c r="A49" s="41">
        <f aca="true" t="shared" si="1" ref="A49:A55">A48+0.1</f>
        <v>9.2</v>
      </c>
      <c r="B49" s="61"/>
      <c r="C49" s="57" t="s">
        <v>0</v>
      </c>
      <c r="D49" s="40" t="s">
        <v>9</v>
      </c>
      <c r="E49" s="61">
        <v>0.93</v>
      </c>
      <c r="F49" s="51">
        <f>E49*F47</f>
        <v>0.6138</v>
      </c>
    </row>
    <row r="50" spans="1:6" s="53" customFormat="1" ht="24" customHeight="1">
      <c r="A50" s="41">
        <f t="shared" si="1"/>
        <v>9.299999999999999</v>
      </c>
      <c r="B50" s="61"/>
      <c r="C50" s="61" t="s">
        <v>195</v>
      </c>
      <c r="D50" s="61" t="s">
        <v>174</v>
      </c>
      <c r="E50" s="61">
        <v>1.015</v>
      </c>
      <c r="F50" s="51">
        <f>E50*F47</f>
        <v>0.6698999999999999</v>
      </c>
    </row>
    <row r="51" spans="1:6" s="53" customFormat="1" ht="25.5" customHeight="1">
      <c r="A51" s="41">
        <f t="shared" si="1"/>
        <v>9.399999999999999</v>
      </c>
      <c r="B51" s="61"/>
      <c r="C51" s="61" t="s">
        <v>165</v>
      </c>
      <c r="D51" s="61" t="s">
        <v>1</v>
      </c>
      <c r="E51" s="61">
        <v>2.88</v>
      </c>
      <c r="F51" s="51">
        <f>E51*F47</f>
        <v>1.9008</v>
      </c>
    </row>
    <row r="52" spans="1:6" s="53" customFormat="1" ht="22.5" customHeight="1">
      <c r="A52" s="41">
        <f t="shared" si="1"/>
        <v>9.499999999999998</v>
      </c>
      <c r="B52" s="74"/>
      <c r="C52" s="61" t="s">
        <v>196</v>
      </c>
      <c r="D52" s="61" t="s">
        <v>174</v>
      </c>
      <c r="E52" s="54">
        <v>0.0053</v>
      </c>
      <c r="F52" s="51">
        <f>E52*F47</f>
        <v>0.0034980000000000002</v>
      </c>
    </row>
    <row r="53" spans="1:6" s="53" customFormat="1" ht="21.75" customHeight="1">
      <c r="A53" s="41">
        <f t="shared" si="1"/>
        <v>9.599999999999998</v>
      </c>
      <c r="B53" s="74"/>
      <c r="C53" s="61" t="s">
        <v>197</v>
      </c>
      <c r="D53" s="61" t="s">
        <v>174</v>
      </c>
      <c r="E53" s="54">
        <v>0.0092</v>
      </c>
      <c r="F53" s="51">
        <f>E53*F47</f>
        <v>0.006072</v>
      </c>
    </row>
    <row r="54" spans="1:6" s="53" customFormat="1" ht="25.5" customHeight="1">
      <c r="A54" s="41">
        <f t="shared" si="1"/>
        <v>9.699999999999998</v>
      </c>
      <c r="B54" s="74"/>
      <c r="C54" s="61" t="s">
        <v>198</v>
      </c>
      <c r="D54" s="61" t="s">
        <v>174</v>
      </c>
      <c r="E54" s="54">
        <v>0.064</v>
      </c>
      <c r="F54" s="51">
        <f>E54*F47</f>
        <v>0.04224</v>
      </c>
    </row>
    <row r="55" spans="1:6" s="53" customFormat="1" ht="22.5" customHeight="1">
      <c r="A55" s="41">
        <f t="shared" si="1"/>
        <v>9.799999999999997</v>
      </c>
      <c r="B55" s="61"/>
      <c r="C55" s="61" t="s">
        <v>4</v>
      </c>
      <c r="D55" s="61" t="s">
        <v>9</v>
      </c>
      <c r="E55" s="61">
        <v>2.96</v>
      </c>
      <c r="F55" s="51">
        <f>E55*F47</f>
        <v>1.9536</v>
      </c>
    </row>
    <row r="56" spans="1:6" s="53" customFormat="1" ht="23.25" customHeight="1">
      <c r="A56" s="110">
        <f>A47+0.1</f>
        <v>9.1</v>
      </c>
      <c r="B56" s="75" t="s">
        <v>192</v>
      </c>
      <c r="C56" s="76" t="s">
        <v>166</v>
      </c>
      <c r="D56" s="76" t="s">
        <v>3</v>
      </c>
      <c r="E56" s="76"/>
      <c r="F56" s="111">
        <f>F57</f>
        <v>0.07564</v>
      </c>
    </row>
    <row r="57" spans="1:6" s="53" customFormat="1" ht="24.75" customHeight="1">
      <c r="A57" s="100"/>
      <c r="B57" s="77"/>
      <c r="C57" s="78" t="s">
        <v>223</v>
      </c>
      <c r="D57" s="78" t="s">
        <v>3</v>
      </c>
      <c r="E57" s="78"/>
      <c r="F57" s="86">
        <v>0.07564</v>
      </c>
    </row>
    <row r="58" spans="1:6" s="53" customFormat="1" ht="53.25" customHeight="1">
      <c r="A58" s="71">
        <v>10</v>
      </c>
      <c r="B58" s="60" t="s">
        <v>200</v>
      </c>
      <c r="C58" s="60" t="s">
        <v>226</v>
      </c>
      <c r="D58" s="60" t="s">
        <v>201</v>
      </c>
      <c r="E58" s="61"/>
      <c r="F58" s="84">
        <v>0.105</v>
      </c>
    </row>
    <row r="59" spans="1:6" s="53" customFormat="1" ht="18" customHeight="1">
      <c r="A59" s="41">
        <f>A58+0.1</f>
        <v>10.1</v>
      </c>
      <c r="B59" s="61"/>
      <c r="C59" s="79" t="s">
        <v>163</v>
      </c>
      <c r="D59" s="79" t="s">
        <v>161</v>
      </c>
      <c r="E59" s="113">
        <v>66</v>
      </c>
      <c r="F59" s="61">
        <f>E59*F58</f>
        <v>6.93</v>
      </c>
    </row>
    <row r="60" spans="1:6" s="53" customFormat="1" ht="21" customHeight="1">
      <c r="A60" s="41">
        <f aca="true" t="shared" si="2" ref="A60:A66">A59+0.1</f>
        <v>10.2</v>
      </c>
      <c r="B60" s="61"/>
      <c r="C60" s="79" t="s">
        <v>0</v>
      </c>
      <c r="D60" s="51" t="s">
        <v>9</v>
      </c>
      <c r="E60" s="113">
        <v>20.1</v>
      </c>
      <c r="F60" s="61">
        <f>E60*F58</f>
        <v>2.1105</v>
      </c>
    </row>
    <row r="61" spans="1:6" s="53" customFormat="1" ht="21" customHeight="1">
      <c r="A61" s="41">
        <f t="shared" si="2"/>
        <v>10.299999999999999</v>
      </c>
      <c r="B61" s="61"/>
      <c r="C61" s="79" t="s">
        <v>202</v>
      </c>
      <c r="D61" s="51" t="s">
        <v>175</v>
      </c>
      <c r="E61" s="113">
        <v>0.52</v>
      </c>
      <c r="F61" s="48">
        <f>E61*F58</f>
        <v>0.0546</v>
      </c>
    </row>
    <row r="62" spans="1:9" s="53" customFormat="1" ht="22.5" customHeight="1">
      <c r="A62" s="41">
        <f t="shared" si="2"/>
        <v>10.399999999999999</v>
      </c>
      <c r="B62" s="77"/>
      <c r="C62" s="61" t="s">
        <v>224</v>
      </c>
      <c r="D62" s="61" t="s">
        <v>203</v>
      </c>
      <c r="E62" s="61"/>
      <c r="F62" s="51">
        <v>6.12</v>
      </c>
      <c r="G62" s="53">
        <v>6</v>
      </c>
      <c r="H62" s="53" t="e">
        <f>#REF!*G62</f>
        <v>#REF!</v>
      </c>
      <c r="I62" s="53">
        <v>0.96</v>
      </c>
    </row>
    <row r="63" spans="1:9" s="53" customFormat="1" ht="22.5" customHeight="1">
      <c r="A63" s="41">
        <f t="shared" si="2"/>
        <v>10.499999999999998</v>
      </c>
      <c r="B63" s="77"/>
      <c r="C63" s="61" t="s">
        <v>225</v>
      </c>
      <c r="D63" s="61" t="s">
        <v>203</v>
      </c>
      <c r="E63" s="61"/>
      <c r="F63" s="51">
        <v>6.12</v>
      </c>
      <c r="G63" s="53">
        <v>6</v>
      </c>
      <c r="H63" s="53" t="e">
        <f>#REF!*G63</f>
        <v>#REF!</v>
      </c>
      <c r="I63" s="53">
        <v>0.72</v>
      </c>
    </row>
    <row r="64" spans="1:9" s="53" customFormat="1" ht="22.5" customHeight="1">
      <c r="A64" s="41">
        <f t="shared" si="2"/>
        <v>10.599999999999998</v>
      </c>
      <c r="B64" s="77"/>
      <c r="C64" s="61" t="s">
        <v>227</v>
      </c>
      <c r="D64" s="61" t="s">
        <v>203</v>
      </c>
      <c r="E64" s="61"/>
      <c r="F64" s="51">
        <v>21.2</v>
      </c>
      <c r="G64" s="53">
        <v>21.2</v>
      </c>
      <c r="H64" s="53" t="e">
        <f>#REF!*G64</f>
        <v>#REF!</v>
      </c>
      <c r="I64" s="53">
        <v>4.2</v>
      </c>
    </row>
    <row r="65" spans="1:6" s="53" customFormat="1" ht="18" customHeight="1">
      <c r="A65" s="41">
        <f t="shared" si="2"/>
        <v>10.699999999999998</v>
      </c>
      <c r="B65" s="61"/>
      <c r="C65" s="114" t="s">
        <v>191</v>
      </c>
      <c r="D65" s="61" t="s">
        <v>2</v>
      </c>
      <c r="E65" s="115">
        <v>4.6</v>
      </c>
      <c r="F65" s="51">
        <f>E65*F58</f>
        <v>0.48299999999999993</v>
      </c>
    </row>
    <row r="66" spans="1:6" s="53" customFormat="1" ht="20.25" customHeight="1">
      <c r="A66" s="41">
        <f t="shared" si="2"/>
        <v>10.799999999999997</v>
      </c>
      <c r="B66" s="61"/>
      <c r="C66" s="61" t="s">
        <v>4</v>
      </c>
      <c r="D66" s="61" t="s">
        <v>9</v>
      </c>
      <c r="E66" s="116">
        <v>2.78</v>
      </c>
      <c r="F66" s="51">
        <f>E66*F58</f>
        <v>0.2919</v>
      </c>
    </row>
    <row r="67" spans="1:6" s="53" customFormat="1" ht="51.75" customHeight="1">
      <c r="A67" s="117">
        <v>11</v>
      </c>
      <c r="B67" s="60" t="s">
        <v>204</v>
      </c>
      <c r="C67" s="118" t="s">
        <v>205</v>
      </c>
      <c r="D67" s="60" t="s">
        <v>186</v>
      </c>
      <c r="E67" s="61"/>
      <c r="F67" s="50">
        <v>5.88</v>
      </c>
    </row>
    <row r="68" spans="1:6" s="53" customFormat="1" ht="18" customHeight="1">
      <c r="A68" s="41">
        <f>A67+0.1</f>
        <v>11.1</v>
      </c>
      <c r="B68" s="61"/>
      <c r="C68" s="57" t="s">
        <v>163</v>
      </c>
      <c r="D68" s="57" t="s">
        <v>161</v>
      </c>
      <c r="E68" s="119">
        <v>0.68</v>
      </c>
      <c r="F68" s="61">
        <f>E68*F67</f>
        <v>3.9984</v>
      </c>
    </row>
    <row r="69" spans="1:6" s="53" customFormat="1" ht="21" customHeight="1">
      <c r="A69" s="41">
        <f>A68+0.1</f>
        <v>11.2</v>
      </c>
      <c r="B69" s="61"/>
      <c r="C69" s="57" t="s">
        <v>0</v>
      </c>
      <c r="D69" s="40" t="s">
        <v>9</v>
      </c>
      <c r="E69" s="119">
        <v>0.03</v>
      </c>
      <c r="F69" s="61">
        <f>E69*F67</f>
        <v>0.1764</v>
      </c>
    </row>
    <row r="70" spans="1:6" s="53" customFormat="1" ht="18" customHeight="1">
      <c r="A70" s="41">
        <f>A69+0.1</f>
        <v>11.299999999999999</v>
      </c>
      <c r="B70" s="61"/>
      <c r="C70" s="114" t="s">
        <v>206</v>
      </c>
      <c r="D70" s="61" t="s">
        <v>2</v>
      </c>
      <c r="E70" s="119">
        <v>0.451</v>
      </c>
      <c r="F70" s="48">
        <f>E70*F67</f>
        <v>2.6518800000000002</v>
      </c>
    </row>
    <row r="71" spans="1:6" s="53" customFormat="1" ht="18" customHeight="1">
      <c r="A71" s="41">
        <f>A70+0.1</f>
        <v>11.399999999999999</v>
      </c>
      <c r="B71" s="61"/>
      <c r="C71" s="114" t="s">
        <v>207</v>
      </c>
      <c r="D71" s="61" t="s">
        <v>2</v>
      </c>
      <c r="E71" s="113">
        <v>0.3</v>
      </c>
      <c r="F71" s="61">
        <f>E71*F67</f>
        <v>1.764</v>
      </c>
    </row>
    <row r="72" spans="1:6" s="53" customFormat="1" ht="20.25" customHeight="1">
      <c r="A72" s="41">
        <f>A71+0.1</f>
        <v>11.499999999999998</v>
      </c>
      <c r="B72" s="61"/>
      <c r="C72" s="61" t="s">
        <v>4</v>
      </c>
      <c r="D72" s="61" t="s">
        <v>9</v>
      </c>
      <c r="E72" s="116">
        <v>0.002</v>
      </c>
      <c r="F72" s="61">
        <f>E72*F67</f>
        <v>0.01176</v>
      </c>
    </row>
    <row r="73" spans="1:7" s="89" customFormat="1" ht="58.5" customHeight="1">
      <c r="A73" s="3" t="s">
        <v>32</v>
      </c>
      <c r="B73" s="62" t="s">
        <v>179</v>
      </c>
      <c r="C73" s="62" t="s">
        <v>180</v>
      </c>
      <c r="D73" s="62" t="s">
        <v>169</v>
      </c>
      <c r="E73" s="52"/>
      <c r="F73" s="50">
        <v>60</v>
      </c>
      <c r="G73" s="14"/>
    </row>
    <row r="74" spans="1:6" s="89" customFormat="1" ht="18.75" customHeight="1">
      <c r="A74" s="41">
        <f>A73+0.1</f>
        <v>12.1</v>
      </c>
      <c r="B74" s="90"/>
      <c r="C74" s="79" t="s">
        <v>163</v>
      </c>
      <c r="D74" s="79" t="s">
        <v>161</v>
      </c>
      <c r="E74" s="49">
        <v>0.275</v>
      </c>
      <c r="F74" s="48">
        <f>E74*F73</f>
        <v>16.5</v>
      </c>
    </row>
    <row r="75" spans="1:6" s="89" customFormat="1" ht="18.75" customHeight="1">
      <c r="A75" s="41">
        <f>A74+0.1</f>
        <v>12.2</v>
      </c>
      <c r="B75" s="90"/>
      <c r="C75" s="79" t="s">
        <v>0</v>
      </c>
      <c r="D75" s="51" t="s">
        <v>175</v>
      </c>
      <c r="E75" s="54">
        <v>0.0106</v>
      </c>
      <c r="F75" s="48">
        <f>E75*F73</f>
        <v>0.636</v>
      </c>
    </row>
    <row r="76" spans="1:6" s="89" customFormat="1" ht="18" customHeight="1">
      <c r="A76" s="41">
        <f>A75+0.1</f>
        <v>12.299999999999999</v>
      </c>
      <c r="B76" s="61"/>
      <c r="C76" s="61" t="s">
        <v>181</v>
      </c>
      <c r="D76" s="51" t="s">
        <v>2</v>
      </c>
      <c r="E76" s="51">
        <v>0.65</v>
      </c>
      <c r="F76" s="48">
        <f>E76*F73</f>
        <v>39</v>
      </c>
    </row>
    <row r="77" spans="1:6" s="89" customFormat="1" ht="21" customHeight="1">
      <c r="A77" s="41">
        <f>A76+0.1</f>
        <v>12.399999999999999</v>
      </c>
      <c r="B77" s="61"/>
      <c r="C77" s="61" t="s">
        <v>4</v>
      </c>
      <c r="D77" s="51" t="s">
        <v>9</v>
      </c>
      <c r="E77" s="54">
        <v>0.0019</v>
      </c>
      <c r="F77" s="49">
        <f>E77*F73</f>
        <v>0.114</v>
      </c>
    </row>
    <row r="78" spans="1:6" s="53" customFormat="1" ht="24.75" customHeight="1">
      <c r="A78" s="107"/>
      <c r="B78" s="108"/>
      <c r="C78" s="60" t="s">
        <v>229</v>
      </c>
      <c r="D78" s="107"/>
      <c r="E78" s="107"/>
      <c r="F78" s="107"/>
    </row>
    <row r="79" spans="1:14" s="87" customFormat="1" ht="35.25" customHeight="1">
      <c r="A79" s="71">
        <v>13</v>
      </c>
      <c r="B79" s="52" t="s">
        <v>173</v>
      </c>
      <c r="C79" s="60" t="s">
        <v>218</v>
      </c>
      <c r="D79" s="70" t="s">
        <v>162</v>
      </c>
      <c r="E79" s="61"/>
      <c r="F79" s="50">
        <v>24.5</v>
      </c>
      <c r="G79" s="91"/>
      <c r="I79" s="91"/>
      <c r="L79" s="92"/>
      <c r="N79" s="88"/>
    </row>
    <row r="80" spans="1:9" s="53" customFormat="1" ht="17.25" customHeight="1">
      <c r="A80" s="41">
        <f>A79+0.1</f>
        <v>13.1</v>
      </c>
      <c r="B80" s="61"/>
      <c r="C80" s="57" t="s">
        <v>163</v>
      </c>
      <c r="D80" s="57" t="s">
        <v>161</v>
      </c>
      <c r="E80" s="61">
        <v>2.06</v>
      </c>
      <c r="F80" s="51">
        <f>F79*E80</f>
        <v>50.47</v>
      </c>
      <c r="G80" s="72"/>
      <c r="H80" s="73"/>
      <c r="I80" s="73"/>
    </row>
    <row r="81" spans="1:6" s="14" customFormat="1" ht="49.5" customHeight="1">
      <c r="A81" s="117">
        <v>14</v>
      </c>
      <c r="B81" s="121" t="s">
        <v>219</v>
      </c>
      <c r="C81" s="46" t="s">
        <v>220</v>
      </c>
      <c r="D81" s="60" t="s">
        <v>194</v>
      </c>
      <c r="E81" s="38"/>
      <c r="F81" s="112">
        <v>3.5</v>
      </c>
    </row>
    <row r="82" spans="1:6" ht="19.5" customHeight="1">
      <c r="A82" s="41">
        <f>A81+0.1</f>
        <v>14.1</v>
      </c>
      <c r="B82" s="57" t="s">
        <v>192</v>
      </c>
      <c r="C82" s="57" t="s">
        <v>163</v>
      </c>
      <c r="D82" s="57" t="s">
        <v>161</v>
      </c>
      <c r="E82" s="39">
        <v>3.16</v>
      </c>
      <c r="F82" s="122">
        <f>E82*F81</f>
        <v>11.06</v>
      </c>
    </row>
    <row r="83" spans="1:6" ht="21.75" customHeight="1">
      <c r="A83" s="41">
        <f>A82+0.1</f>
        <v>14.2</v>
      </c>
      <c r="B83" s="123" t="s">
        <v>221</v>
      </c>
      <c r="C83" s="123" t="s">
        <v>182</v>
      </c>
      <c r="D83" s="103" t="s">
        <v>174</v>
      </c>
      <c r="E83" s="124">
        <v>1.25</v>
      </c>
      <c r="F83" s="105">
        <f>E83*F81</f>
        <v>4.375</v>
      </c>
    </row>
    <row r="84" spans="1:6" s="53" customFormat="1" ht="17.25" customHeight="1">
      <c r="A84" s="41">
        <f>A83+0.1</f>
        <v>14.299999999999999</v>
      </c>
      <c r="B84" s="103" t="s">
        <v>192</v>
      </c>
      <c r="C84" s="103" t="s">
        <v>4</v>
      </c>
      <c r="D84" s="103" t="s">
        <v>9</v>
      </c>
      <c r="E84" s="103">
        <v>0.01</v>
      </c>
      <c r="F84" s="125">
        <f>E84*F81</f>
        <v>0.035</v>
      </c>
    </row>
    <row r="85" spans="1:7" s="53" customFormat="1" ht="36.75" customHeight="1">
      <c r="A85" s="71">
        <v>15</v>
      </c>
      <c r="B85" s="60" t="s">
        <v>193</v>
      </c>
      <c r="C85" s="46" t="s">
        <v>222</v>
      </c>
      <c r="D85" s="60" t="s">
        <v>194</v>
      </c>
      <c r="E85" s="60"/>
      <c r="F85" s="50">
        <v>11</v>
      </c>
      <c r="G85" s="109"/>
    </row>
    <row r="86" spans="1:8" s="53" customFormat="1" ht="24" customHeight="1">
      <c r="A86" s="41">
        <f>A85+0.1</f>
        <v>15.1</v>
      </c>
      <c r="B86" s="61"/>
      <c r="C86" s="57" t="s">
        <v>163</v>
      </c>
      <c r="D86" s="57" t="s">
        <v>161</v>
      </c>
      <c r="E86" s="61">
        <v>14.6</v>
      </c>
      <c r="F86" s="61">
        <f>E86*F85</f>
        <v>160.6</v>
      </c>
      <c r="H86" s="73"/>
    </row>
    <row r="87" spans="1:6" s="53" customFormat="1" ht="21.75" customHeight="1">
      <c r="A87" s="41">
        <f aca="true" t="shared" si="3" ref="A87:A93">A86+0.1</f>
        <v>15.2</v>
      </c>
      <c r="B87" s="61"/>
      <c r="C87" s="57" t="s">
        <v>0</v>
      </c>
      <c r="D87" s="40" t="s">
        <v>9</v>
      </c>
      <c r="E87" s="61">
        <v>0.93</v>
      </c>
      <c r="F87" s="51">
        <f>E87*F85</f>
        <v>10.23</v>
      </c>
    </row>
    <row r="88" spans="1:6" s="53" customFormat="1" ht="24" customHeight="1">
      <c r="A88" s="41">
        <f t="shared" si="3"/>
        <v>15.299999999999999</v>
      </c>
      <c r="B88" s="61"/>
      <c r="C88" s="61" t="s">
        <v>195</v>
      </c>
      <c r="D88" s="61" t="s">
        <v>174</v>
      </c>
      <c r="E88" s="61">
        <v>1.015</v>
      </c>
      <c r="F88" s="51">
        <f>E88*F85</f>
        <v>11.165</v>
      </c>
    </row>
    <row r="89" spans="1:6" s="53" customFormat="1" ht="25.5" customHeight="1">
      <c r="A89" s="41">
        <f t="shared" si="3"/>
        <v>15.399999999999999</v>
      </c>
      <c r="B89" s="61"/>
      <c r="C89" s="61" t="s">
        <v>165</v>
      </c>
      <c r="D89" s="61" t="s">
        <v>1</v>
      </c>
      <c r="E89" s="61">
        <v>2.88</v>
      </c>
      <c r="F89" s="51">
        <f>E89*F85</f>
        <v>31.68</v>
      </c>
    </row>
    <row r="90" spans="1:6" s="53" customFormat="1" ht="22.5" customHeight="1">
      <c r="A90" s="41">
        <f t="shared" si="3"/>
        <v>15.499999999999998</v>
      </c>
      <c r="B90" s="74"/>
      <c r="C90" s="61" t="s">
        <v>196</v>
      </c>
      <c r="D90" s="61" t="s">
        <v>174</v>
      </c>
      <c r="E90" s="54">
        <v>0.0053</v>
      </c>
      <c r="F90" s="51">
        <f>E90*F85</f>
        <v>0.0583</v>
      </c>
    </row>
    <row r="91" spans="1:6" s="53" customFormat="1" ht="21.75" customHeight="1">
      <c r="A91" s="41">
        <f t="shared" si="3"/>
        <v>15.599999999999998</v>
      </c>
      <c r="B91" s="74"/>
      <c r="C91" s="61" t="s">
        <v>197</v>
      </c>
      <c r="D91" s="61" t="s">
        <v>174</v>
      </c>
      <c r="E91" s="54">
        <v>0.0092</v>
      </c>
      <c r="F91" s="51">
        <f>E91*F85</f>
        <v>0.1012</v>
      </c>
    </row>
    <row r="92" spans="1:6" s="53" customFormat="1" ht="25.5" customHeight="1">
      <c r="A92" s="41">
        <f t="shared" si="3"/>
        <v>15.699999999999998</v>
      </c>
      <c r="B92" s="74"/>
      <c r="C92" s="61" t="s">
        <v>198</v>
      </c>
      <c r="D92" s="61" t="s">
        <v>174</v>
      </c>
      <c r="E92" s="54">
        <v>0.064</v>
      </c>
      <c r="F92" s="51">
        <f>E92*F85</f>
        <v>0.704</v>
      </c>
    </row>
    <row r="93" spans="1:6" s="53" customFormat="1" ht="22.5" customHeight="1">
      <c r="A93" s="41">
        <f t="shared" si="3"/>
        <v>15.799999999999997</v>
      </c>
      <c r="B93" s="61"/>
      <c r="C93" s="61" t="s">
        <v>4</v>
      </c>
      <c r="D93" s="61" t="s">
        <v>9</v>
      </c>
      <c r="E93" s="61">
        <v>2.96</v>
      </c>
      <c r="F93" s="51">
        <f>E93*F85</f>
        <v>32.56</v>
      </c>
    </row>
    <row r="94" spans="1:6" s="53" customFormat="1" ht="23.25" customHeight="1">
      <c r="A94" s="110">
        <f>A85+0.1</f>
        <v>15.1</v>
      </c>
      <c r="B94" s="75" t="s">
        <v>192</v>
      </c>
      <c r="C94" s="76" t="s">
        <v>166</v>
      </c>
      <c r="D94" s="76" t="s">
        <v>3</v>
      </c>
      <c r="E94" s="76"/>
      <c r="F94" s="126">
        <f>F95</f>
        <v>1.22</v>
      </c>
    </row>
    <row r="95" spans="1:6" s="53" customFormat="1" ht="24.75" customHeight="1">
      <c r="A95" s="41">
        <f>A94+0.1</f>
        <v>15.2</v>
      </c>
      <c r="B95" s="77"/>
      <c r="C95" s="78" t="s">
        <v>223</v>
      </c>
      <c r="D95" s="78" t="s">
        <v>3</v>
      </c>
      <c r="E95" s="78"/>
      <c r="F95" s="49">
        <v>1.22</v>
      </c>
    </row>
    <row r="96" spans="1:7" s="89" customFormat="1" ht="58.5" customHeight="1">
      <c r="A96" s="3" t="s">
        <v>37</v>
      </c>
      <c r="B96" s="62" t="s">
        <v>179</v>
      </c>
      <c r="C96" s="62" t="s">
        <v>180</v>
      </c>
      <c r="D96" s="62" t="s">
        <v>169</v>
      </c>
      <c r="E96" s="52"/>
      <c r="F96" s="50">
        <v>68</v>
      </c>
      <c r="G96" s="14"/>
    </row>
    <row r="97" spans="1:6" s="89" customFormat="1" ht="18.75" customHeight="1">
      <c r="A97" s="41">
        <f>A96+0.1</f>
        <v>16.1</v>
      </c>
      <c r="B97" s="90"/>
      <c r="C97" s="79" t="s">
        <v>163</v>
      </c>
      <c r="D97" s="79" t="s">
        <v>161</v>
      </c>
      <c r="E97" s="49">
        <v>0.275</v>
      </c>
      <c r="F97" s="48">
        <f>E97*F96</f>
        <v>18.700000000000003</v>
      </c>
    </row>
    <row r="98" spans="1:6" s="89" customFormat="1" ht="18.75" customHeight="1">
      <c r="A98" s="41">
        <f>A97+0.1</f>
        <v>16.200000000000003</v>
      </c>
      <c r="B98" s="90"/>
      <c r="C98" s="79" t="s">
        <v>0</v>
      </c>
      <c r="D98" s="51" t="s">
        <v>175</v>
      </c>
      <c r="E98" s="54">
        <v>0.0106</v>
      </c>
      <c r="F98" s="48">
        <f>E98*F96</f>
        <v>0.7208</v>
      </c>
    </row>
    <row r="99" spans="1:6" s="89" customFormat="1" ht="18" customHeight="1">
      <c r="A99" s="41">
        <f>A98+0.1</f>
        <v>16.300000000000004</v>
      </c>
      <c r="B99" s="61"/>
      <c r="C99" s="61" t="s">
        <v>181</v>
      </c>
      <c r="D99" s="51" t="s">
        <v>2</v>
      </c>
      <c r="E99" s="51">
        <v>0.65</v>
      </c>
      <c r="F99" s="48">
        <f>E99*F96</f>
        <v>44.2</v>
      </c>
    </row>
    <row r="100" spans="1:6" s="89" customFormat="1" ht="21" customHeight="1">
      <c r="A100" s="41">
        <f>A99+0.1</f>
        <v>16.400000000000006</v>
      </c>
      <c r="B100" s="61"/>
      <c r="C100" s="61" t="s">
        <v>4</v>
      </c>
      <c r="D100" s="51" t="s">
        <v>9</v>
      </c>
      <c r="E100" s="54">
        <v>0.0019</v>
      </c>
      <c r="F100" s="49">
        <f>E100*F96</f>
        <v>0.1292</v>
      </c>
    </row>
    <row r="101" spans="1:6" s="89" customFormat="1" ht="21" customHeight="1">
      <c r="A101" s="120"/>
      <c r="B101" s="104"/>
      <c r="C101" s="60" t="s">
        <v>235</v>
      </c>
      <c r="D101" s="51"/>
      <c r="E101" s="128"/>
      <c r="F101" s="129"/>
    </row>
    <row r="102" spans="1:14" s="87" customFormat="1" ht="39.75" customHeight="1">
      <c r="A102" s="71">
        <v>17</v>
      </c>
      <c r="B102" s="52" t="s">
        <v>173</v>
      </c>
      <c r="C102" s="60" t="s">
        <v>243</v>
      </c>
      <c r="D102" s="70" t="s">
        <v>162</v>
      </c>
      <c r="E102" s="61"/>
      <c r="F102" s="50">
        <v>28</v>
      </c>
      <c r="G102" s="91"/>
      <c r="I102" s="91"/>
      <c r="L102" s="92"/>
      <c r="N102" s="88"/>
    </row>
    <row r="103" spans="1:9" s="53" customFormat="1" ht="20.25" customHeight="1">
      <c r="A103" s="41">
        <f>A102+0.1</f>
        <v>17.1</v>
      </c>
      <c r="B103" s="61"/>
      <c r="C103" s="57" t="s">
        <v>163</v>
      </c>
      <c r="D103" s="57" t="s">
        <v>161</v>
      </c>
      <c r="E103" s="61">
        <v>2.06</v>
      </c>
      <c r="F103" s="51">
        <f>F102*E103</f>
        <v>57.68</v>
      </c>
      <c r="G103" s="72"/>
      <c r="H103" s="73"/>
      <c r="I103" s="73"/>
    </row>
    <row r="104" spans="1:6" s="14" customFormat="1" ht="45.75" customHeight="1">
      <c r="A104" s="117">
        <v>18</v>
      </c>
      <c r="B104" s="121" t="s">
        <v>219</v>
      </c>
      <c r="C104" s="46" t="s">
        <v>239</v>
      </c>
      <c r="D104" s="60" t="s">
        <v>194</v>
      </c>
      <c r="E104" s="38"/>
      <c r="F104" s="112">
        <v>5</v>
      </c>
    </row>
    <row r="105" spans="1:6" ht="19.5" customHeight="1">
      <c r="A105" s="41">
        <f>A104+0.1</f>
        <v>18.1</v>
      </c>
      <c r="B105" s="57"/>
      <c r="C105" s="57" t="s">
        <v>163</v>
      </c>
      <c r="D105" s="57" t="s">
        <v>161</v>
      </c>
      <c r="E105" s="39">
        <v>3.16</v>
      </c>
      <c r="F105" s="122">
        <f>E105*F104</f>
        <v>15.8</v>
      </c>
    </row>
    <row r="106" spans="1:6" ht="21.75" customHeight="1">
      <c r="A106" s="41">
        <f>A105+0.1</f>
        <v>18.200000000000003</v>
      </c>
      <c r="B106" s="123"/>
      <c r="C106" s="123" t="s">
        <v>240</v>
      </c>
      <c r="D106" s="103" t="s">
        <v>174</v>
      </c>
      <c r="E106" s="124">
        <v>1.25</v>
      </c>
      <c r="F106" s="105">
        <f>E106*F104</f>
        <v>6.25</v>
      </c>
    </row>
    <row r="107" spans="1:6" s="53" customFormat="1" ht="17.25" customHeight="1">
      <c r="A107" s="41">
        <f>A106+0.1</f>
        <v>18.300000000000004</v>
      </c>
      <c r="B107" s="103"/>
      <c r="C107" s="103" t="s">
        <v>4</v>
      </c>
      <c r="D107" s="103" t="s">
        <v>9</v>
      </c>
      <c r="E107" s="103">
        <v>0.01</v>
      </c>
      <c r="F107" s="125">
        <f>E107*F104</f>
        <v>0.05</v>
      </c>
    </row>
    <row r="108" spans="1:6" s="14" customFormat="1" ht="33" customHeight="1">
      <c r="A108" s="82" t="s">
        <v>40</v>
      </c>
      <c r="B108" s="127" t="s">
        <v>230</v>
      </c>
      <c r="C108" s="62" t="s">
        <v>236</v>
      </c>
      <c r="D108" s="62" t="s">
        <v>231</v>
      </c>
      <c r="E108" s="93"/>
      <c r="F108" s="95">
        <v>32.5</v>
      </c>
    </row>
    <row r="109" spans="1:6" ht="20.25" customHeight="1">
      <c r="A109" s="41">
        <f>A108+0.1</f>
        <v>19.1</v>
      </c>
      <c r="B109" s="79"/>
      <c r="C109" s="79" t="s">
        <v>232</v>
      </c>
      <c r="D109" s="51" t="s">
        <v>161</v>
      </c>
      <c r="E109" s="80">
        <v>0.505</v>
      </c>
      <c r="F109" s="48">
        <f>E109*F108</f>
        <v>16.4125</v>
      </c>
    </row>
    <row r="110" spans="1:6" ht="18" customHeight="1">
      <c r="A110" s="41">
        <f>A109+0.1</f>
        <v>19.200000000000003</v>
      </c>
      <c r="B110" s="79"/>
      <c r="C110" s="79" t="s">
        <v>233</v>
      </c>
      <c r="D110" s="51" t="s">
        <v>175</v>
      </c>
      <c r="E110" s="80">
        <v>0.0493</v>
      </c>
      <c r="F110" s="48">
        <f>E110*F108</f>
        <v>1.60225</v>
      </c>
    </row>
    <row r="111" spans="1:6" ht="18" customHeight="1">
      <c r="A111" s="41">
        <f>A110+0.1</f>
        <v>19.300000000000004</v>
      </c>
      <c r="B111" s="79"/>
      <c r="C111" s="79" t="s">
        <v>237</v>
      </c>
      <c r="D111" s="79" t="s">
        <v>231</v>
      </c>
      <c r="E111" s="51">
        <v>1</v>
      </c>
      <c r="F111" s="48">
        <f>E111*F108</f>
        <v>32.5</v>
      </c>
    </row>
    <row r="112" spans="1:6" ht="18" customHeight="1">
      <c r="A112" s="41">
        <f>A111+0.1</f>
        <v>19.400000000000006</v>
      </c>
      <c r="B112" s="79"/>
      <c r="C112" s="79" t="s">
        <v>238</v>
      </c>
      <c r="D112" s="79" t="s">
        <v>234</v>
      </c>
      <c r="E112" s="48"/>
      <c r="F112" s="48">
        <v>10</v>
      </c>
    </row>
    <row r="113" spans="1:6" ht="18" customHeight="1">
      <c r="A113" s="41">
        <f>A112+0.1</f>
        <v>19.500000000000007</v>
      </c>
      <c r="B113" s="79"/>
      <c r="C113" s="79" t="s">
        <v>208</v>
      </c>
      <c r="D113" s="79" t="s">
        <v>9</v>
      </c>
      <c r="E113" s="80">
        <v>0.0277</v>
      </c>
      <c r="F113" s="48">
        <f>E113*F108</f>
        <v>0.90025</v>
      </c>
    </row>
    <row r="114" spans="1:6" s="14" customFormat="1" ht="66" customHeight="1">
      <c r="A114" s="46" t="s">
        <v>41</v>
      </c>
      <c r="B114" s="62" t="s">
        <v>241</v>
      </c>
      <c r="C114" s="62" t="s">
        <v>242</v>
      </c>
      <c r="D114" s="62" t="s">
        <v>194</v>
      </c>
      <c r="E114" s="52"/>
      <c r="F114" s="47">
        <v>14.5</v>
      </c>
    </row>
    <row r="115" spans="1:6" ht="27.75" customHeight="1">
      <c r="A115" s="41">
        <f>A114+0.1</f>
        <v>20.1</v>
      </c>
      <c r="B115" s="79"/>
      <c r="C115" s="79" t="s">
        <v>232</v>
      </c>
      <c r="D115" s="51" t="s">
        <v>161</v>
      </c>
      <c r="E115" s="80">
        <v>1.21</v>
      </c>
      <c r="F115" s="48">
        <f>E115*F114</f>
        <v>17.544999999999998</v>
      </c>
    </row>
    <row r="116" spans="1:14" s="87" customFormat="1" ht="38.25" customHeight="1">
      <c r="A116" s="71">
        <v>21</v>
      </c>
      <c r="B116" s="52" t="s">
        <v>173</v>
      </c>
      <c r="C116" s="60" t="s">
        <v>244</v>
      </c>
      <c r="D116" s="70" t="s">
        <v>162</v>
      </c>
      <c r="E116" s="61"/>
      <c r="F116" s="50">
        <v>7</v>
      </c>
      <c r="G116" s="91"/>
      <c r="I116" s="91"/>
      <c r="L116" s="92"/>
      <c r="N116" s="88"/>
    </row>
    <row r="117" spans="1:9" s="53" customFormat="1" ht="19.5" customHeight="1">
      <c r="A117" s="41">
        <f>A116+0.1</f>
        <v>21.1</v>
      </c>
      <c r="B117" s="61"/>
      <c r="C117" s="57" t="s">
        <v>163</v>
      </c>
      <c r="D117" s="57" t="s">
        <v>161</v>
      </c>
      <c r="E117" s="61">
        <v>2.06</v>
      </c>
      <c r="F117" s="51">
        <f>F116*E117</f>
        <v>14.42</v>
      </c>
      <c r="G117" s="72"/>
      <c r="H117" s="73"/>
      <c r="I117" s="73"/>
    </row>
    <row r="118" spans="1:6" s="14" customFormat="1" ht="49.5" customHeight="1">
      <c r="A118" s="117">
        <v>22</v>
      </c>
      <c r="B118" s="121" t="s">
        <v>219</v>
      </c>
      <c r="C118" s="46" t="s">
        <v>245</v>
      </c>
      <c r="D118" s="60" t="s">
        <v>194</v>
      </c>
      <c r="E118" s="38"/>
      <c r="F118" s="112">
        <v>11.25</v>
      </c>
    </row>
    <row r="119" spans="1:6" ht="19.5" customHeight="1">
      <c r="A119" s="41">
        <f>A118+0.1</f>
        <v>22.1</v>
      </c>
      <c r="B119" s="57"/>
      <c r="C119" s="57" t="s">
        <v>163</v>
      </c>
      <c r="D119" s="57" t="s">
        <v>161</v>
      </c>
      <c r="E119" s="39">
        <v>3.16</v>
      </c>
      <c r="F119" s="122">
        <f>E119*F118</f>
        <v>35.550000000000004</v>
      </c>
    </row>
    <row r="120" spans="1:6" ht="21.75" customHeight="1">
      <c r="A120" s="41">
        <f>A119+0.1</f>
        <v>22.200000000000003</v>
      </c>
      <c r="B120" s="123"/>
      <c r="C120" s="123" t="s">
        <v>182</v>
      </c>
      <c r="D120" s="103" t="s">
        <v>174</v>
      </c>
      <c r="E120" s="124">
        <v>1.25</v>
      </c>
      <c r="F120" s="105">
        <f>E120*F118</f>
        <v>14.0625</v>
      </c>
    </row>
    <row r="121" spans="1:6" s="53" customFormat="1" ht="17.25" customHeight="1">
      <c r="A121" s="41">
        <f>A120+0.1</f>
        <v>22.300000000000004</v>
      </c>
      <c r="B121" s="103"/>
      <c r="C121" s="103" t="s">
        <v>4</v>
      </c>
      <c r="D121" s="103" t="s">
        <v>9</v>
      </c>
      <c r="E121" s="103">
        <v>0.01</v>
      </c>
      <c r="F121" s="125">
        <f>E121*F118</f>
        <v>0.1125</v>
      </c>
    </row>
    <row r="122" spans="1:7" s="53" customFormat="1" ht="62.25" customHeight="1">
      <c r="A122" s="71">
        <v>23</v>
      </c>
      <c r="B122" s="102" t="s">
        <v>249</v>
      </c>
      <c r="C122" s="130" t="s">
        <v>247</v>
      </c>
      <c r="D122" s="102" t="s">
        <v>194</v>
      </c>
      <c r="E122" s="102"/>
      <c r="F122" s="112">
        <v>11.25</v>
      </c>
      <c r="G122" s="109"/>
    </row>
    <row r="123" spans="1:8" s="53" customFormat="1" ht="17.25" customHeight="1">
      <c r="A123" s="48">
        <f aca="true" t="shared" si="4" ref="A123:A129">A122+0.1</f>
        <v>23.1</v>
      </c>
      <c r="B123" s="103"/>
      <c r="C123" s="123" t="s">
        <v>163</v>
      </c>
      <c r="D123" s="123" t="s">
        <v>161</v>
      </c>
      <c r="E123" s="103">
        <v>4.5</v>
      </c>
      <c r="F123" s="103">
        <f>E123*F122</f>
        <v>50.625</v>
      </c>
      <c r="H123" s="131"/>
    </row>
    <row r="124" spans="1:6" s="53" customFormat="1" ht="17.25" customHeight="1">
      <c r="A124" s="48">
        <f t="shared" si="4"/>
        <v>23.200000000000003</v>
      </c>
      <c r="B124" s="103"/>
      <c r="C124" s="123" t="s">
        <v>0</v>
      </c>
      <c r="D124" s="105" t="s">
        <v>175</v>
      </c>
      <c r="E124" s="103">
        <v>0.37</v>
      </c>
      <c r="F124" s="105">
        <f>E124*F122</f>
        <v>4.1625</v>
      </c>
    </row>
    <row r="125" spans="1:6" s="53" customFormat="1" ht="17.25" customHeight="1">
      <c r="A125" s="48">
        <f t="shared" si="4"/>
        <v>23.300000000000004</v>
      </c>
      <c r="B125" s="103" t="s">
        <v>5</v>
      </c>
      <c r="C125" s="123" t="s">
        <v>248</v>
      </c>
      <c r="D125" s="105" t="s">
        <v>175</v>
      </c>
      <c r="E125" s="103">
        <v>0.37</v>
      </c>
      <c r="F125" s="105">
        <f>E125*F122</f>
        <v>4.1625</v>
      </c>
    </row>
    <row r="126" spans="1:6" s="53" customFormat="1" ht="20.25" customHeight="1">
      <c r="A126" s="48">
        <f t="shared" si="4"/>
        <v>23.400000000000006</v>
      </c>
      <c r="B126" s="103"/>
      <c r="C126" s="103" t="s">
        <v>246</v>
      </c>
      <c r="D126" s="105" t="s">
        <v>174</v>
      </c>
      <c r="E126" s="103">
        <v>1.02</v>
      </c>
      <c r="F126" s="105">
        <f>E126*F122</f>
        <v>11.475</v>
      </c>
    </row>
    <row r="127" spans="1:6" s="53" customFormat="1" ht="19.5" customHeight="1">
      <c r="A127" s="48">
        <f t="shared" si="4"/>
        <v>23.500000000000007</v>
      </c>
      <c r="B127" s="103"/>
      <c r="C127" s="103" t="s">
        <v>4</v>
      </c>
      <c r="D127" s="103" t="s">
        <v>9</v>
      </c>
      <c r="E127" s="103">
        <v>0.28</v>
      </c>
      <c r="F127" s="105">
        <f>E127*F122</f>
        <v>3.1500000000000004</v>
      </c>
    </row>
    <row r="128" spans="1:6" s="53" customFormat="1" ht="23.25" customHeight="1">
      <c r="A128" s="110">
        <f>A122+0.1</f>
        <v>23.1</v>
      </c>
      <c r="B128" s="75" t="s">
        <v>192</v>
      </c>
      <c r="C128" s="76" t="s">
        <v>166</v>
      </c>
      <c r="D128" s="76" t="s">
        <v>3</v>
      </c>
      <c r="E128" s="76"/>
      <c r="F128" s="126">
        <f>F129</f>
        <v>1.15</v>
      </c>
    </row>
    <row r="129" spans="1:6" s="53" customFormat="1" ht="24.75" customHeight="1">
      <c r="A129" s="48">
        <f t="shared" si="4"/>
        <v>23.200000000000003</v>
      </c>
      <c r="B129" s="77"/>
      <c r="C129" s="78" t="s">
        <v>223</v>
      </c>
      <c r="D129" s="78" t="s">
        <v>3</v>
      </c>
      <c r="E129" s="78"/>
      <c r="F129" s="49">
        <v>1.15</v>
      </c>
    </row>
    <row r="130" spans="1:7" ht="21" customHeight="1">
      <c r="A130" s="46"/>
      <c r="B130" s="57"/>
      <c r="C130" s="46" t="s">
        <v>148</v>
      </c>
      <c r="D130" s="46" t="s">
        <v>8</v>
      </c>
      <c r="E130" s="55"/>
      <c r="F130" s="56"/>
      <c r="G130" s="14"/>
    </row>
    <row r="131" spans="1:7" ht="20.25" customHeight="1">
      <c r="A131" s="46"/>
      <c r="B131" s="57"/>
      <c r="C131" s="46" t="s">
        <v>149</v>
      </c>
      <c r="D131" s="46" t="s">
        <v>8</v>
      </c>
      <c r="E131" s="55"/>
      <c r="F131" s="56"/>
      <c r="G131" s="14"/>
    </row>
    <row r="132" spans="1:7" ht="17.25" customHeight="1">
      <c r="A132" s="46"/>
      <c r="B132" s="57"/>
      <c r="C132" s="57" t="s">
        <v>150</v>
      </c>
      <c r="D132" s="57" t="s">
        <v>8</v>
      </c>
      <c r="E132" s="58"/>
      <c r="F132" s="59"/>
      <c r="G132" s="14"/>
    </row>
    <row r="133" spans="1:7" ht="17.25" customHeight="1">
      <c r="A133" s="46"/>
      <c r="B133" s="57"/>
      <c r="C133" s="63" t="s">
        <v>7</v>
      </c>
      <c r="D133" s="57" t="s">
        <v>8</v>
      </c>
      <c r="E133" s="58"/>
      <c r="F133" s="59"/>
      <c r="G133" s="14"/>
    </row>
    <row r="134" spans="1:7" ht="17.25" customHeight="1">
      <c r="A134" s="46"/>
      <c r="B134" s="57"/>
      <c r="C134" s="63" t="s">
        <v>6</v>
      </c>
      <c r="D134" s="57" t="s">
        <v>8</v>
      </c>
      <c r="E134" s="58"/>
      <c r="F134" s="59"/>
      <c r="G134" s="14"/>
    </row>
    <row r="135" spans="1:6" s="53" customFormat="1" ht="18.75" customHeight="1">
      <c r="A135" s="62"/>
      <c r="B135" s="60"/>
      <c r="C135" s="60" t="s">
        <v>151</v>
      </c>
      <c r="D135" s="60" t="s">
        <v>9</v>
      </c>
      <c r="E135" s="60"/>
      <c r="F135" s="60"/>
    </row>
    <row r="136" spans="1:6" s="53" customFormat="1" ht="33.75" customHeight="1">
      <c r="A136" s="62"/>
      <c r="B136" s="60"/>
      <c r="C136" s="60" t="s">
        <v>152</v>
      </c>
      <c r="D136" s="64">
        <v>0.03</v>
      </c>
      <c r="E136" s="60"/>
      <c r="F136" s="60"/>
    </row>
    <row r="137" spans="1:7" ht="18" customHeight="1">
      <c r="A137" s="46"/>
      <c r="B137" s="57"/>
      <c r="C137" s="46" t="s">
        <v>153</v>
      </c>
      <c r="D137" s="46" t="s">
        <v>8</v>
      </c>
      <c r="E137" s="55"/>
      <c r="F137" s="56"/>
      <c r="G137" s="14"/>
    </row>
    <row r="138" spans="1:7" ht="19.5" customHeight="1">
      <c r="A138" s="46"/>
      <c r="B138" s="57"/>
      <c r="C138" s="46" t="s">
        <v>154</v>
      </c>
      <c r="D138" s="57" t="s">
        <v>8</v>
      </c>
      <c r="E138" s="55"/>
      <c r="F138" s="65">
        <v>0.1</v>
      </c>
      <c r="G138" s="14"/>
    </row>
    <row r="139" spans="1:7" ht="17.25" customHeight="1">
      <c r="A139" s="46"/>
      <c r="B139" s="57"/>
      <c r="C139" s="46" t="s">
        <v>157</v>
      </c>
      <c r="D139" s="57" t="s">
        <v>8</v>
      </c>
      <c r="E139" s="55"/>
      <c r="F139" s="66"/>
      <c r="G139" s="14"/>
    </row>
    <row r="140" spans="1:7" ht="18" customHeight="1">
      <c r="A140" s="46"/>
      <c r="B140" s="46"/>
      <c r="C140" s="46" t="s">
        <v>155</v>
      </c>
      <c r="D140" s="46" t="s">
        <v>8</v>
      </c>
      <c r="E140" s="55"/>
      <c r="F140" s="65">
        <v>0.08</v>
      </c>
      <c r="G140" s="24"/>
    </row>
    <row r="141" spans="1:6" ht="21" customHeight="1">
      <c r="A141" s="57"/>
      <c r="B141" s="46"/>
      <c r="C141" s="46" t="s">
        <v>156</v>
      </c>
      <c r="D141" s="46" t="s">
        <v>8</v>
      </c>
      <c r="E141" s="58"/>
      <c r="F141" s="59"/>
    </row>
    <row r="142" spans="1:7" ht="18">
      <c r="A142" s="42"/>
      <c r="B142" s="42"/>
      <c r="C142" s="67"/>
      <c r="D142" s="67"/>
      <c r="E142" s="67"/>
      <c r="F142" s="67"/>
      <c r="G142" s="23"/>
    </row>
    <row r="143" spans="1:6" ht="18">
      <c r="A143" s="42"/>
      <c r="B143" s="42"/>
      <c r="C143" s="43"/>
      <c r="D143" s="43"/>
      <c r="E143" s="44"/>
      <c r="F143" s="37"/>
    </row>
  </sheetData>
  <sheetProtection/>
  <mergeCells count="12">
    <mergeCell ref="A6:D6"/>
    <mergeCell ref="A1:F1"/>
    <mergeCell ref="A2:F2"/>
    <mergeCell ref="A3:F3"/>
    <mergeCell ref="A4:D4"/>
    <mergeCell ref="A5:D5"/>
    <mergeCell ref="C9:C10"/>
    <mergeCell ref="D9:D10"/>
    <mergeCell ref="E9:F9"/>
    <mergeCell ref="A7:F7"/>
    <mergeCell ref="A9:A10"/>
    <mergeCell ref="B9:B10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ioane</cp:lastModifiedBy>
  <cp:lastPrinted>2019-08-29T13:58:48Z</cp:lastPrinted>
  <dcterms:created xsi:type="dcterms:W3CDTF">2005-10-04T05:52:32Z</dcterms:created>
  <dcterms:modified xsi:type="dcterms:W3CDTF">2019-12-30T08:35:17Z</dcterms:modified>
  <cp:category/>
  <cp:version/>
  <cp:contentType/>
  <cp:contentStatus/>
</cp:coreProperties>
</file>