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tabRatio="761" activeTab="0"/>
  </bookViews>
  <sheets>
    <sheet name="-1-" sheetId="1" r:id="rId1"/>
  </sheets>
  <definedNames/>
  <calcPr fullCalcOnLoad="1"/>
</workbook>
</file>

<file path=xl/sharedStrings.xml><?xml version="1.0" encoding="utf-8"?>
<sst xmlns="http://schemas.openxmlformats.org/spreadsheetml/2006/main" count="1092" uniqueCount="296">
  <si>
    <t>№</t>
  </si>
  <si>
    <t>რაოდენობა</t>
  </si>
  <si>
    <t>მასალა</t>
  </si>
  <si>
    <t>ხელფასი</t>
  </si>
  <si>
    <t>ჯამი</t>
  </si>
  <si>
    <t>კვ.მ</t>
  </si>
  <si>
    <t>კგ</t>
  </si>
  <si>
    <t>კუბ.მ</t>
  </si>
  <si>
    <t>ზედნადები ხარჯი</t>
  </si>
  <si>
    <t>სულ</t>
  </si>
  <si>
    <t>#</t>
  </si>
  <si>
    <t>ობიექტების ჩამონათვალი</t>
  </si>
  <si>
    <t>ღირებულება (ლარი)</t>
  </si>
  <si>
    <t>ჯამი:</t>
  </si>
  <si>
    <t>გაფას №</t>
  </si>
  <si>
    <t>სამუშაოებისა და ხარჯების დასახელება</t>
  </si>
  <si>
    <t>განზ.</t>
  </si>
  <si>
    <t>3</t>
  </si>
  <si>
    <t>მანქ./მექანიზმ.</t>
  </si>
  <si>
    <t>ღირებულება ლარი</t>
  </si>
  <si>
    <t>ერთ. ფასი</t>
  </si>
  <si>
    <t>ნორმატ. ერთ.</t>
  </si>
  <si>
    <t>საპრ.</t>
  </si>
  <si>
    <t>მასალების სატრანსპორტო ხარჯი</t>
  </si>
  <si>
    <t>კაც/სთ</t>
  </si>
  <si>
    <t>ლარი</t>
  </si>
  <si>
    <t>შრომის დანახარჯი</t>
  </si>
  <si>
    <t>მანქანები</t>
  </si>
  <si>
    <t>სხვა მასალა</t>
  </si>
  <si>
    <t>საბაზრო</t>
  </si>
  <si>
    <t>ქვიშა-ცემენტის ხსნარი</t>
  </si>
  <si>
    <t>СНиП IV-2-82 11-8-1.2</t>
  </si>
  <si>
    <t>წებო-ცემენტი</t>
  </si>
  <si>
    <t>СНиП IV-2-82 15-14-1</t>
  </si>
  <si>
    <t>მოწყობილობა</t>
  </si>
  <si>
    <t>კანალიზაცია</t>
  </si>
  <si>
    <t>ცივი წყალი</t>
  </si>
  <si>
    <t>СНиП IV-2-82 17-1-5</t>
  </si>
  <si>
    <t>СНиП IV-2-82 17-4-1</t>
  </si>
  <si>
    <t>СНиП IV-2-82 16-6-2</t>
  </si>
  <si>
    <t>СНиП IV-2-82 16-12-1</t>
  </si>
  <si>
    <t>კომპ.</t>
  </si>
  <si>
    <t>გრძ.მ</t>
  </si>
  <si>
    <t>ბეტ ლურსმანი</t>
  </si>
  <si>
    <t>ზედნადები ხარჯი მონტაჟის ღირებულებაზე</t>
  </si>
  <si>
    <t>მათ შორის დანადგარები</t>
  </si>
  <si>
    <t>კომპ</t>
  </si>
  <si>
    <t>კაბელები</t>
  </si>
  <si>
    <t>ფურნიტირა</t>
  </si>
  <si>
    <t>სანათები</t>
  </si>
  <si>
    <t>სამონტაჟო მასალა</t>
  </si>
  <si>
    <t>8-402-1</t>
  </si>
  <si>
    <t>8-591-7</t>
  </si>
  <si>
    <t>8-591-2</t>
  </si>
  <si>
    <t>8-599-1</t>
  </si>
  <si>
    <t>მეტრი</t>
  </si>
  <si>
    <t>სხვა მასალები</t>
  </si>
  <si>
    <t>სანათების მონტაჟი</t>
  </si>
  <si>
    <t>СНиП IV-2-82 11-20-3</t>
  </si>
  <si>
    <t>ცალი</t>
  </si>
  <si>
    <t>სამშენებლო ნაწილი</t>
  </si>
  <si>
    <t>ტონა</t>
  </si>
  <si>
    <t xml:space="preserve">СНиП IV-2-82 10-10-3 </t>
  </si>
  <si>
    <t>СНиП IV-2-82 16-6-1</t>
  </si>
  <si>
    <t>СНиП IV-2-82 10-20-1</t>
  </si>
  <si>
    <t>სულ ჯამი</t>
  </si>
  <si>
    <t>მასალების სატრანაპორტო ხარჯი</t>
  </si>
  <si>
    <t xml:space="preserve">ზედნადები ხარჯი </t>
  </si>
  <si>
    <t>გაუთვალისწინებელი ხარჯი 3%</t>
  </si>
  <si>
    <t>საყალიბე ფარი</t>
  </si>
  <si>
    <t>СНиП IV-2-82 10-60-3</t>
  </si>
  <si>
    <t>ფითხი</t>
  </si>
  <si>
    <t>გეგმიური დაგროვება</t>
  </si>
  <si>
    <t>გეგმიური დაგროვება დანადგარების ღირებულების გამოკლებით</t>
  </si>
  <si>
    <t>შპს „საქართველოს ფოსტა“-ს ავტოფარეხის ტერიტორიაზე სამშენებლო-სარემონტო სამუშაოების ხარჯთაღრიცხვა</t>
  </si>
  <si>
    <t>დროებითი შენობა-ნაგებობები 1.2%</t>
  </si>
  <si>
    <t xml:space="preserve">ელ. გამანაწილებელი ფარი </t>
  </si>
  <si>
    <t>8-573-3</t>
  </si>
  <si>
    <t>ელექტრო ფარი</t>
  </si>
  <si>
    <t>ელექტრო ფარი 5 ავტომატზე</t>
  </si>
  <si>
    <t>8-574-24</t>
  </si>
  <si>
    <t>ავტომატური ამომრთველების მონტაჟი</t>
  </si>
  <si>
    <t xml:space="preserve">ავტომატური ამომრთველი 63ა. 2 პოლუსა </t>
  </si>
  <si>
    <t>8-574-18</t>
  </si>
  <si>
    <t>ავტომატური ამომრთველი 40ა. 1 პოლუსა</t>
  </si>
  <si>
    <t>ავტომატური ამომრთველი 25ა. 1 პოლუსა</t>
  </si>
  <si>
    <t>ავტომატური ამომრთველი 16ა. 1 პოლუსა</t>
  </si>
  <si>
    <t>კაბელების მონტაჟი</t>
  </si>
  <si>
    <r>
      <t xml:space="preserve">კაბელი </t>
    </r>
    <r>
      <rPr>
        <b/>
        <sz val="10"/>
        <rFont val="Calibri"/>
        <family val="2"/>
      </rPr>
      <t>ВВГ-НГ - 2*16მმ²</t>
    </r>
    <r>
      <rPr>
        <sz val="10"/>
        <rFont val="Calibri"/>
        <family val="2"/>
      </rPr>
      <t xml:space="preserve"> (ან იგივე მახასიათებლების)</t>
    </r>
  </si>
  <si>
    <r>
      <t xml:space="preserve">კაბელი </t>
    </r>
    <r>
      <rPr>
        <b/>
        <sz val="10"/>
        <rFont val="Calibri"/>
        <family val="2"/>
      </rPr>
      <t>ВВГ-НГ - 2*65მმ²</t>
    </r>
    <r>
      <rPr>
        <sz val="10"/>
        <rFont val="Calibri"/>
        <family val="2"/>
      </rPr>
      <t xml:space="preserve"> (ან იგივე მახასიათებლების)</t>
    </r>
  </si>
  <si>
    <r>
      <t xml:space="preserve">კაბელი </t>
    </r>
    <r>
      <rPr>
        <b/>
        <sz val="10"/>
        <rFont val="Calibri"/>
        <family val="2"/>
      </rPr>
      <t>ВВГ-НГ - 2*4მმ²</t>
    </r>
    <r>
      <rPr>
        <sz val="10"/>
        <rFont val="Calibri"/>
        <family val="2"/>
      </rPr>
      <t xml:space="preserve"> (ან იგივე მახასიათებლების)</t>
    </r>
  </si>
  <si>
    <r>
      <t xml:space="preserve">კაბელი </t>
    </r>
    <r>
      <rPr>
        <b/>
        <sz val="10"/>
        <rFont val="Calibri"/>
        <family val="2"/>
      </rPr>
      <t>ВВГ-НГ  2*2.5მმ²</t>
    </r>
    <r>
      <rPr>
        <sz val="10"/>
        <rFont val="Calibri"/>
        <family val="2"/>
      </rPr>
      <t xml:space="preserve"> (ან იგივე მახასიათებლების)</t>
    </r>
  </si>
  <si>
    <t>საშტეფსელო როზეტების მონტაჟი</t>
  </si>
  <si>
    <r>
      <t xml:space="preserve">როზეტი </t>
    </r>
    <r>
      <rPr>
        <b/>
        <sz val="10"/>
        <rFont val="Calibri"/>
        <family val="2"/>
      </rPr>
      <t xml:space="preserve">2p+E </t>
    </r>
    <r>
      <rPr>
        <sz val="10"/>
        <rFont val="Calibri"/>
        <family val="2"/>
      </rPr>
      <t>(2 ბუდიანი)</t>
    </r>
  </si>
  <si>
    <t>ჩამრთველების მონტაჟი</t>
  </si>
  <si>
    <r>
      <t xml:space="preserve">1-ანი ჩამრთველი </t>
    </r>
    <r>
      <rPr>
        <b/>
        <sz val="10"/>
        <rFont val="Calibri"/>
        <family val="2"/>
      </rPr>
      <t>10A</t>
    </r>
  </si>
  <si>
    <r>
      <t xml:space="preserve">2-ანი ჩამრთველი </t>
    </r>
    <r>
      <rPr>
        <b/>
        <sz val="10"/>
        <rFont val="Calibri"/>
        <family val="2"/>
      </rPr>
      <t>10A</t>
    </r>
  </si>
  <si>
    <t>ორნათურიანი ბრა</t>
  </si>
  <si>
    <r>
      <t xml:space="preserve">გარე დაყენების ლედ ტიპის სანათი </t>
    </r>
    <r>
      <rPr>
        <b/>
        <sz val="10"/>
        <rFont val="Calibri"/>
        <family val="2"/>
      </rPr>
      <t>600x600 4xT5-9W</t>
    </r>
    <r>
      <rPr>
        <sz val="10"/>
        <rFont val="Calibri"/>
        <family val="2"/>
      </rPr>
      <t xml:space="preserve"> ნათურით</t>
    </r>
  </si>
  <si>
    <r>
      <t xml:space="preserve">შიდა დაყენების ლედ ტიპის სანათი </t>
    </r>
    <r>
      <rPr>
        <b/>
        <sz val="10"/>
        <rFont val="Calibri"/>
        <family val="2"/>
      </rPr>
      <t>600x600 4xT5-9W</t>
    </r>
    <r>
      <rPr>
        <sz val="10"/>
        <rFont val="Calibri"/>
        <family val="2"/>
      </rPr>
      <t xml:space="preserve"> ნათურით</t>
    </r>
  </si>
  <si>
    <r>
      <t xml:space="preserve">გამანაწილებელი კოლოფი </t>
    </r>
    <r>
      <rPr>
        <b/>
        <sz val="10"/>
        <rFont val="Calibri"/>
        <family val="2"/>
      </rPr>
      <t xml:space="preserve">100x100 </t>
    </r>
    <r>
      <rPr>
        <sz val="10"/>
        <rFont val="Calibri"/>
        <family val="2"/>
      </rPr>
      <t>ხუფით (ფარული მონტაჟი)</t>
    </r>
  </si>
  <si>
    <t>კოლოფი ხელსაწყოებისთვის (ფარული მონტაჟი)</t>
  </si>
  <si>
    <t>8-418-1</t>
  </si>
  <si>
    <t>თვითდნობადი გოფრირებული მილის მონტაჟი</t>
  </si>
  <si>
    <t>თვითდნობადი გოფრირებული მილი დ-16</t>
  </si>
  <si>
    <t>თვითდნობადი გოფრირებული მილი დ-32</t>
  </si>
  <si>
    <t>საკაბელო არხი</t>
  </si>
  <si>
    <t>საკაბელო არხი 12*12</t>
  </si>
  <si>
    <t>ხელსაბანი შემრევით და ბოთლისებური სიფონით, სარკითა და ყველა საჭირო ფურნიტურით</t>
  </si>
  <si>
    <t>ხელსაბანის ფეხი</t>
  </si>
  <si>
    <t>უნიტაზი ჩამრეცხი ავზით და გოფრირებული მილით, საქაღალდითა და ყველა საჭირო ფურნიტურით</t>
  </si>
  <si>
    <t>СНиП IV-2-82 17-1-10</t>
  </si>
  <si>
    <r>
      <t xml:space="preserve">ტრაპის </t>
    </r>
    <r>
      <rPr>
        <b/>
        <sz val="10"/>
        <rFont val="Calibri"/>
        <family val="2"/>
      </rPr>
      <t>Ø-100მმ</t>
    </r>
    <r>
      <rPr>
        <sz val="10"/>
        <rFont val="Calibri"/>
        <family val="2"/>
      </rPr>
      <t xml:space="preserve"> </t>
    </r>
    <r>
      <rPr>
        <sz val="10"/>
        <rFont val="Calibri"/>
        <family val="2"/>
      </rPr>
      <t>მოწყობა</t>
    </r>
  </si>
  <si>
    <r>
      <t xml:space="preserve">ტრაპი </t>
    </r>
    <r>
      <rPr>
        <b/>
        <sz val="10"/>
        <rFont val="Calibri"/>
        <family val="2"/>
      </rPr>
      <t>Ø-100მმ</t>
    </r>
    <r>
      <rPr>
        <sz val="10"/>
        <rFont val="Calibri"/>
        <family val="2"/>
      </rPr>
      <t xml:space="preserve"> </t>
    </r>
  </si>
  <si>
    <t>კანალიზაციის პლასტმასის მილის მონტაჟი</t>
  </si>
  <si>
    <t>СНиП IV-2-82 16-24-2</t>
  </si>
  <si>
    <t>პოლიეთილენის წყალსადენი მილის მონტაჟი</t>
  </si>
  <si>
    <t>ფასონური ნაწილები</t>
  </si>
  <si>
    <t>ვენტილების მონტაჟი</t>
  </si>
  <si>
    <t>ცხელი წყლის გამათბობელი ავზი</t>
  </si>
  <si>
    <t>30 ლიტრიანი, ცხელი წყლის (ელექტროენერგიაზე მომუშავე) გამათბობელი ავზი, ყველა საჭირო ფიტინგით</t>
  </si>
  <si>
    <t>კონდიცირება</t>
  </si>
  <si>
    <t>СНиП IV-2-82 20-31-1</t>
  </si>
  <si>
    <t>ვენტილაცია</t>
  </si>
  <si>
    <t>სპლიტ კონდიციონერების მონტაჟი</t>
  </si>
  <si>
    <r>
      <t xml:space="preserve">პლასტმასის პოლიეთილენის  მილი </t>
    </r>
    <r>
      <rPr>
        <b/>
        <sz val="10"/>
        <rFont val="Calibri"/>
        <family val="2"/>
      </rPr>
      <t>Ø-100*3.4</t>
    </r>
  </si>
  <si>
    <r>
      <t xml:space="preserve">პლასტმასის სამკაპი 90 გრად. </t>
    </r>
    <r>
      <rPr>
        <b/>
        <sz val="10"/>
        <rFont val="Calibri"/>
        <family val="2"/>
      </rPr>
      <t>Ø</t>
    </r>
    <r>
      <rPr>
        <b/>
        <sz val="10"/>
        <rFont val="Calibri"/>
        <family val="2"/>
      </rPr>
      <t>100/50</t>
    </r>
  </si>
  <si>
    <r>
      <t xml:space="preserve">პლასტმასის მუხლი 45 გრადუსიანი </t>
    </r>
    <r>
      <rPr>
        <b/>
        <sz val="10"/>
        <rFont val="Calibri"/>
        <family val="2"/>
      </rPr>
      <t>Ø-</t>
    </r>
    <r>
      <rPr>
        <b/>
        <sz val="10"/>
        <rFont val="Calibri"/>
        <family val="2"/>
      </rPr>
      <t>100</t>
    </r>
  </si>
  <si>
    <r>
      <t xml:space="preserve">რევიზია </t>
    </r>
    <r>
      <rPr>
        <b/>
        <sz val="10"/>
        <rFont val="Calibri"/>
        <family val="2"/>
      </rPr>
      <t>Ø 100</t>
    </r>
  </si>
  <si>
    <r>
      <t xml:space="preserve">პლასტიკური ქურო </t>
    </r>
    <r>
      <rPr>
        <b/>
        <sz val="10"/>
        <rFont val="Calibri"/>
        <family val="2"/>
      </rPr>
      <t>Ø</t>
    </r>
    <r>
      <rPr>
        <b/>
        <sz val="10"/>
        <rFont val="Calibri"/>
        <family val="2"/>
      </rPr>
      <t>100</t>
    </r>
  </si>
  <si>
    <r>
      <t xml:space="preserve">პლასტიკური სამაგრი </t>
    </r>
    <r>
      <rPr>
        <b/>
        <sz val="10"/>
        <rFont val="Calibri"/>
        <family val="2"/>
      </rPr>
      <t>Ø</t>
    </r>
    <r>
      <rPr>
        <b/>
        <sz val="10"/>
        <rFont val="Calibri"/>
        <family val="2"/>
      </rPr>
      <t>100</t>
    </r>
  </si>
  <si>
    <r>
      <t xml:space="preserve">პლასტმასის პოლიეთილენის  მილი </t>
    </r>
    <r>
      <rPr>
        <b/>
        <sz val="10"/>
        <rFont val="Calibri"/>
        <family val="2"/>
      </rPr>
      <t>Ø-50*2.2</t>
    </r>
  </si>
  <si>
    <r>
      <t xml:space="preserve">პლასტმასის მუხლი </t>
    </r>
    <r>
      <rPr>
        <b/>
        <sz val="10"/>
        <rFont val="Calibri"/>
        <family val="2"/>
      </rPr>
      <t>Ø-50</t>
    </r>
  </si>
  <si>
    <r>
      <t xml:space="preserve">პლასტიკური ქურო </t>
    </r>
    <r>
      <rPr>
        <b/>
        <sz val="10"/>
        <rFont val="Calibri"/>
        <family val="2"/>
      </rPr>
      <t>Ø50</t>
    </r>
  </si>
  <si>
    <r>
      <t xml:space="preserve">პლასტიკური სამაგრი </t>
    </r>
    <r>
      <rPr>
        <b/>
        <sz val="10"/>
        <rFont val="Calibri"/>
        <family val="2"/>
      </rPr>
      <t>Ø50</t>
    </r>
  </si>
  <si>
    <r>
      <t xml:space="preserve">პოლიეთილენის წყალსადენის მილი </t>
    </r>
    <r>
      <rPr>
        <b/>
        <sz val="10"/>
        <rFont val="Calibri"/>
        <family val="2"/>
      </rPr>
      <t>Ø-20</t>
    </r>
  </si>
  <si>
    <r>
      <t xml:space="preserve">ვენტილი </t>
    </r>
    <r>
      <rPr>
        <b/>
        <sz val="10"/>
        <rFont val="Calibri"/>
        <family val="2"/>
      </rPr>
      <t>Ø-20</t>
    </r>
  </si>
  <si>
    <r>
      <t xml:space="preserve">სპლიტ კონდიციონერი სიმძლავრით </t>
    </r>
    <r>
      <rPr>
        <b/>
        <sz val="10"/>
        <color indexed="8"/>
        <rFont val="Calibri"/>
        <family val="2"/>
      </rPr>
      <t>12000 BTU/H</t>
    </r>
    <r>
      <rPr>
        <sz val="10"/>
        <color indexed="8"/>
        <rFont val="Calibri"/>
        <family val="2"/>
      </rPr>
      <t xml:space="preserve"> (სრული ავტომატიკით აღჭურვილი და ეკოლოგიურად სუფთა სამაცივრო აგენტზე </t>
    </r>
    <r>
      <rPr>
        <b/>
        <sz val="10"/>
        <color indexed="8"/>
        <rFont val="Calibri"/>
        <family val="2"/>
      </rPr>
      <t>R410A</t>
    </r>
    <r>
      <rPr>
        <sz val="10"/>
        <color indexed="8"/>
        <rFont val="Calibri"/>
        <family val="2"/>
      </rPr>
      <t>, მომუშავე სპლიტ კონდიციონერის გარე ბლოკი,</t>
    </r>
    <r>
      <rPr>
        <b/>
        <sz val="10"/>
        <color indexed="8"/>
        <rFont val="Calibri"/>
        <family val="2"/>
      </rPr>
      <t xml:space="preserve"> t=-9°C</t>
    </r>
    <r>
      <rPr>
        <sz val="10"/>
        <color indexed="8"/>
        <rFont val="Calibri"/>
        <family val="2"/>
      </rPr>
      <t xml:space="preserve">, ზამთრის გარე ტემპერატურის დროს და სპლიტ კონდიციონერის, კედლის ტიპის შიდა ბლოკით, აღჭურვილი: სრული ავტომატიკით, მართვის პულტით, ჰაერის გამწმენდი ფილტრით) </t>
    </r>
  </si>
  <si>
    <r>
      <t xml:space="preserve">სპლიტ კონდიციონერი სიმძლავრით </t>
    </r>
    <r>
      <rPr>
        <b/>
        <sz val="10"/>
        <color indexed="8"/>
        <rFont val="Calibri"/>
        <family val="2"/>
      </rPr>
      <t>24000 BTU/H</t>
    </r>
    <r>
      <rPr>
        <sz val="10"/>
        <color indexed="8"/>
        <rFont val="Calibri"/>
        <family val="2"/>
      </rPr>
      <t xml:space="preserve"> (სრული ავტომატიკით აღჭურვილი და ეკოლოგიურად სუფთა სამაცივრო აგენტზე </t>
    </r>
    <r>
      <rPr>
        <b/>
        <sz val="10"/>
        <color indexed="8"/>
        <rFont val="Calibri"/>
        <family val="2"/>
      </rPr>
      <t>R410A</t>
    </r>
    <r>
      <rPr>
        <sz val="10"/>
        <color indexed="8"/>
        <rFont val="Calibri"/>
        <family val="2"/>
      </rPr>
      <t xml:space="preserve">, მომუშავე სპლიტ კონდიციონერის გარე ბლოკი, </t>
    </r>
    <r>
      <rPr>
        <b/>
        <sz val="10"/>
        <color indexed="8"/>
        <rFont val="Calibri"/>
        <family val="2"/>
      </rPr>
      <t>t=-9°C</t>
    </r>
    <r>
      <rPr>
        <sz val="10"/>
        <color indexed="8"/>
        <rFont val="Calibri"/>
        <family val="2"/>
      </rPr>
      <t>, ზამთრის გარე ტემპერატურის დროს და სპლიტ კონდიციონერის, კედლის ტიპის შიდა ბლოკით, აღჭურვილი: სრული ავტომატიკით, მართვის პულტით, ჰაერის გამწმენდი ფილტრით) მანძილი შიდა და გარე ბლოკებს შორის არანაკლები 10მ.</t>
    </r>
  </si>
  <si>
    <r>
      <t>ელექტრო ჰაერ გამწოვი (</t>
    </r>
    <r>
      <rPr>
        <b/>
        <sz val="10"/>
        <rFont val="Calibri"/>
        <family val="2"/>
      </rPr>
      <t>Ø=100</t>
    </r>
    <r>
      <rPr>
        <sz val="10"/>
        <rFont val="Calibri"/>
        <family val="2"/>
      </rPr>
      <t>)</t>
    </r>
  </si>
  <si>
    <r>
      <t>მოქნილი ჰაერსატარი: (</t>
    </r>
    <r>
      <rPr>
        <b/>
        <sz val="10"/>
        <rFont val="Calibri"/>
        <family val="2"/>
      </rPr>
      <t>Ø=100</t>
    </r>
    <r>
      <rPr>
        <sz val="10"/>
        <rFont val="Calibri"/>
        <family val="2"/>
      </rPr>
      <t>)</t>
    </r>
  </si>
  <si>
    <t>კონდიცირება, წყალმომარაგება და კანალიზაცია</t>
  </si>
  <si>
    <t xml:space="preserve">კონდიცირება, წყალმომარაგება და კანალიზაცია </t>
  </si>
  <si>
    <t>ელექტრო მომარაგება</t>
  </si>
  <si>
    <t xml:space="preserve">ელექტრო მომარაგება </t>
  </si>
  <si>
    <t>სააღრიცხვო და შესყიდვების ოთახი, ფასადი</t>
  </si>
  <si>
    <t>სადემონტაჟო სამუშაოები</t>
  </si>
  <si>
    <t>46-23-4</t>
  </si>
  <si>
    <t>არსებული კედლის დემონტაჟი</t>
  </si>
  <si>
    <t>არსებული გიფსოკარდონის სათავსოს დემონტაჟი</t>
  </si>
  <si>
    <t xml:space="preserve"> 46-32-2</t>
  </si>
  <si>
    <t>არსებული ფანჯრის და კარების დემონტაჟი, ვარგისის დასაწყობებით</t>
  </si>
  <si>
    <t>არსებული მოჭიმვის დემონტაჟი კანალიზაციის მოსაწყობად</t>
  </si>
  <si>
    <t>1-78-3</t>
  </si>
  <si>
    <t>გვერდითა ფასადის მხარეს თხრილის გათხრა (0.5*0.5H*0.3) ხელით კანალიზაციის მილის მოსაწყობად</t>
  </si>
  <si>
    <t>1-81-1</t>
  </si>
  <si>
    <t>საპირფარეშოს მხარეს თხრილის ამოვსება</t>
  </si>
  <si>
    <t>ВЗЕР  1-3</t>
  </si>
  <si>
    <t>ნაგვის დატვირთვა ავტომანქანაზე ხელით</t>
  </si>
  <si>
    <t>შრომითი რესურსები</t>
  </si>
  <si>
    <t>ნაგვის ტრანსპორტირება ავტოთვითმცლელით 25კმ მანძილზე</t>
  </si>
  <si>
    <t>შენობისა და მიმდებარე ტერიტორიის დასუფთავება და დალაგება</t>
  </si>
  <si>
    <t>ჯიხურის ლითონის კარკასის მოწყობა</t>
  </si>
  <si>
    <t>ფოლადის კვადრატული მილი 60*60*3</t>
  </si>
  <si>
    <t>პროექტი</t>
  </si>
  <si>
    <t>ელექტროდი</t>
  </si>
  <si>
    <t>СНиП IV-2-82 16-164-8</t>
  </si>
  <si>
    <t>ზეთოვანი საღებავი</t>
  </si>
  <si>
    <t>ოლიფა</t>
  </si>
  <si>
    <t>საპირფარეშოს და ჯიხურის იატაკი</t>
  </si>
  <si>
    <t>საპირფარეშოს იატაკზე მოჭიმვის მოწყობა ქვიშა-ცემენტის ხსნარით 50მმ სისქით</t>
  </si>
  <si>
    <t>საპირფარეშოს იატაკზე კერამოგრანიტის ფილების დაგება</t>
  </si>
  <si>
    <t xml:space="preserve">მეტლახის ფილა </t>
  </si>
  <si>
    <t>ჯიხურის ხის იატაკის მოწყობა</t>
  </si>
  <si>
    <t>3.2მმ-ანი ფიცარი, ჩამოგანილი (მშრალი)</t>
  </si>
  <si>
    <t>შურუპი სპეციალური</t>
  </si>
  <si>
    <t>СНиП IV-2-82 11-27-4</t>
  </si>
  <si>
    <t>პლინტუსი ლამინირებული</t>
  </si>
  <si>
    <t>ეზოში კანალიზაციის მილის თხრილის თავზე ბეტონის მოჭიმვის მოწყობა (ბეტონით მ-200)</t>
  </si>
  <si>
    <t>ბეტონი მ-200 (100მმ სისქით)</t>
  </si>
  <si>
    <t>საპირფარეშოს კედლებისა და ჭერის მოწყობა</t>
  </si>
  <si>
    <t>СНиП IV-2-82 8-15-1</t>
  </si>
  <si>
    <t>ტიხრის კედლების წყობა წვრილი სამშენებლო ბლოკით 15სმ სისქით</t>
  </si>
  <si>
    <t>სამშენებლო ბლოკი 39*19*15</t>
  </si>
  <si>
    <t>ხსნარი წყობის, სასაქონლო, მძიმე, ცემენტი მ-50</t>
  </si>
  <si>
    <t>СНиП IV-2-82 15-52-1</t>
  </si>
  <si>
    <t>ტიხრებისა და დაზიანებული ადგილების შელესვა ქვიშა-ცემენტის ხსნარით</t>
  </si>
  <si>
    <t>ხსნარი მოსაპირკეთებელი, სააქონლო, მძიმე, ცემენტის 1:3</t>
  </si>
  <si>
    <t>საპირფარეშოს წინა ფასადის მხრიდან კედლის დაშხეფვა ღია ფერის ცემენტის ხსნარით</t>
  </si>
  <si>
    <t>საპირფარეშოში შეკიდული ჭერის მოწყობა პლასტმასის ზოლოვანებით, კარკასის მოწყობით</t>
  </si>
  <si>
    <t xml:space="preserve">ჭერზე გასაკრავი პლასტმასის ზოლოვანები, მისაკრავი კარკასითა და ყველა საჭირო ელემენტებით </t>
  </si>
  <si>
    <t xml:space="preserve">შურუპი </t>
  </si>
  <si>
    <t>კედლებზე 1.8მ-ის სიმაღლეზე კაფელის ფილების მოწყობა</t>
  </si>
  <si>
    <t>კაფელის ფილა</t>
  </si>
  <si>
    <t>СНиП IV-2-82 15-168-10</t>
  </si>
  <si>
    <t>კაფელის ფილების თავზე ჭერამდე კედლების დამუშავება და შეღებვა წყალემულსიის საღებავით</t>
  </si>
  <si>
    <t>საღებავი წყალემულსიის</t>
  </si>
  <si>
    <t>კარ-ფანჯრები და ვიტრაჟი</t>
  </si>
  <si>
    <t>СНиП IV-2-82 9-14-5</t>
  </si>
  <si>
    <t>მეტალო-პლასტმასიანი კარკასით ფანჯრებისა და კარების მოწყობა (60მმ სისქით), 4მმ-ანი მინაპაკეტებით ფ-1, კ-1, კ-2, ვ-1, ვ-2</t>
  </si>
  <si>
    <t>მეტალოპლასტმასი (მინა-პაკეტით, სენდვიჩით, საკეტებით, ჩასამაგრებელი დეტალებით და ყველა საჭირო ატრიბუტიკით კომპლექტში)</t>
  </si>
  <si>
    <r>
      <t>ფარდა-ჟალუზი (ნაჭრის ზოლის სიგანე: 127მმ (</t>
    </r>
    <r>
      <rPr>
        <sz val="10"/>
        <rFont val="Calibri"/>
        <family val="2"/>
      </rPr>
      <t>±</t>
    </r>
    <r>
      <rPr>
        <sz val="10"/>
        <rFont val="Calibri"/>
        <family val="2"/>
      </rPr>
      <t>10%); ნაჭრის მასალა: 100% პოლიესტერი; ნაჭრის წონა: 240გრ/1კბ (</t>
    </r>
    <r>
      <rPr>
        <sz val="10"/>
        <rFont val="Calibri"/>
        <family val="2"/>
      </rPr>
      <t>±</t>
    </r>
    <r>
      <rPr>
        <sz val="10"/>
        <rFont val="Calibri"/>
        <family val="2"/>
      </rPr>
      <t>10%); ნაჭრის სისქე: 0,60მმ (</t>
    </r>
    <r>
      <rPr>
        <sz val="10"/>
        <rFont val="Calibri"/>
        <family val="2"/>
      </rPr>
      <t>±</t>
    </r>
    <r>
      <rPr>
        <sz val="10"/>
        <rFont val="Calibri"/>
        <family val="2"/>
      </rPr>
      <t>10%); ნაჭრის გამჭვირვალობა: 20% (</t>
    </r>
    <r>
      <rPr>
        <sz val="10"/>
        <rFont val="Calibri"/>
        <family val="2"/>
      </rPr>
      <t>±</t>
    </r>
    <r>
      <rPr>
        <sz val="10"/>
        <rFont val="Calibri"/>
        <family val="2"/>
      </rPr>
      <t>5%); ნაჭრის ფერი: შემსყიდველის მოთხოვნის შესაბამისად; კარნიზნის ზომები: არაუმეტეს 25მმX45მმ; კარნიზნის მასალა: ალუმინი; კარნიზნის ფერი: თეთრი)</t>
    </r>
  </si>
  <si>
    <t>იატაკზე დასამაგრებელი კარის ფიქსატორის მოწყობა</t>
  </si>
  <si>
    <t>ჯიხურის კედლებისა და გადახურვის მოწყობა სენდვიჩ-პანელებით</t>
  </si>
  <si>
    <t>СНиП IV-2-82 9-4-1</t>
  </si>
  <si>
    <t>სენდვიჩ-პანელის კედლებისა და სახურავის მოწყობა</t>
  </si>
  <si>
    <t>50მმ-ანი საკედლე სენდვიჩ-პანელი, გვერდებსა და კუთხეებში კუთხოვანების მოწყობით, ყველა საჭირო ფურნიტურით</t>
  </si>
  <si>
    <t>46-32-2</t>
  </si>
  <si>
    <t>46-31.-2</t>
  </si>
  <si>
    <t>46-15-2</t>
  </si>
  <si>
    <t>არსებული კედლების და ტიხრების დემონტაჟი</t>
  </si>
  <si>
    <t>არსებული კარებების და ფანჯრების დემონტაჟი</t>
  </si>
  <si>
    <t>არსებული იატაკების დემონტაჟი</t>
  </si>
  <si>
    <t>ფასადზე არსებული ნალესის მოხსნა</t>
  </si>
  <si>
    <t>გარემონტებული ოთახების დასუფთავება და დალაგება</t>
  </si>
  <si>
    <t>იატაკები</t>
  </si>
  <si>
    <t>СНиП IV-2-82 8-3-2</t>
  </si>
  <si>
    <t>ბალასტის 5სმ-ანი ფენილის მოწყობა დატკეპნით</t>
  </si>
  <si>
    <t xml:space="preserve">ბალასტი </t>
  </si>
  <si>
    <t>იატაკზე მოჭიმვის მოწყობა ქვიშა-ცემენტის ხსნარით 50მმ სისქით</t>
  </si>
  <si>
    <t>იატაკზე ლამინირებული პარკეტის მოწყობა თავისი ქვეშსაფენით</t>
  </si>
  <si>
    <t>33-ე კლასის ლამინატი სისქით 12მმ</t>
  </si>
  <si>
    <t>ქვეშსაფენი ღრუბელი სისქით 3მმ</t>
  </si>
  <si>
    <t>შესყიდვების ოთახის არსებული ხის პარკეტის მოხვეწა და ლაქით დაფარვა</t>
  </si>
  <si>
    <t>ლაქი</t>
  </si>
  <si>
    <t>კედლები, ტიხრები, ჭერი</t>
  </si>
  <si>
    <t>СНиП IV-2-82 8-22-2</t>
  </si>
  <si>
    <t>СНиП IV-2-82 10-60-3 კ-0.5</t>
  </si>
  <si>
    <t>ფასადის კედლების შელესვა ქვიშა-ცემენტის ხსნარით</t>
  </si>
  <si>
    <t>ფასადის კედლის დაშხეფვა ცემენტის ხსნარით</t>
  </si>
  <si>
    <t>გარე ხარაჩოების მოწყობა სიმაღლით 16მ-მდე</t>
  </si>
  <si>
    <t>ხარაჩოს ლითონის ელემენტები</t>
  </si>
  <si>
    <t>ხარაჩოს ხის ელემენტები</t>
  </si>
  <si>
    <t>ფენილის ფარი</t>
  </si>
  <si>
    <t>შეკიდული ჭერის მოწყობა თაბაშირ-მუყაოს ფილებით კარკასის მოწყობით</t>
  </si>
  <si>
    <t>თაბაშირ-მუყაოს ფილა</t>
  </si>
  <si>
    <r>
      <t xml:space="preserve">პროფილი </t>
    </r>
    <r>
      <rPr>
        <b/>
        <sz val="10"/>
        <rFont val="Calibri"/>
        <family val="2"/>
      </rPr>
      <t>CD</t>
    </r>
  </si>
  <si>
    <r>
      <t xml:space="preserve">CD </t>
    </r>
    <r>
      <rPr>
        <sz val="10"/>
        <rFont val="Calibri"/>
        <family val="2"/>
      </rPr>
      <t>პროფილის გადასაბმელი</t>
    </r>
  </si>
  <si>
    <r>
      <t xml:space="preserve">CD </t>
    </r>
    <r>
      <rPr>
        <sz val="10"/>
        <rFont val="Calibri"/>
        <family val="2"/>
      </rPr>
      <t>პროფილის ჯვარედინი გადასაბმელი</t>
    </r>
  </si>
  <si>
    <t>პროფილის საკიდი</t>
  </si>
  <si>
    <t>შურუპი</t>
  </si>
  <si>
    <t>არმირების ლენტი</t>
  </si>
  <si>
    <t>დუბელი</t>
  </si>
  <si>
    <t>კომპიუტერული კაბელების გასაყვანად ღარიანი საკაბელო არხის მოწყობა</t>
  </si>
  <si>
    <t>ცალმხრივი, მინაბამბით დათბუნებული გიფსოკარდონის კედელი</t>
  </si>
  <si>
    <t>თაბაშირ-მუყაოს ფილა სისქით 12.5მმ</t>
  </si>
  <si>
    <r>
      <rPr>
        <b/>
        <sz val="10"/>
        <rFont val="Calibri"/>
        <family val="2"/>
      </rPr>
      <t>CD</t>
    </r>
    <r>
      <rPr>
        <sz val="10"/>
        <rFont val="Calibri"/>
        <family val="2"/>
      </rPr>
      <t xml:space="preserve"> პროფილი</t>
    </r>
  </si>
  <si>
    <r>
      <rPr>
        <b/>
        <sz val="10"/>
        <rFont val="Calibri"/>
        <family val="2"/>
      </rPr>
      <t>UD</t>
    </r>
    <r>
      <rPr>
        <sz val="10"/>
        <rFont val="Calibri"/>
        <family val="2"/>
      </rPr>
      <t xml:space="preserve"> პროფილი</t>
    </r>
  </si>
  <si>
    <t>მინაბამბა 50მმ</t>
  </si>
  <si>
    <t>თაბაშირმუყაოს ტიხრების მოწყობა, მინაბამბის იზოლაციით</t>
  </si>
  <si>
    <r>
      <rPr>
        <b/>
        <sz val="10"/>
        <rFont val="Calibri"/>
        <family val="2"/>
      </rPr>
      <t>UW</t>
    </r>
    <r>
      <rPr>
        <sz val="10"/>
        <rFont val="Calibri"/>
        <family val="2"/>
      </rPr>
      <t xml:space="preserve"> პროფილი</t>
    </r>
  </si>
  <si>
    <r>
      <rPr>
        <b/>
        <sz val="10"/>
        <rFont val="Calibri"/>
        <family val="2"/>
      </rPr>
      <t>CW</t>
    </r>
    <r>
      <rPr>
        <sz val="10"/>
        <rFont val="Calibri"/>
        <family val="2"/>
      </rPr>
      <t xml:space="preserve"> პროფილი</t>
    </r>
  </si>
  <si>
    <t>სააღრიცხვო და შესყიდვების ოთახის ჭერის და კედლების დამუშავება და შეღებვა წყალემულსიის საღებავით</t>
  </si>
  <si>
    <t>მდფ კარების მონტაჟი</t>
  </si>
  <si>
    <t>მდფ კარები ხელსაწყოებით</t>
  </si>
  <si>
    <t>მეტალოპლასტმასის ფანჯრისა და კარების მოწყობა სისქით 60მმ</t>
  </si>
  <si>
    <t>მეტალოპლასტმასის ფანჯარა და კარები (კომპლექტში) 4მმ-ანი ორმაგი მინით</t>
  </si>
  <si>
    <t>საწყობში ჯიხურისა და ეზოში საპირფარეშოს მოწყობა</t>
  </si>
  <si>
    <t>46-31-2</t>
  </si>
  <si>
    <t>СНиП IV-2-82 9-32-12</t>
  </si>
  <si>
    <t>ლითონის კარკასის შეღებვა ზეთოვანი საღებავით ორჯერ</t>
  </si>
  <si>
    <t>ჯიხურის იატაკზე 12მმ-ანი 33-ე კლასის ლამინატის მოწყობა თავისი დამათბუნებელი ფენილით</t>
  </si>
  <si>
    <t>33-ე კლასის ლამინატი, სისქით 12მმ</t>
  </si>
  <si>
    <t>საამქროს ჭერისა და კედლების მოწყობა</t>
  </si>
  <si>
    <t>46-28-2</t>
  </si>
  <si>
    <t>სახურავისა და უკანა კედლის დემონტაჟი</t>
  </si>
  <si>
    <t>დასუფთავება და დალაგება</t>
  </si>
  <si>
    <t>სახურავის მოწყობა</t>
  </si>
  <si>
    <t>სახურავზე ლითონის მილკვადრატების მოწყობა</t>
  </si>
  <si>
    <t>მოთუთიებული თუნუქის სახურავის მოწყობა</t>
  </si>
  <si>
    <t>შიფერი თუნუქის მოთუთიებული სისქით 0.5მმ</t>
  </si>
  <si>
    <t>საამქროების დაზიანებული უკანა კედლის ამოშენება</t>
  </si>
  <si>
    <t>სამშენებლო ბლოკი 39*15*19</t>
  </si>
  <si>
    <t>საამქროების შეკიდული ჭერის მოწყობა პლასტმასის ზოლოვანებით, კარკასის მოწყობით</t>
  </si>
  <si>
    <t>საამქროების უკანა კედლის მოწყობა პლასტმასის ზოლოვანებით, კარკასის მოწყობით</t>
  </si>
  <si>
    <t>საამქროების უკანა კედლის მოწყობა დემონტირებული თუნუქის ფურცლებით, კარკასის მოწყობით</t>
  </si>
  <si>
    <t xml:space="preserve">დემონტირებული თუნუქის ფურცლები, მისაკრავი კარკასითა და ყველა საჭირო ელემენტებით </t>
  </si>
  <si>
    <t>СНиП IV-2-82 6-1-22</t>
  </si>
  <si>
    <t>იატაკზე ბეტონის წყალშემკრები ღარის მოწყობა</t>
  </si>
  <si>
    <t>ბეტონი მ-300</t>
  </si>
  <si>
    <t>დახერხილი ხის მასალა</t>
  </si>
  <si>
    <t>სამრეცხაოს გადახურვისა და კედლების მოწყობა</t>
  </si>
  <si>
    <t>სახურავისა და კედლების დემონტაჟი</t>
  </si>
  <si>
    <t>სახურავზე და კედლებზე ლითონის მილკვადრატების მოწყობა</t>
  </si>
  <si>
    <t>გადახურვაზე და კედლებზე მოთუთიებული თუნუქის სახურავის მოწყობა</t>
  </si>
  <si>
    <t>მეტალო პლასტმასიანი კარკასით ვიტრაჟის მოწყობა (60მმ სისქით) 4მმ-ანი მინაპაკეტით ვ-3</t>
  </si>
  <si>
    <t xml:space="preserve"> ვიტრაჟი მეტალო პლასტმასიანი კარკასით (60მმ სისქით) 4მმ-ანი მინაპაკეტით ვ-3</t>
  </si>
  <si>
    <t>გადახურული სადგომის მოწყობა</t>
  </si>
  <si>
    <t>არსებული საჰაერო კაბელების დამჭერების მოწყობა</t>
  </si>
  <si>
    <t>სახურავზე ლითონის მილკვადრატებისა და დამატებითი საყრდენების მოწყობა</t>
  </si>
  <si>
    <r>
      <t xml:space="preserve">ფოლადის მილი </t>
    </r>
    <r>
      <rPr>
        <sz val="10"/>
        <rFont val="Calibri"/>
        <family val="2"/>
      </rPr>
      <t>Ø102*3</t>
    </r>
  </si>
  <si>
    <t>ბეტონი მ-250 (B-20)</t>
  </si>
  <si>
    <t>გადახურვაზე დემონტირებული მოთუთიებული თუნუქის ფურცლების მოწყობა</t>
  </si>
  <si>
    <t>არსებული საჰაერო კაბელების დამჭერების მოწყობა და კაბელების მიმაგრება</t>
  </si>
  <si>
    <r>
      <t xml:space="preserve">არმატურა </t>
    </r>
    <r>
      <rPr>
        <sz val="10"/>
        <rFont val="Calibri"/>
        <family val="2"/>
      </rPr>
      <t>Ø10AI</t>
    </r>
  </si>
  <si>
    <t>ფაიფურის დამჭერი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</si>
</sst>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[$-FC19]d\ mmmm\ yyyy\ &quot;г.&quot;"/>
    <numFmt numFmtId="191" formatCode="#,##0.000"/>
    <numFmt numFmtId="192" formatCode="#,##0.0"/>
    <numFmt numFmtId="193" formatCode="#,##0.0000"/>
    <numFmt numFmtId="194" formatCode="0.0%"/>
    <numFmt numFmtId="195" formatCode="[$-437]yyyy\ &quot;წლის&quot;\ dd\ mm\,\ dddd"/>
    <numFmt numFmtId="196" formatCode="#,##0.00000"/>
    <numFmt numFmtId="197" formatCode="0.0000"/>
    <numFmt numFmtId="198" formatCode="0.00000"/>
    <numFmt numFmtId="199" formatCode="0_);[Red]\(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4" fontId="2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9" fontId="3" fillId="0" borderId="12" xfId="0" applyNumberFormat="1" applyFont="1" applyBorder="1" applyAlignment="1" applyProtection="1">
      <alignment horizontal="center" vertical="center"/>
      <protection locked="0"/>
    </xf>
    <xf numFmtId="9" fontId="3" fillId="0" borderId="13" xfId="0" applyNumberFormat="1" applyFont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1" fontId="25" fillId="0" borderId="14" xfId="0" applyNumberFormat="1" applyFont="1" applyBorder="1" applyAlignment="1" applyProtection="1">
      <alignment horizontal="center" vertical="center" wrapText="1"/>
      <protection locked="0"/>
    </xf>
    <xf numFmtId="1" fontId="25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vertical="center"/>
    </xf>
    <xf numFmtId="9" fontId="3" fillId="0" borderId="12" xfId="0" applyNumberFormat="1" applyFont="1" applyBorder="1" applyAlignment="1" applyProtection="1">
      <alignment horizontal="center" vertical="center" wrapText="1"/>
      <protection locked="0"/>
    </xf>
    <xf numFmtId="9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2" fontId="49" fillId="0" borderId="13" xfId="0" applyNumberFormat="1" applyFont="1" applyBorder="1" applyAlignment="1" applyProtection="1">
      <alignment horizontal="center" vertical="center"/>
      <protection/>
    </xf>
    <xf numFmtId="2" fontId="49" fillId="0" borderId="11" xfId="0" applyNumberFormat="1" applyFont="1" applyBorder="1" applyAlignment="1" applyProtection="1">
      <alignment horizontal="center" vertical="center"/>
      <protection locked="0"/>
    </xf>
    <xf numFmtId="2" fontId="49" fillId="0" borderId="17" xfId="0" applyNumberFormat="1" applyFont="1" applyBorder="1" applyAlignment="1" applyProtection="1">
      <alignment horizontal="center" vertical="center"/>
      <protection/>
    </xf>
    <xf numFmtId="2" fontId="49" fillId="0" borderId="18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197" fontId="3" fillId="0" borderId="10" xfId="0" applyNumberFormat="1" applyFont="1" applyBorder="1" applyAlignment="1" applyProtection="1">
      <alignment horizontal="center" vertical="center" wrapText="1"/>
      <protection/>
    </xf>
    <xf numFmtId="189" fontId="3" fillId="0" borderId="10" xfId="0" applyNumberFormat="1" applyFont="1" applyBorder="1" applyAlignment="1" applyProtection="1">
      <alignment horizontal="center" vertical="center" wrapText="1"/>
      <protection/>
    </xf>
    <xf numFmtId="1" fontId="49" fillId="0" borderId="19" xfId="0" applyNumberFormat="1" applyFont="1" applyBorder="1" applyAlignment="1" applyProtection="1">
      <alignment horizontal="center" vertical="center"/>
      <protection/>
    </xf>
    <xf numFmtId="1" fontId="49" fillId="0" borderId="2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197" fontId="3" fillId="0" borderId="10" xfId="0" applyNumberFormat="1" applyFont="1" applyBorder="1" applyAlignment="1" applyProtection="1">
      <alignment horizontal="center" vertical="center" wrapText="1"/>
      <protection/>
    </xf>
    <xf numFmtId="189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3" fontId="3" fillId="0" borderId="13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3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3" fontId="3" fillId="0" borderId="20" xfId="0" applyNumberFormat="1" applyFont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horizontal="center" vertical="center"/>
      <protection/>
    </xf>
    <xf numFmtId="3" fontId="3" fillId="0" borderId="22" xfId="0" applyNumberFormat="1" applyFont="1" applyBorder="1" applyAlignment="1" applyProtection="1">
      <alignment horizontal="center" vertical="center"/>
      <protection/>
    </xf>
    <xf numFmtId="3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center" vertical="center"/>
      <protection/>
    </xf>
    <xf numFmtId="1" fontId="30" fillId="0" borderId="23" xfId="0" applyNumberFormat="1" applyFont="1" applyBorder="1" applyAlignment="1" applyProtection="1">
      <alignment horizontal="center" vertical="center"/>
      <protection/>
    </xf>
    <xf numFmtId="1" fontId="30" fillId="0" borderId="24" xfId="0" applyNumberFormat="1" applyFont="1" applyBorder="1" applyAlignment="1" applyProtection="1">
      <alignment horizontal="center" vertical="center"/>
      <protection/>
    </xf>
    <xf numFmtId="1" fontId="30" fillId="0" borderId="25" xfId="0" applyNumberFormat="1" applyFont="1" applyBorder="1" applyAlignment="1" applyProtection="1">
      <alignment horizontal="center" vertical="center"/>
      <protection/>
    </xf>
    <xf numFmtId="1" fontId="3" fillId="0" borderId="20" xfId="0" applyNumberFormat="1" applyFont="1" applyBorder="1" applyAlignment="1" applyProtection="1">
      <alignment horizontal="center" vertical="center"/>
      <protection/>
    </xf>
    <xf numFmtId="1" fontId="3" fillId="0" borderId="22" xfId="0" applyNumberFormat="1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1" fontId="3" fillId="0" borderId="19" xfId="0" applyNumberFormat="1" applyFont="1" applyBorder="1" applyAlignment="1" applyProtection="1">
      <alignment horizontal="center" vertical="center"/>
      <protection/>
    </xf>
    <xf numFmtId="1" fontId="49" fillId="0" borderId="19" xfId="0" applyNumberFormat="1" applyFont="1" applyBorder="1" applyAlignment="1" applyProtection="1">
      <alignment horizontal="center" vertical="center"/>
      <protection/>
    </xf>
    <xf numFmtId="1" fontId="49" fillId="0" borderId="20" xfId="0" applyNumberFormat="1" applyFont="1" applyBorder="1" applyAlignment="1" applyProtection="1">
      <alignment horizontal="center" vertical="center"/>
      <protection/>
    </xf>
    <xf numFmtId="1" fontId="49" fillId="0" borderId="22" xfId="0" applyNumberFormat="1" applyFont="1" applyBorder="1" applyAlignment="1" applyProtection="1">
      <alignment horizontal="center" vertical="center"/>
      <protection/>
    </xf>
    <xf numFmtId="1" fontId="49" fillId="0" borderId="21" xfId="0" applyNumberFormat="1" applyFont="1" applyBorder="1" applyAlignment="1" applyProtection="1">
      <alignment horizontal="center" vertical="center"/>
      <protection/>
    </xf>
    <xf numFmtId="1" fontId="3" fillId="0" borderId="20" xfId="0" applyNumberFormat="1" applyFont="1" applyBorder="1" applyAlignment="1" applyProtection="1">
      <alignment horizontal="center" vertical="center"/>
      <protection/>
    </xf>
    <xf numFmtId="1" fontId="3" fillId="0" borderId="22" xfId="0" applyNumberFormat="1" applyFont="1" applyBorder="1" applyAlignment="1" applyProtection="1">
      <alignment horizontal="center" vertical="center"/>
      <protection/>
    </xf>
    <xf numFmtId="3" fontId="3" fillId="0" borderId="20" xfId="0" applyNumberFormat="1" applyFont="1" applyBorder="1" applyAlignment="1" applyProtection="1">
      <alignment horizontal="center" vertical="center"/>
      <protection/>
    </xf>
    <xf numFmtId="3" fontId="3" fillId="0" borderId="22" xfId="0" applyNumberFormat="1" applyFont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horizontal="center" vertical="center"/>
      <protection/>
    </xf>
    <xf numFmtId="4" fontId="24" fillId="0" borderId="0" xfId="0" applyNumberFormat="1" applyFont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 wrapText="1"/>
      <protection/>
    </xf>
    <xf numFmtId="3" fontId="27" fillId="0" borderId="0" xfId="0" applyNumberFormat="1" applyFont="1" applyAlignment="1" applyProtection="1">
      <alignment horizontal="center" vertical="center" wrapText="1"/>
      <protection/>
    </xf>
    <xf numFmtId="2" fontId="24" fillId="0" borderId="0" xfId="0" applyNumberFormat="1" applyFont="1" applyAlignment="1" applyProtection="1">
      <alignment vertical="center"/>
      <protection/>
    </xf>
    <xf numFmtId="3" fontId="25" fillId="0" borderId="26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" fontId="25" fillId="0" borderId="27" xfId="0" applyNumberFormat="1" applyFont="1" applyBorder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center" vertical="center" wrapText="1"/>
      <protection/>
    </xf>
    <xf numFmtId="2" fontId="25" fillId="0" borderId="0" xfId="0" applyNumberFormat="1" applyFont="1" applyAlignment="1" applyProtection="1">
      <alignment horizontal="center" vertical="center" wrapText="1"/>
      <protection/>
    </xf>
    <xf numFmtId="3" fontId="25" fillId="0" borderId="19" xfId="0" applyNumberFormat="1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vertical="center"/>
      <protection/>
    </xf>
    <xf numFmtId="2" fontId="25" fillId="0" borderId="16" xfId="0" applyNumberFormat="1" applyFont="1" applyBorder="1" applyAlignment="1" applyProtection="1">
      <alignment horizontal="center" vertical="center"/>
      <protection/>
    </xf>
    <xf numFmtId="2" fontId="25" fillId="0" borderId="0" xfId="0" applyNumberFormat="1" applyFont="1" applyAlignment="1" applyProtection="1">
      <alignment horizontal="center" vertical="center"/>
      <protection/>
    </xf>
    <xf numFmtId="3" fontId="25" fillId="0" borderId="20" xfId="0" applyNumberFormat="1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vertical="center"/>
      <protection/>
    </xf>
    <xf numFmtId="2" fontId="25" fillId="0" borderId="29" xfId="0" applyNumberFormat="1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3" fontId="24" fillId="0" borderId="19" xfId="0" applyNumberFormat="1" applyFont="1" applyBorder="1" applyAlignment="1" applyProtection="1">
      <alignment vertical="center"/>
      <protection/>
    </xf>
    <xf numFmtId="3" fontId="24" fillId="0" borderId="30" xfId="0" applyNumberFormat="1" applyFont="1" applyBorder="1" applyAlignment="1" applyProtection="1">
      <alignment vertical="center"/>
      <protection/>
    </xf>
    <xf numFmtId="0" fontId="25" fillId="0" borderId="31" xfId="0" applyFont="1" applyBorder="1" applyAlignment="1" applyProtection="1">
      <alignment horizontal="center" vertical="center"/>
      <protection/>
    </xf>
    <xf numFmtId="2" fontId="25" fillId="0" borderId="32" xfId="0" applyNumberFormat="1" applyFont="1" applyBorder="1" applyAlignment="1" applyProtection="1">
      <alignment horizontal="center" vertical="center"/>
      <protection/>
    </xf>
    <xf numFmtId="3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7" fillId="0" borderId="33" xfId="0" applyNumberFormat="1" applyFont="1" applyBorder="1" applyAlignment="1" applyProtection="1">
      <alignment horizontal="center" vertical="center" wrapText="1"/>
      <protection/>
    </xf>
    <xf numFmtId="4" fontId="27" fillId="0" borderId="34" xfId="0" applyNumberFormat="1" applyFont="1" applyBorder="1" applyAlignment="1" applyProtection="1">
      <alignment horizontal="center" vertical="center" wrapText="1"/>
      <protection/>
    </xf>
    <xf numFmtId="4" fontId="27" fillId="0" borderId="35" xfId="0" applyNumberFormat="1" applyFont="1" applyBorder="1" applyAlignment="1" applyProtection="1">
      <alignment horizontal="center" vertical="center" wrapText="1"/>
      <protection/>
    </xf>
    <xf numFmtId="4" fontId="27" fillId="0" borderId="36" xfId="0" applyNumberFormat="1" applyFont="1" applyBorder="1" applyAlignment="1" applyProtection="1">
      <alignment horizontal="center" vertical="center" wrapText="1"/>
      <protection/>
    </xf>
    <xf numFmtId="4" fontId="27" fillId="0" borderId="0" xfId="0" applyNumberFormat="1" applyFont="1" applyBorder="1" applyAlignment="1" applyProtection="1">
      <alignment horizontal="center" vertical="center" wrapText="1"/>
      <protection/>
    </xf>
    <xf numFmtId="4" fontId="27" fillId="0" borderId="37" xfId="0" applyNumberFormat="1" applyFont="1" applyBorder="1" applyAlignment="1" applyProtection="1">
      <alignment horizontal="center" vertical="center" wrapText="1"/>
      <protection/>
    </xf>
    <xf numFmtId="3" fontId="26" fillId="0" borderId="26" xfId="0" applyNumberFormat="1" applyFont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 horizontal="center" vertical="center" wrapText="1"/>
      <protection/>
    </xf>
    <xf numFmtId="4" fontId="26" fillId="0" borderId="39" xfId="0" applyNumberFormat="1" applyFont="1" applyBorder="1" applyAlignment="1" applyProtection="1">
      <alignment horizontal="center" vertical="center" wrapText="1"/>
      <protection/>
    </xf>
    <xf numFmtId="4" fontId="26" fillId="0" borderId="40" xfId="0" applyNumberFormat="1" applyFont="1" applyBorder="1" applyAlignment="1" applyProtection="1">
      <alignment horizontal="center" vertical="center" wrapText="1"/>
      <protection/>
    </xf>
    <xf numFmtId="4" fontId="26" fillId="0" borderId="41" xfId="0" applyNumberFormat="1" applyFont="1" applyBorder="1" applyAlignment="1" applyProtection="1">
      <alignment horizontal="center" vertical="center" wrapText="1"/>
      <protection/>
    </xf>
    <xf numFmtId="2" fontId="26" fillId="0" borderId="27" xfId="0" applyNumberFormat="1" applyFont="1" applyBorder="1" applyAlignment="1" applyProtection="1">
      <alignment horizontal="center" vertical="center" wrapText="1"/>
      <protection/>
    </xf>
    <xf numFmtId="3" fontId="26" fillId="0" borderId="19" xfId="0" applyNumberFormat="1" applyFont="1" applyBorder="1" applyAlignment="1" applyProtection="1">
      <alignment horizontal="center"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4" fontId="26" fillId="0" borderId="10" xfId="0" applyNumberFormat="1" applyFont="1" applyBorder="1" applyAlignment="1" applyProtection="1">
      <alignment horizontal="center" vertical="center" wrapText="1"/>
      <protection/>
    </xf>
    <xf numFmtId="2" fontId="26" fillId="0" borderId="10" xfId="0" applyNumberFormat="1" applyFont="1" applyBorder="1" applyAlignment="1" applyProtection="1">
      <alignment horizontal="center" vertical="center" wrapText="1"/>
      <protection/>
    </xf>
    <xf numFmtId="2" fontId="28" fillId="0" borderId="10" xfId="0" applyNumberFormat="1" applyFont="1" applyBorder="1" applyAlignment="1" applyProtection="1">
      <alignment vertical="center"/>
      <protection/>
    </xf>
    <xf numFmtId="2" fontId="26" fillId="0" borderId="11" xfId="0" applyNumberFormat="1" applyFont="1" applyBorder="1" applyAlignment="1" applyProtection="1">
      <alignment horizontal="center" vertical="center" wrapText="1"/>
      <protection/>
    </xf>
    <xf numFmtId="2" fontId="26" fillId="0" borderId="42" xfId="0" applyNumberFormat="1" applyFont="1" applyBorder="1" applyAlignment="1" applyProtection="1">
      <alignment horizontal="center" vertical="center" wrapText="1"/>
      <protection/>
    </xf>
    <xf numFmtId="2" fontId="26" fillId="0" borderId="16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2" fontId="26" fillId="0" borderId="10" xfId="0" applyNumberFormat="1" applyFont="1" applyBorder="1" applyAlignment="1" applyProtection="1">
      <alignment horizontal="center" vertical="center" wrapText="1"/>
      <protection/>
    </xf>
    <xf numFmtId="1" fontId="25" fillId="0" borderId="43" xfId="0" applyNumberFormat="1" applyFont="1" applyBorder="1" applyAlignment="1" applyProtection="1">
      <alignment horizontal="center" vertical="center"/>
      <protection/>
    </xf>
    <xf numFmtId="3" fontId="25" fillId="0" borderId="44" xfId="0" applyNumberFormat="1" applyFont="1" applyBorder="1" applyAlignment="1" applyProtection="1">
      <alignment horizontal="center" vertical="center" wrapText="1"/>
      <protection/>
    </xf>
    <xf numFmtId="0" fontId="25" fillId="0" borderId="44" xfId="0" applyFont="1" applyBorder="1" applyAlignment="1" applyProtection="1">
      <alignment horizontal="center" vertical="center" wrapText="1"/>
      <protection/>
    </xf>
    <xf numFmtId="1" fontId="25" fillId="0" borderId="44" xfId="0" applyNumberFormat="1" applyFont="1" applyBorder="1" applyAlignment="1" applyProtection="1">
      <alignment horizontal="center" vertical="center" wrapText="1"/>
      <protection/>
    </xf>
    <xf numFmtId="1" fontId="25" fillId="0" borderId="45" xfId="0" applyNumberFormat="1" applyFont="1" applyBorder="1" applyAlignment="1" applyProtection="1">
      <alignment horizontal="center" vertical="center" wrapText="1"/>
      <protection/>
    </xf>
    <xf numFmtId="1" fontId="25" fillId="0" borderId="46" xfId="0" applyNumberFormat="1" applyFont="1" applyBorder="1" applyAlignment="1" applyProtection="1">
      <alignment horizontal="center" vertical="center" wrapText="1"/>
      <protection/>
    </xf>
    <xf numFmtId="1" fontId="25" fillId="0" borderId="47" xfId="0" applyNumberFormat="1" applyFont="1" applyBorder="1" applyAlignment="1" applyProtection="1">
      <alignment horizontal="center" vertical="center"/>
      <protection/>
    </xf>
    <xf numFmtId="1" fontId="25" fillId="0" borderId="40" xfId="0" applyNumberFormat="1" applyFont="1" applyBorder="1" applyAlignment="1" applyProtection="1">
      <alignment horizontal="center" vertical="center"/>
      <protection/>
    </xf>
    <xf numFmtId="1" fontId="25" fillId="0" borderId="48" xfId="0" applyNumberFormat="1" applyFont="1" applyBorder="1" applyAlignment="1" applyProtection="1">
      <alignment horizontal="center" vertical="center"/>
      <protection/>
    </xf>
    <xf numFmtId="1" fontId="3" fillId="0" borderId="19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center" vertical="center" wrapText="1"/>
      <protection/>
    </xf>
    <xf numFmtId="198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" fontId="3" fillId="0" borderId="11" xfId="0" applyNumberFormat="1" applyFont="1" applyBorder="1" applyAlignment="1" applyProtection="1">
      <alignment horizontal="center" vertical="center"/>
      <protection/>
    </xf>
    <xf numFmtId="4" fontId="3" fillId="0" borderId="30" xfId="0" applyNumberFormat="1" applyFont="1" applyBorder="1" applyAlignment="1" applyProtection="1">
      <alignment vertical="center"/>
      <protection/>
    </xf>
    <xf numFmtId="3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31" xfId="0" applyNumberFormat="1" applyFont="1" applyBorder="1" applyAlignment="1" applyProtection="1">
      <alignment horizontal="center" vertical="center" wrapText="1"/>
      <protection/>
    </xf>
    <xf numFmtId="2" fontId="2" fillId="0" borderId="31" xfId="0" applyNumberFormat="1" applyFont="1" applyBorder="1" applyAlignment="1" applyProtection="1">
      <alignment horizontal="center" vertical="center"/>
      <protection/>
    </xf>
    <xf numFmtId="2" fontId="2" fillId="0" borderId="49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center" vertical="center"/>
      <protection/>
    </xf>
    <xf numFmtId="4" fontId="3" fillId="0" borderId="26" xfId="0" applyNumberFormat="1" applyFont="1" applyBorder="1" applyAlignment="1" applyProtection="1">
      <alignment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9" fontId="3" fillId="0" borderId="12" xfId="0" applyNumberFormat="1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center" vertical="center"/>
      <protection/>
    </xf>
    <xf numFmtId="2" fontId="3" fillId="0" borderId="39" xfId="0" applyNumberFormat="1" applyFont="1" applyBorder="1" applyAlignment="1" applyProtection="1">
      <alignment horizontal="center" vertical="center"/>
      <protection/>
    </xf>
    <xf numFmtId="2" fontId="3" fillId="0" borderId="27" xfId="0" applyNumberFormat="1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3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9" fontId="3" fillId="0" borderId="13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3" fontId="3" fillId="0" borderId="31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9" fontId="3" fillId="0" borderId="31" xfId="0" applyNumberFormat="1" applyFont="1" applyBorder="1" applyAlignment="1" applyProtection="1">
      <alignment horizontal="center" vertical="center"/>
      <protection/>
    </xf>
    <xf numFmtId="2" fontId="3" fillId="0" borderId="31" xfId="0" applyNumberFormat="1" applyFont="1" applyBorder="1" applyAlignment="1" applyProtection="1">
      <alignment horizontal="center" vertical="center"/>
      <protection/>
    </xf>
    <xf numFmtId="2" fontId="3" fillId="0" borderId="49" xfId="0" applyNumberFormat="1" applyFont="1" applyBorder="1" applyAlignment="1" applyProtection="1">
      <alignment horizontal="center" vertical="center"/>
      <protection/>
    </xf>
    <xf numFmtId="2" fontId="3" fillId="0" borderId="32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9" fontId="3" fillId="0" borderId="0" xfId="0" applyNumberFormat="1" applyFont="1" applyAlignment="1" applyProtection="1">
      <alignment horizontal="center" vertical="center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4" fontId="27" fillId="0" borderId="0" xfId="0" applyNumberFormat="1" applyFont="1" applyAlignment="1" applyProtection="1">
      <alignment horizontal="center" vertical="center" wrapText="1"/>
      <protection/>
    </xf>
    <xf numFmtId="1" fontId="25" fillId="0" borderId="22" xfId="0" applyNumberFormat="1" applyFont="1" applyBorder="1" applyAlignment="1" applyProtection="1">
      <alignment horizontal="center" vertical="center"/>
      <protection/>
    </xf>
    <xf numFmtId="3" fontId="25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" fontId="25" fillId="0" borderId="14" xfId="0" applyNumberFormat="1" applyFont="1" applyBorder="1" applyAlignment="1" applyProtection="1">
      <alignment horizontal="center" vertical="center" wrapText="1"/>
      <protection/>
    </xf>
    <xf numFmtId="1" fontId="25" fillId="0" borderId="15" xfId="0" applyNumberFormat="1" applyFont="1" applyBorder="1" applyAlignment="1" applyProtection="1">
      <alignment horizontal="center" vertical="center" wrapText="1"/>
      <protection/>
    </xf>
    <xf numFmtId="1" fontId="25" fillId="0" borderId="50" xfId="0" applyNumberFormat="1" applyFont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19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97" fontId="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/>
      <protection/>
    </xf>
    <xf numFmtId="0" fontId="29" fillId="0" borderId="1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2" fillId="0" borderId="21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3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4" fontId="3" fillId="0" borderId="28" xfId="0" applyNumberFormat="1" applyFont="1" applyBorder="1" applyAlignment="1" applyProtection="1">
      <alignment horizontal="center" vertical="center" wrapText="1"/>
      <protection/>
    </xf>
    <xf numFmtId="2" fontId="3" fillId="0" borderId="28" xfId="0" applyNumberFormat="1" applyFont="1" applyBorder="1" applyAlignment="1" applyProtection="1">
      <alignment horizontal="center" vertical="center" wrapText="1"/>
      <protection/>
    </xf>
    <xf numFmtId="2" fontId="3" fillId="0" borderId="28" xfId="0" applyNumberFormat="1" applyFont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 applyProtection="1">
      <alignment horizontal="center" vertical="center"/>
      <protection/>
    </xf>
    <xf numFmtId="2" fontId="3" fillId="0" borderId="51" xfId="0" applyNumberFormat="1" applyFont="1" applyBorder="1" applyAlignment="1" applyProtection="1">
      <alignment horizontal="center" vertical="center"/>
      <protection/>
    </xf>
    <xf numFmtId="4" fontId="3" fillId="0" borderId="29" xfId="0" applyNumberFormat="1" applyFont="1" applyBorder="1" applyAlignment="1" applyProtection="1">
      <alignment horizontal="center" vertical="center"/>
      <protection/>
    </xf>
    <xf numFmtId="3" fontId="3" fillId="0" borderId="26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27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43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center" vertical="center" wrapText="1"/>
      <protection/>
    </xf>
    <xf numFmtId="4" fontId="2" fillId="0" borderId="31" xfId="0" applyNumberFormat="1" applyFont="1" applyBorder="1" applyAlignment="1" applyProtection="1">
      <alignment horizontal="center" vertical="center"/>
      <protection/>
    </xf>
    <xf numFmtId="4" fontId="2" fillId="0" borderId="32" xfId="0" applyNumberFormat="1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1" fontId="25" fillId="0" borderId="21" xfId="0" applyNumberFormat="1" applyFont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28" xfId="0" applyNumberFormat="1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197" fontId="3" fillId="0" borderId="28" xfId="0" applyNumberFormat="1" applyFont="1" applyBorder="1" applyAlignment="1" applyProtection="1">
      <alignment horizontal="center" vertical="center" wrapText="1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4" fontId="2" fillId="0" borderId="30" xfId="0" applyNumberFormat="1" applyFont="1" applyBorder="1" applyAlignment="1" applyProtection="1">
      <alignment vertical="center"/>
      <protection/>
    </xf>
    <xf numFmtId="3" fontId="2" fillId="0" borderId="31" xfId="0" applyNumberFormat="1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9" fontId="2" fillId="0" borderId="31" xfId="0" applyNumberFormat="1" applyFont="1" applyBorder="1" applyAlignment="1" applyProtection="1">
      <alignment horizontal="center" vertical="center"/>
      <protection/>
    </xf>
    <xf numFmtId="2" fontId="24" fillId="0" borderId="0" xfId="0" applyNumberFormat="1" applyFont="1" applyAlignment="1" applyProtection="1">
      <alignment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08"/>
  <sheetViews>
    <sheetView tabSelected="1" zoomScaleSheetLayoutView="100" workbookViewId="0" topLeftCell="A524">
      <selection activeCell="K543" activeCellId="33" sqref="I17 G62:G163 I62:I163 K62:K163 G165:G273 I165:I273 K165:K273 G275:G338 I275:I338 K275:K338 G340:G372 I340:I372 K340:K372 G374:G392 I374:I392 K374:K392 G394:G398 I394:I399 K394:K398 D400 D402 D404 G438:G498 I438:I498 K438:K498 D501 D503 D505 G543:G601 D603 D605 D607 I543:I601 K543:K601"/>
    </sheetView>
  </sheetViews>
  <sheetFormatPr defaultColWidth="9.140625" defaultRowHeight="15"/>
  <cols>
    <col min="1" max="1" width="5.421875" style="83" customWidth="1"/>
    <col min="2" max="2" width="10.28125" style="104" customWidth="1"/>
    <col min="3" max="3" width="76.7109375" style="105" customWidth="1"/>
    <col min="4" max="5" width="11.8515625" style="83" customWidth="1"/>
    <col min="6" max="6" width="12.8515625" style="86" customWidth="1"/>
    <col min="7" max="7" width="11.421875" style="86" customWidth="1"/>
    <col min="8" max="8" width="13.57421875" style="86" customWidth="1"/>
    <col min="9" max="9" width="11.140625" style="86" customWidth="1"/>
    <col min="10" max="10" width="14.28125" style="86" customWidth="1"/>
    <col min="11" max="11" width="12.8515625" style="86" customWidth="1"/>
    <col min="12" max="12" width="12.28125" style="86" customWidth="1"/>
    <col min="13" max="13" width="15.28125" style="86" customWidth="1"/>
    <col min="14" max="15" width="9.140625" style="5" customWidth="1"/>
    <col min="16" max="16" width="9.57421875" style="5" bestFit="1" customWidth="1"/>
    <col min="17" max="17" width="9.140625" style="5" customWidth="1"/>
    <col min="18" max="18" width="9.57421875" style="5" bestFit="1" customWidth="1"/>
    <col min="19" max="19" width="9.140625" style="5" customWidth="1"/>
    <col min="20" max="20" width="11.7109375" style="5" customWidth="1"/>
    <col min="21" max="21" width="9.140625" style="5" customWidth="1"/>
    <col min="22" max="22" width="10.140625" style="5" bestFit="1" customWidth="1"/>
    <col min="23" max="16384" width="9.140625" style="5" customWidth="1"/>
  </cols>
  <sheetData>
    <row r="2" spans="2:5" ht="49.5" customHeight="1" thickBot="1">
      <c r="B2" s="84" t="s">
        <v>74</v>
      </c>
      <c r="C2" s="84"/>
      <c r="D2" s="84"/>
      <c r="E2" s="85"/>
    </row>
    <row r="3" spans="2:6" ht="47.25">
      <c r="B3" s="87" t="s">
        <v>10</v>
      </c>
      <c r="C3" s="88" t="s">
        <v>11</v>
      </c>
      <c r="D3" s="89" t="s">
        <v>12</v>
      </c>
      <c r="E3" s="90"/>
      <c r="F3" s="91"/>
    </row>
    <row r="4" spans="2:5" ht="15.75">
      <c r="B4" s="92">
        <v>1</v>
      </c>
      <c r="C4" s="93" t="s">
        <v>60</v>
      </c>
      <c r="D4" s="94">
        <f>M405</f>
        <v>0</v>
      </c>
      <c r="E4" s="95"/>
    </row>
    <row r="5" spans="2:5" ht="15.75">
      <c r="B5" s="92">
        <v>2</v>
      </c>
      <c r="C5" s="93" t="s">
        <v>142</v>
      </c>
      <c r="D5" s="94">
        <f>M506</f>
        <v>0</v>
      </c>
      <c r="E5" s="95"/>
    </row>
    <row r="6" spans="2:5" ht="15.75">
      <c r="B6" s="96">
        <v>3</v>
      </c>
      <c r="C6" s="97" t="s">
        <v>144</v>
      </c>
      <c r="D6" s="98">
        <f>M608</f>
        <v>0</v>
      </c>
      <c r="E6" s="95"/>
    </row>
    <row r="7" spans="2:5" ht="15.75">
      <c r="B7" s="92"/>
      <c r="C7" s="99" t="s">
        <v>13</v>
      </c>
      <c r="D7" s="94">
        <f>SUM(D4:D6)</f>
        <v>0</v>
      </c>
      <c r="E7" s="95"/>
    </row>
    <row r="8" spans="2:4" ht="15.75">
      <c r="B8" s="100"/>
      <c r="C8" s="99" t="s">
        <v>68</v>
      </c>
      <c r="D8" s="94">
        <f>D7*3/100</f>
        <v>0</v>
      </c>
    </row>
    <row r="9" spans="2:4" ht="15.75">
      <c r="B9" s="100"/>
      <c r="C9" s="99" t="s">
        <v>13</v>
      </c>
      <c r="D9" s="94">
        <f>D7+D8</f>
        <v>0</v>
      </c>
    </row>
    <row r="10" spans="2:4" ht="15.75">
      <c r="B10" s="100"/>
      <c r="C10" s="99" t="s">
        <v>75</v>
      </c>
      <c r="D10" s="94">
        <f>D9*1.2/100</f>
        <v>0</v>
      </c>
    </row>
    <row r="11" spans="2:4" ht="16.5" thickBot="1">
      <c r="B11" s="101"/>
      <c r="C11" s="102" t="s">
        <v>13</v>
      </c>
      <c r="D11" s="103">
        <f>D10+D9</f>
        <v>0</v>
      </c>
    </row>
    <row r="17" ht="15.75">
      <c r="I17" s="262"/>
    </row>
    <row r="54" ht="16.5" thickBot="1"/>
    <row r="55" spans="1:13" ht="15" customHeight="1">
      <c r="A55" s="106" t="s">
        <v>60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8"/>
    </row>
    <row r="56" spans="1:13" ht="15" customHeight="1" thickBot="1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1"/>
    </row>
    <row r="57" spans="1:13" ht="15" customHeight="1">
      <c r="A57" s="112" t="s">
        <v>0</v>
      </c>
      <c r="B57" s="113" t="s">
        <v>14</v>
      </c>
      <c r="C57" s="114" t="s">
        <v>15</v>
      </c>
      <c r="D57" s="115" t="s">
        <v>16</v>
      </c>
      <c r="E57" s="115" t="s">
        <v>1</v>
      </c>
      <c r="F57" s="115"/>
      <c r="G57" s="116" t="s">
        <v>19</v>
      </c>
      <c r="H57" s="117"/>
      <c r="I57" s="117"/>
      <c r="J57" s="117"/>
      <c r="K57" s="117"/>
      <c r="L57" s="118"/>
      <c r="M57" s="119" t="s">
        <v>4</v>
      </c>
    </row>
    <row r="58" spans="1:13" ht="15" customHeight="1">
      <c r="A58" s="120"/>
      <c r="B58" s="121"/>
      <c r="C58" s="122"/>
      <c r="D58" s="123"/>
      <c r="E58" s="124" t="s">
        <v>21</v>
      </c>
      <c r="F58" s="124" t="s">
        <v>22</v>
      </c>
      <c r="G58" s="124" t="s">
        <v>2</v>
      </c>
      <c r="H58" s="125"/>
      <c r="I58" s="124" t="s">
        <v>3</v>
      </c>
      <c r="J58" s="124"/>
      <c r="K58" s="126" t="s">
        <v>18</v>
      </c>
      <c r="L58" s="127"/>
      <c r="M58" s="128"/>
    </row>
    <row r="59" spans="1:13" ht="33.75" customHeight="1">
      <c r="A59" s="120"/>
      <c r="B59" s="121"/>
      <c r="C59" s="129"/>
      <c r="D59" s="123"/>
      <c r="E59" s="124"/>
      <c r="F59" s="124"/>
      <c r="G59" s="130" t="s">
        <v>20</v>
      </c>
      <c r="H59" s="130" t="s">
        <v>4</v>
      </c>
      <c r="I59" s="130" t="s">
        <v>20</v>
      </c>
      <c r="J59" s="130" t="s">
        <v>4</v>
      </c>
      <c r="K59" s="130" t="s">
        <v>20</v>
      </c>
      <c r="L59" s="130" t="s">
        <v>4</v>
      </c>
      <c r="M59" s="128"/>
    </row>
    <row r="60" spans="1:13" ht="15" customHeight="1" thickBot="1">
      <c r="A60" s="131">
        <v>1</v>
      </c>
      <c r="B60" s="132">
        <v>2</v>
      </c>
      <c r="C60" s="133" t="s">
        <v>17</v>
      </c>
      <c r="D60" s="132">
        <v>4</v>
      </c>
      <c r="E60" s="132">
        <v>5</v>
      </c>
      <c r="F60" s="134">
        <v>6</v>
      </c>
      <c r="G60" s="134">
        <v>7</v>
      </c>
      <c r="H60" s="134">
        <v>8</v>
      </c>
      <c r="I60" s="134">
        <v>9</v>
      </c>
      <c r="J60" s="134">
        <v>10</v>
      </c>
      <c r="K60" s="135">
        <v>11</v>
      </c>
      <c r="L60" s="135">
        <v>12</v>
      </c>
      <c r="M60" s="136">
        <v>13</v>
      </c>
    </row>
    <row r="61" spans="1:13" ht="18" customHeight="1">
      <c r="A61" s="137" t="s">
        <v>145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9"/>
    </row>
    <row r="62" spans="1:13" ht="15" customHeight="1">
      <c r="A62" s="140"/>
      <c r="B62" s="43"/>
      <c r="C62" s="42" t="s">
        <v>146</v>
      </c>
      <c r="D62" s="43"/>
      <c r="E62" s="45"/>
      <c r="F62" s="45"/>
      <c r="G62" s="1"/>
      <c r="H62" s="45"/>
      <c r="I62" s="1"/>
      <c r="J62" s="45"/>
      <c r="K62" s="1"/>
      <c r="L62" s="45"/>
      <c r="M62" s="141"/>
    </row>
    <row r="63" spans="1:13" ht="15" customHeight="1">
      <c r="A63" s="70">
        <v>1</v>
      </c>
      <c r="B63" s="20" t="s">
        <v>147</v>
      </c>
      <c r="C63" s="44" t="s">
        <v>210</v>
      </c>
      <c r="D63" s="43" t="s">
        <v>7</v>
      </c>
      <c r="E63" s="45"/>
      <c r="F63" s="45">
        <v>6.5</v>
      </c>
      <c r="G63" s="1"/>
      <c r="H63" s="45"/>
      <c r="I63" s="1"/>
      <c r="J63" s="45"/>
      <c r="K63" s="1"/>
      <c r="L63" s="45"/>
      <c r="M63" s="141"/>
    </row>
    <row r="64" spans="1:13" ht="15" customHeight="1">
      <c r="A64" s="71"/>
      <c r="B64" s="20"/>
      <c r="C64" s="44" t="s">
        <v>26</v>
      </c>
      <c r="D64" s="43" t="s">
        <v>24</v>
      </c>
      <c r="E64" s="45">
        <v>6.5</v>
      </c>
      <c r="F64" s="45">
        <f>F63*E64</f>
        <v>42.25</v>
      </c>
      <c r="G64" s="1"/>
      <c r="H64" s="45">
        <f aca="true" t="shared" si="0" ref="H64:H163">F64*G64</f>
        <v>0</v>
      </c>
      <c r="I64" s="1"/>
      <c r="J64" s="45">
        <f aca="true" t="shared" si="1" ref="J64:J163">F64*I64</f>
        <v>0</v>
      </c>
      <c r="K64" s="1"/>
      <c r="L64" s="45">
        <f aca="true" t="shared" si="2" ref="L64:L163">F64*K64</f>
        <v>0</v>
      </c>
      <c r="M64" s="141">
        <f aca="true" t="shared" si="3" ref="M64:M163">L64+J64+H64</f>
        <v>0</v>
      </c>
    </row>
    <row r="65" spans="1:13" ht="15" customHeight="1">
      <c r="A65" s="72"/>
      <c r="B65" s="20"/>
      <c r="C65" s="44" t="s">
        <v>27</v>
      </c>
      <c r="D65" s="43" t="s">
        <v>25</v>
      </c>
      <c r="E65" s="45">
        <v>1.8</v>
      </c>
      <c r="F65" s="45">
        <f>F63*E65</f>
        <v>11.700000000000001</v>
      </c>
      <c r="G65" s="1"/>
      <c r="H65" s="45">
        <f t="shared" si="0"/>
        <v>0</v>
      </c>
      <c r="I65" s="1"/>
      <c r="J65" s="45">
        <f t="shared" si="1"/>
        <v>0</v>
      </c>
      <c r="K65" s="1"/>
      <c r="L65" s="45">
        <f t="shared" si="2"/>
        <v>0</v>
      </c>
      <c r="M65" s="141">
        <f t="shared" si="3"/>
        <v>0</v>
      </c>
    </row>
    <row r="66" spans="1:13" ht="15" customHeight="1">
      <c r="A66" s="70">
        <v>2</v>
      </c>
      <c r="B66" s="20" t="s">
        <v>207</v>
      </c>
      <c r="C66" s="44" t="s">
        <v>211</v>
      </c>
      <c r="D66" s="43" t="s">
        <v>5</v>
      </c>
      <c r="E66" s="45"/>
      <c r="F66" s="45">
        <v>10.26</v>
      </c>
      <c r="G66" s="1"/>
      <c r="H66" s="45"/>
      <c r="I66" s="1"/>
      <c r="J66" s="45"/>
      <c r="K66" s="1"/>
      <c r="L66" s="45"/>
      <c r="M66" s="141"/>
    </row>
    <row r="67" spans="1:13" ht="15" customHeight="1">
      <c r="A67" s="71"/>
      <c r="B67" s="20"/>
      <c r="C67" s="44" t="s">
        <v>26</v>
      </c>
      <c r="D67" s="43" t="s">
        <v>24</v>
      </c>
      <c r="E67" s="50">
        <v>1.356</v>
      </c>
      <c r="F67" s="45">
        <f>F66*E67</f>
        <v>13.912560000000001</v>
      </c>
      <c r="G67" s="1"/>
      <c r="H67" s="45">
        <f t="shared" si="0"/>
        <v>0</v>
      </c>
      <c r="I67" s="1"/>
      <c r="J67" s="45">
        <f t="shared" si="1"/>
        <v>0</v>
      </c>
      <c r="K67" s="1"/>
      <c r="L67" s="45">
        <f t="shared" si="2"/>
        <v>0</v>
      </c>
      <c r="M67" s="141">
        <f t="shared" si="3"/>
        <v>0</v>
      </c>
    </row>
    <row r="68" spans="1:13" ht="15" customHeight="1">
      <c r="A68" s="72"/>
      <c r="B68" s="20"/>
      <c r="C68" s="44" t="s">
        <v>27</v>
      </c>
      <c r="D68" s="43" t="s">
        <v>25</v>
      </c>
      <c r="E68" s="49">
        <v>0.0984</v>
      </c>
      <c r="F68" s="45">
        <f>F66*E68</f>
        <v>1.009584</v>
      </c>
      <c r="G68" s="1"/>
      <c r="H68" s="45">
        <f t="shared" si="0"/>
        <v>0</v>
      </c>
      <c r="I68" s="1"/>
      <c r="J68" s="45">
        <f t="shared" si="1"/>
        <v>0</v>
      </c>
      <c r="K68" s="1"/>
      <c r="L68" s="45">
        <f t="shared" si="2"/>
        <v>0</v>
      </c>
      <c r="M68" s="141">
        <f t="shared" si="3"/>
        <v>0</v>
      </c>
    </row>
    <row r="69" spans="1:13" ht="15" customHeight="1">
      <c r="A69" s="70">
        <v>3</v>
      </c>
      <c r="B69" s="20" t="s">
        <v>208</v>
      </c>
      <c r="C69" s="44" t="s">
        <v>212</v>
      </c>
      <c r="D69" s="43" t="s">
        <v>5</v>
      </c>
      <c r="E69" s="45"/>
      <c r="F69" s="45">
        <v>14.52</v>
      </c>
      <c r="G69" s="1"/>
      <c r="H69" s="45"/>
      <c r="I69" s="1"/>
      <c r="J69" s="45"/>
      <c r="K69" s="1"/>
      <c r="L69" s="45"/>
      <c r="M69" s="141"/>
    </row>
    <row r="70" spans="1:13" ht="15" customHeight="1">
      <c r="A70" s="71"/>
      <c r="B70" s="20"/>
      <c r="C70" s="44" t="s">
        <v>26</v>
      </c>
      <c r="D70" s="43" t="s">
        <v>24</v>
      </c>
      <c r="E70" s="50">
        <v>0.323</v>
      </c>
      <c r="F70" s="45">
        <f>F69*E70</f>
        <v>4.68996</v>
      </c>
      <c r="G70" s="1"/>
      <c r="H70" s="45">
        <f t="shared" si="0"/>
        <v>0</v>
      </c>
      <c r="I70" s="1"/>
      <c r="J70" s="45">
        <f t="shared" si="1"/>
        <v>0</v>
      </c>
      <c r="K70" s="1"/>
      <c r="L70" s="45">
        <f t="shared" si="2"/>
        <v>0</v>
      </c>
      <c r="M70" s="141">
        <f t="shared" si="3"/>
        <v>0</v>
      </c>
    </row>
    <row r="71" spans="1:13" ht="15" customHeight="1">
      <c r="A71" s="72"/>
      <c r="B71" s="20"/>
      <c r="C71" s="44" t="s">
        <v>27</v>
      </c>
      <c r="D71" s="43" t="s">
        <v>25</v>
      </c>
      <c r="E71" s="49">
        <v>0.0215</v>
      </c>
      <c r="F71" s="45">
        <f>F69*E71</f>
        <v>0.31217999999999996</v>
      </c>
      <c r="G71" s="1"/>
      <c r="H71" s="45">
        <f t="shared" si="0"/>
        <v>0</v>
      </c>
      <c r="I71" s="1"/>
      <c r="J71" s="45">
        <f t="shared" si="1"/>
        <v>0</v>
      </c>
      <c r="K71" s="1"/>
      <c r="L71" s="45">
        <f t="shared" si="2"/>
        <v>0</v>
      </c>
      <c r="M71" s="141">
        <f t="shared" si="3"/>
        <v>0</v>
      </c>
    </row>
    <row r="72" spans="1:13" ht="15" customHeight="1">
      <c r="A72" s="70">
        <v>4</v>
      </c>
      <c r="B72" s="20" t="s">
        <v>209</v>
      </c>
      <c r="C72" s="44" t="s">
        <v>213</v>
      </c>
      <c r="D72" s="43" t="s">
        <v>5</v>
      </c>
      <c r="E72" s="45"/>
      <c r="F72" s="45">
        <v>190</v>
      </c>
      <c r="G72" s="1"/>
      <c r="H72" s="45"/>
      <c r="I72" s="1"/>
      <c r="J72" s="45"/>
      <c r="K72" s="1"/>
      <c r="L72" s="45"/>
      <c r="M72" s="141"/>
    </row>
    <row r="73" spans="1:13" ht="15" customHeight="1">
      <c r="A73" s="71"/>
      <c r="B73" s="20"/>
      <c r="C73" s="44" t="s">
        <v>26</v>
      </c>
      <c r="D73" s="43" t="s">
        <v>24</v>
      </c>
      <c r="E73" s="50">
        <v>0.186</v>
      </c>
      <c r="F73" s="45">
        <f>F72*E73</f>
        <v>35.339999999999996</v>
      </c>
      <c r="G73" s="1"/>
      <c r="H73" s="45">
        <f t="shared" si="0"/>
        <v>0</v>
      </c>
      <c r="I73" s="1"/>
      <c r="J73" s="45">
        <f t="shared" si="1"/>
        <v>0</v>
      </c>
      <c r="K73" s="1"/>
      <c r="L73" s="45">
        <f t="shared" si="2"/>
        <v>0</v>
      </c>
      <c r="M73" s="141">
        <f t="shared" si="3"/>
        <v>0</v>
      </c>
    </row>
    <row r="74" spans="1:13" ht="15" customHeight="1">
      <c r="A74" s="72"/>
      <c r="B74" s="20"/>
      <c r="C74" s="44" t="s">
        <v>27</v>
      </c>
      <c r="D74" s="43" t="s">
        <v>25</v>
      </c>
      <c r="E74" s="49">
        <v>0.0016</v>
      </c>
      <c r="F74" s="45">
        <f>F72*E74</f>
        <v>0.304</v>
      </c>
      <c r="G74" s="1"/>
      <c r="H74" s="45">
        <f t="shared" si="0"/>
        <v>0</v>
      </c>
      <c r="I74" s="1"/>
      <c r="J74" s="45">
        <f t="shared" si="1"/>
        <v>0</v>
      </c>
      <c r="K74" s="1"/>
      <c r="L74" s="45">
        <f t="shared" si="2"/>
        <v>0</v>
      </c>
      <c r="M74" s="141">
        <f t="shared" si="3"/>
        <v>0</v>
      </c>
    </row>
    <row r="75" spans="1:13" ht="15" customHeight="1">
      <c r="A75" s="70">
        <v>5</v>
      </c>
      <c r="B75" s="20" t="s">
        <v>157</v>
      </c>
      <c r="C75" s="44" t="s">
        <v>158</v>
      </c>
      <c r="D75" s="43" t="s">
        <v>7</v>
      </c>
      <c r="E75" s="45"/>
      <c r="F75" s="45">
        <v>9</v>
      </c>
      <c r="G75" s="1"/>
      <c r="H75" s="45"/>
      <c r="I75" s="1"/>
      <c r="J75" s="45"/>
      <c r="K75" s="1"/>
      <c r="L75" s="45"/>
      <c r="M75" s="141"/>
    </row>
    <row r="76" spans="1:13" ht="15" customHeight="1">
      <c r="A76" s="72"/>
      <c r="B76" s="20"/>
      <c r="C76" s="44" t="s">
        <v>159</v>
      </c>
      <c r="D76" s="43" t="s">
        <v>24</v>
      </c>
      <c r="E76" s="45">
        <v>0.87</v>
      </c>
      <c r="F76" s="45">
        <f>F75*E76</f>
        <v>7.83</v>
      </c>
      <c r="G76" s="1"/>
      <c r="H76" s="45">
        <f t="shared" si="0"/>
        <v>0</v>
      </c>
      <c r="I76" s="1"/>
      <c r="J76" s="45">
        <f t="shared" si="1"/>
        <v>0</v>
      </c>
      <c r="K76" s="1"/>
      <c r="L76" s="45">
        <f t="shared" si="2"/>
        <v>0</v>
      </c>
      <c r="M76" s="141">
        <f t="shared" si="3"/>
        <v>0</v>
      </c>
    </row>
    <row r="77" spans="1:13" ht="15" customHeight="1">
      <c r="A77" s="140">
        <v>6</v>
      </c>
      <c r="B77" s="20" t="s">
        <v>29</v>
      </c>
      <c r="C77" s="44" t="s">
        <v>160</v>
      </c>
      <c r="D77" s="43" t="s">
        <v>7</v>
      </c>
      <c r="E77" s="45"/>
      <c r="F77" s="45">
        <v>9</v>
      </c>
      <c r="G77" s="1"/>
      <c r="H77" s="45">
        <f t="shared" si="0"/>
        <v>0</v>
      </c>
      <c r="I77" s="1"/>
      <c r="J77" s="45">
        <f t="shared" si="1"/>
        <v>0</v>
      </c>
      <c r="K77" s="1"/>
      <c r="L77" s="45">
        <f t="shared" si="2"/>
        <v>0</v>
      </c>
      <c r="M77" s="141">
        <f t="shared" si="3"/>
        <v>0</v>
      </c>
    </row>
    <row r="78" spans="1:13" ht="15" customHeight="1">
      <c r="A78" s="70">
        <v>7</v>
      </c>
      <c r="B78" s="20" t="s">
        <v>29</v>
      </c>
      <c r="C78" s="44" t="s">
        <v>214</v>
      </c>
      <c r="D78" s="43" t="s">
        <v>5</v>
      </c>
      <c r="E78" s="45"/>
      <c r="F78" s="45">
        <v>103</v>
      </c>
      <c r="G78" s="1"/>
      <c r="H78" s="45"/>
      <c r="I78" s="1"/>
      <c r="J78" s="45"/>
      <c r="K78" s="1"/>
      <c r="L78" s="45"/>
      <c r="M78" s="141"/>
    </row>
    <row r="79" spans="1:13" ht="15" customHeight="1">
      <c r="A79" s="71"/>
      <c r="B79" s="20"/>
      <c r="C79" s="44" t="s">
        <v>26</v>
      </c>
      <c r="D79" s="43" t="s">
        <v>24</v>
      </c>
      <c r="E79" s="50">
        <v>0.199</v>
      </c>
      <c r="F79" s="45">
        <f>F78*E79</f>
        <v>20.497</v>
      </c>
      <c r="G79" s="1"/>
      <c r="H79" s="45">
        <f t="shared" si="0"/>
        <v>0</v>
      </c>
      <c r="I79" s="1"/>
      <c r="J79" s="45">
        <f t="shared" si="1"/>
        <v>0</v>
      </c>
      <c r="K79" s="1"/>
      <c r="L79" s="45">
        <f t="shared" si="2"/>
        <v>0</v>
      </c>
      <c r="M79" s="141">
        <f t="shared" si="3"/>
        <v>0</v>
      </c>
    </row>
    <row r="80" spans="1:13" ht="15" customHeight="1">
      <c r="A80" s="72"/>
      <c r="B80" s="20"/>
      <c r="C80" s="44" t="s">
        <v>27</v>
      </c>
      <c r="D80" s="43" t="s">
        <v>25</v>
      </c>
      <c r="E80" s="50">
        <v>0.019</v>
      </c>
      <c r="F80" s="45">
        <f>F78*E80</f>
        <v>1.9569999999999999</v>
      </c>
      <c r="G80" s="1"/>
      <c r="H80" s="45">
        <f t="shared" si="0"/>
        <v>0</v>
      </c>
      <c r="I80" s="1"/>
      <c r="J80" s="45">
        <f t="shared" si="1"/>
        <v>0</v>
      </c>
      <c r="K80" s="1"/>
      <c r="L80" s="45">
        <f t="shared" si="2"/>
        <v>0</v>
      </c>
      <c r="M80" s="141">
        <f t="shared" si="3"/>
        <v>0</v>
      </c>
    </row>
    <row r="81" spans="1:13" ht="15" customHeight="1">
      <c r="A81" s="140"/>
      <c r="B81" s="20"/>
      <c r="C81" s="42" t="s">
        <v>215</v>
      </c>
      <c r="D81" s="43"/>
      <c r="E81" s="45"/>
      <c r="F81" s="45"/>
      <c r="G81" s="1"/>
      <c r="H81" s="45"/>
      <c r="I81" s="1"/>
      <c r="J81" s="45"/>
      <c r="K81" s="1"/>
      <c r="L81" s="45"/>
      <c r="M81" s="141"/>
    </row>
    <row r="82" spans="1:13" ht="27.75" customHeight="1">
      <c r="A82" s="70">
        <v>1</v>
      </c>
      <c r="B82" s="20" t="s">
        <v>216</v>
      </c>
      <c r="C82" s="44" t="s">
        <v>217</v>
      </c>
      <c r="D82" s="43" t="s">
        <v>7</v>
      </c>
      <c r="E82" s="45"/>
      <c r="F82" s="45">
        <v>1.3</v>
      </c>
      <c r="G82" s="1"/>
      <c r="H82" s="45"/>
      <c r="I82" s="1"/>
      <c r="J82" s="45"/>
      <c r="K82" s="1"/>
      <c r="L82" s="45"/>
      <c r="M82" s="141"/>
    </row>
    <row r="83" spans="1:13" ht="15" customHeight="1">
      <c r="A83" s="71"/>
      <c r="B83" s="20"/>
      <c r="C83" s="44" t="s">
        <v>26</v>
      </c>
      <c r="D83" s="43" t="s">
        <v>24</v>
      </c>
      <c r="E83" s="45">
        <v>0.89</v>
      </c>
      <c r="F83" s="45">
        <f>E83*F82</f>
        <v>1.157</v>
      </c>
      <c r="G83" s="1"/>
      <c r="H83" s="45">
        <f t="shared" si="0"/>
        <v>0</v>
      </c>
      <c r="I83" s="1"/>
      <c r="J83" s="45">
        <f t="shared" si="1"/>
        <v>0</v>
      </c>
      <c r="K83" s="1"/>
      <c r="L83" s="45">
        <f t="shared" si="2"/>
        <v>0</v>
      </c>
      <c r="M83" s="141">
        <f t="shared" si="3"/>
        <v>0</v>
      </c>
    </row>
    <row r="84" spans="1:13" ht="15" customHeight="1">
      <c r="A84" s="71"/>
      <c r="B84" s="20"/>
      <c r="C84" s="44" t="s">
        <v>27</v>
      </c>
      <c r="D84" s="43" t="s">
        <v>25</v>
      </c>
      <c r="E84" s="45">
        <v>0.37</v>
      </c>
      <c r="F84" s="45">
        <f>E84*F82</f>
        <v>0.481</v>
      </c>
      <c r="G84" s="1"/>
      <c r="H84" s="45">
        <f t="shared" si="0"/>
        <v>0</v>
      </c>
      <c r="I84" s="1"/>
      <c r="J84" s="45">
        <f t="shared" si="1"/>
        <v>0</v>
      </c>
      <c r="K84" s="1"/>
      <c r="L84" s="45">
        <f t="shared" si="2"/>
        <v>0</v>
      </c>
      <c r="M84" s="141">
        <f t="shared" si="3"/>
        <v>0</v>
      </c>
    </row>
    <row r="85" spans="1:13" ht="15" customHeight="1">
      <c r="A85" s="71"/>
      <c r="B85" s="20"/>
      <c r="C85" s="44" t="s">
        <v>218</v>
      </c>
      <c r="D85" s="43" t="s">
        <v>7</v>
      </c>
      <c r="E85" s="45">
        <v>1.15</v>
      </c>
      <c r="F85" s="45">
        <f>E85*F82</f>
        <v>1.4949999999999999</v>
      </c>
      <c r="G85" s="1"/>
      <c r="H85" s="45">
        <f t="shared" si="0"/>
        <v>0</v>
      </c>
      <c r="I85" s="1"/>
      <c r="J85" s="45">
        <f t="shared" si="1"/>
        <v>0</v>
      </c>
      <c r="K85" s="1"/>
      <c r="L85" s="45">
        <f t="shared" si="2"/>
        <v>0</v>
      </c>
      <c r="M85" s="141">
        <f t="shared" si="3"/>
        <v>0</v>
      </c>
    </row>
    <row r="86" spans="1:13" ht="15" customHeight="1">
      <c r="A86" s="72"/>
      <c r="B86" s="20"/>
      <c r="C86" s="44" t="s">
        <v>28</v>
      </c>
      <c r="D86" s="43" t="s">
        <v>25</v>
      </c>
      <c r="E86" s="45">
        <v>0.02</v>
      </c>
      <c r="F86" s="45">
        <f>F82*E86</f>
        <v>0.026000000000000002</v>
      </c>
      <c r="G86" s="1"/>
      <c r="H86" s="45">
        <f t="shared" si="0"/>
        <v>0</v>
      </c>
      <c r="I86" s="1"/>
      <c r="J86" s="45">
        <f t="shared" si="1"/>
        <v>0</v>
      </c>
      <c r="K86" s="1"/>
      <c r="L86" s="45">
        <f t="shared" si="2"/>
        <v>0</v>
      </c>
      <c r="M86" s="141">
        <f t="shared" si="3"/>
        <v>0</v>
      </c>
    </row>
    <row r="87" spans="1:13" ht="27.75" customHeight="1">
      <c r="A87" s="70">
        <v>2</v>
      </c>
      <c r="B87" s="20" t="s">
        <v>31</v>
      </c>
      <c r="C87" s="44" t="s">
        <v>219</v>
      </c>
      <c r="D87" s="43" t="s">
        <v>5</v>
      </c>
      <c r="E87" s="45"/>
      <c r="F87" s="45">
        <v>29</v>
      </c>
      <c r="G87" s="1"/>
      <c r="H87" s="45"/>
      <c r="I87" s="1"/>
      <c r="J87" s="45"/>
      <c r="K87" s="1"/>
      <c r="L87" s="45"/>
      <c r="M87" s="141"/>
    </row>
    <row r="88" spans="1:13" ht="15" customHeight="1">
      <c r="A88" s="71"/>
      <c r="B88" s="20" t="s">
        <v>29</v>
      </c>
      <c r="C88" s="44" t="s">
        <v>26</v>
      </c>
      <c r="D88" s="43" t="s">
        <v>5</v>
      </c>
      <c r="E88" s="45">
        <v>1</v>
      </c>
      <c r="F88" s="45">
        <f>E88*F87</f>
        <v>29</v>
      </c>
      <c r="G88" s="1"/>
      <c r="H88" s="45">
        <f t="shared" si="0"/>
        <v>0</v>
      </c>
      <c r="I88" s="1"/>
      <c r="J88" s="45">
        <f t="shared" si="1"/>
        <v>0</v>
      </c>
      <c r="K88" s="1"/>
      <c r="L88" s="45">
        <f t="shared" si="2"/>
        <v>0</v>
      </c>
      <c r="M88" s="141">
        <f t="shared" si="3"/>
        <v>0</v>
      </c>
    </row>
    <row r="89" spans="1:13" ht="15" customHeight="1">
      <c r="A89" s="71"/>
      <c r="B89" s="20"/>
      <c r="C89" s="44" t="s">
        <v>27</v>
      </c>
      <c r="D89" s="43" t="s">
        <v>5</v>
      </c>
      <c r="E89" s="49">
        <v>0.0141</v>
      </c>
      <c r="F89" s="45">
        <f>E89*F87</f>
        <v>0.4089</v>
      </c>
      <c r="G89" s="1"/>
      <c r="H89" s="45">
        <f t="shared" si="0"/>
        <v>0</v>
      </c>
      <c r="I89" s="1"/>
      <c r="J89" s="45">
        <f t="shared" si="1"/>
        <v>0</v>
      </c>
      <c r="K89" s="1"/>
      <c r="L89" s="45">
        <f t="shared" si="2"/>
        <v>0</v>
      </c>
      <c r="M89" s="141">
        <f t="shared" si="3"/>
        <v>0</v>
      </c>
    </row>
    <row r="90" spans="1:13" ht="15" customHeight="1">
      <c r="A90" s="71"/>
      <c r="B90" s="20"/>
      <c r="C90" s="44" t="s">
        <v>30</v>
      </c>
      <c r="D90" s="43" t="s">
        <v>7</v>
      </c>
      <c r="E90" s="45">
        <v>0.05</v>
      </c>
      <c r="F90" s="45">
        <f>E90*F87</f>
        <v>1.4500000000000002</v>
      </c>
      <c r="G90" s="1"/>
      <c r="H90" s="45">
        <f t="shared" si="0"/>
        <v>0</v>
      </c>
      <c r="I90" s="1"/>
      <c r="J90" s="45">
        <f t="shared" si="1"/>
        <v>0</v>
      </c>
      <c r="K90" s="1"/>
      <c r="L90" s="45">
        <f t="shared" si="2"/>
        <v>0</v>
      </c>
      <c r="M90" s="141">
        <f t="shared" si="3"/>
        <v>0</v>
      </c>
    </row>
    <row r="91" spans="1:13" ht="15" customHeight="1">
      <c r="A91" s="72"/>
      <c r="B91" s="20"/>
      <c r="C91" s="44" t="s">
        <v>28</v>
      </c>
      <c r="D91" s="43" t="s">
        <v>25</v>
      </c>
      <c r="E91" s="49">
        <v>0.0636</v>
      </c>
      <c r="F91" s="45">
        <f>E91*F87</f>
        <v>1.8444</v>
      </c>
      <c r="G91" s="1"/>
      <c r="H91" s="45">
        <f t="shared" si="0"/>
        <v>0</v>
      </c>
      <c r="I91" s="1"/>
      <c r="J91" s="45">
        <f t="shared" si="1"/>
        <v>0</v>
      </c>
      <c r="K91" s="1"/>
      <c r="L91" s="45">
        <f t="shared" si="2"/>
        <v>0</v>
      </c>
      <c r="M91" s="141">
        <f t="shared" si="3"/>
        <v>0</v>
      </c>
    </row>
    <row r="92" spans="1:13" ht="27.75" customHeight="1">
      <c r="A92" s="70">
        <v>3</v>
      </c>
      <c r="B92" s="20" t="s">
        <v>176</v>
      </c>
      <c r="C92" s="44" t="s">
        <v>220</v>
      </c>
      <c r="D92" s="43" t="s">
        <v>5</v>
      </c>
      <c r="E92" s="45"/>
      <c r="F92" s="45">
        <v>65</v>
      </c>
      <c r="G92" s="1"/>
      <c r="H92" s="45"/>
      <c r="I92" s="1"/>
      <c r="J92" s="45"/>
      <c r="K92" s="1"/>
      <c r="L92" s="45"/>
      <c r="M92" s="141"/>
    </row>
    <row r="93" spans="1:13" ht="15" customHeight="1">
      <c r="A93" s="71"/>
      <c r="B93" s="20"/>
      <c r="C93" s="44" t="s">
        <v>26</v>
      </c>
      <c r="D93" s="43" t="s">
        <v>24</v>
      </c>
      <c r="E93" s="50">
        <v>0.536</v>
      </c>
      <c r="F93" s="45">
        <f>E93*F92</f>
        <v>34.84</v>
      </c>
      <c r="G93" s="1"/>
      <c r="H93" s="45">
        <f t="shared" si="0"/>
        <v>0</v>
      </c>
      <c r="I93" s="1"/>
      <c r="J93" s="45">
        <f t="shared" si="1"/>
        <v>0</v>
      </c>
      <c r="K93" s="1"/>
      <c r="L93" s="45">
        <f t="shared" si="2"/>
        <v>0</v>
      </c>
      <c r="M93" s="141">
        <f t="shared" si="3"/>
        <v>0</v>
      </c>
    </row>
    <row r="94" spans="1:13" ht="15" customHeight="1">
      <c r="A94" s="71"/>
      <c r="B94" s="20"/>
      <c r="C94" s="44" t="s">
        <v>27</v>
      </c>
      <c r="D94" s="43" t="s">
        <v>25</v>
      </c>
      <c r="E94" s="49">
        <v>0.0365</v>
      </c>
      <c r="F94" s="45">
        <f>E94*F92</f>
        <v>2.3725</v>
      </c>
      <c r="G94" s="1"/>
      <c r="H94" s="45">
        <f t="shared" si="0"/>
        <v>0</v>
      </c>
      <c r="I94" s="1"/>
      <c r="J94" s="45">
        <f t="shared" si="1"/>
        <v>0</v>
      </c>
      <c r="K94" s="1"/>
      <c r="L94" s="45">
        <f t="shared" si="2"/>
        <v>0</v>
      </c>
      <c r="M94" s="141">
        <f t="shared" si="3"/>
        <v>0</v>
      </c>
    </row>
    <row r="95" spans="1:13" ht="15" customHeight="1">
      <c r="A95" s="71"/>
      <c r="B95" s="20"/>
      <c r="C95" s="44" t="s">
        <v>221</v>
      </c>
      <c r="D95" s="43" t="s">
        <v>5</v>
      </c>
      <c r="E95" s="45">
        <v>1.05</v>
      </c>
      <c r="F95" s="45">
        <f>E95*F92</f>
        <v>68.25</v>
      </c>
      <c r="G95" s="1"/>
      <c r="H95" s="45">
        <f t="shared" si="0"/>
        <v>0</v>
      </c>
      <c r="I95" s="1"/>
      <c r="J95" s="45">
        <f t="shared" si="1"/>
        <v>0</v>
      </c>
      <c r="K95" s="1"/>
      <c r="L95" s="45">
        <f t="shared" si="2"/>
        <v>0</v>
      </c>
      <c r="M95" s="141">
        <f t="shared" si="3"/>
        <v>0</v>
      </c>
    </row>
    <row r="96" spans="1:13" ht="15" customHeight="1">
      <c r="A96" s="71"/>
      <c r="B96" s="20"/>
      <c r="C96" s="44" t="s">
        <v>222</v>
      </c>
      <c r="D96" s="43" t="s">
        <v>5</v>
      </c>
      <c r="E96" s="45">
        <v>1.05</v>
      </c>
      <c r="F96" s="45">
        <f>E96*F92</f>
        <v>68.25</v>
      </c>
      <c r="G96" s="1"/>
      <c r="H96" s="45">
        <f t="shared" si="0"/>
        <v>0</v>
      </c>
      <c r="I96" s="1"/>
      <c r="J96" s="45">
        <f t="shared" si="1"/>
        <v>0</v>
      </c>
      <c r="K96" s="1"/>
      <c r="L96" s="45">
        <f t="shared" si="2"/>
        <v>0</v>
      </c>
      <c r="M96" s="141">
        <f t="shared" si="3"/>
        <v>0</v>
      </c>
    </row>
    <row r="97" spans="1:13" ht="15" customHeight="1">
      <c r="A97" s="71"/>
      <c r="B97" s="20"/>
      <c r="C97" s="44" t="s">
        <v>177</v>
      </c>
      <c r="D97" s="43" t="s">
        <v>42</v>
      </c>
      <c r="E97" s="45">
        <v>1.07</v>
      </c>
      <c r="F97" s="45">
        <f>E97*F92</f>
        <v>69.55</v>
      </c>
      <c r="G97" s="1"/>
      <c r="H97" s="45">
        <f t="shared" si="0"/>
        <v>0</v>
      </c>
      <c r="I97" s="1"/>
      <c r="J97" s="45">
        <f t="shared" si="1"/>
        <v>0</v>
      </c>
      <c r="K97" s="1"/>
      <c r="L97" s="45">
        <f t="shared" si="2"/>
        <v>0</v>
      </c>
      <c r="M97" s="141">
        <f t="shared" si="3"/>
        <v>0</v>
      </c>
    </row>
    <row r="98" spans="1:13" ht="15" customHeight="1">
      <c r="A98" s="72"/>
      <c r="B98" s="20"/>
      <c r="C98" s="44" t="s">
        <v>28</v>
      </c>
      <c r="D98" s="43" t="s">
        <v>25</v>
      </c>
      <c r="E98" s="50">
        <v>0.107</v>
      </c>
      <c r="F98" s="45">
        <f>E98*F92</f>
        <v>6.955</v>
      </c>
      <c r="G98" s="1"/>
      <c r="H98" s="45">
        <f t="shared" si="0"/>
        <v>0</v>
      </c>
      <c r="I98" s="1"/>
      <c r="J98" s="45">
        <f t="shared" si="1"/>
        <v>0</v>
      </c>
      <c r="K98" s="1"/>
      <c r="L98" s="45">
        <f t="shared" si="2"/>
        <v>0</v>
      </c>
      <c r="M98" s="141">
        <f t="shared" si="3"/>
        <v>0</v>
      </c>
    </row>
    <row r="99" spans="1:13" ht="15" customHeight="1">
      <c r="A99" s="70">
        <v>4</v>
      </c>
      <c r="B99" s="20" t="s">
        <v>29</v>
      </c>
      <c r="C99" s="44" t="s">
        <v>223</v>
      </c>
      <c r="D99" s="43" t="s">
        <v>5</v>
      </c>
      <c r="E99" s="45"/>
      <c r="F99" s="45">
        <v>32</v>
      </c>
      <c r="G99" s="1"/>
      <c r="H99" s="45"/>
      <c r="I99" s="1"/>
      <c r="J99" s="45"/>
      <c r="K99" s="1"/>
      <c r="L99" s="45"/>
      <c r="M99" s="141"/>
    </row>
    <row r="100" spans="1:13" ht="15" customHeight="1">
      <c r="A100" s="71"/>
      <c r="B100" s="20" t="s">
        <v>29</v>
      </c>
      <c r="C100" s="44" t="s">
        <v>26</v>
      </c>
      <c r="D100" s="43" t="s">
        <v>5</v>
      </c>
      <c r="E100" s="45">
        <v>1</v>
      </c>
      <c r="F100" s="45">
        <f>E100*F99</f>
        <v>32</v>
      </c>
      <c r="G100" s="1"/>
      <c r="H100" s="45">
        <f t="shared" si="0"/>
        <v>0</v>
      </c>
      <c r="I100" s="1"/>
      <c r="J100" s="45">
        <f t="shared" si="1"/>
        <v>0</v>
      </c>
      <c r="K100" s="1"/>
      <c r="L100" s="45">
        <f t="shared" si="2"/>
        <v>0</v>
      </c>
      <c r="M100" s="141">
        <f t="shared" si="3"/>
        <v>0</v>
      </c>
    </row>
    <row r="101" spans="1:13" ht="15" customHeight="1">
      <c r="A101" s="71"/>
      <c r="B101" s="20"/>
      <c r="C101" s="44" t="s">
        <v>27</v>
      </c>
      <c r="D101" s="43" t="s">
        <v>5</v>
      </c>
      <c r="E101" s="49">
        <v>0.0141</v>
      </c>
      <c r="F101" s="45">
        <f>E101*F99</f>
        <v>0.4512</v>
      </c>
      <c r="G101" s="1"/>
      <c r="H101" s="45">
        <f t="shared" si="0"/>
        <v>0</v>
      </c>
      <c r="I101" s="1"/>
      <c r="J101" s="45">
        <f t="shared" si="1"/>
        <v>0</v>
      </c>
      <c r="K101" s="1"/>
      <c r="L101" s="45">
        <f t="shared" si="2"/>
        <v>0</v>
      </c>
      <c r="M101" s="141">
        <f t="shared" si="3"/>
        <v>0</v>
      </c>
    </row>
    <row r="102" spans="1:13" ht="15" customHeight="1">
      <c r="A102" s="71"/>
      <c r="B102" s="20"/>
      <c r="C102" s="44" t="s">
        <v>224</v>
      </c>
      <c r="D102" s="43" t="s">
        <v>6</v>
      </c>
      <c r="E102" s="45">
        <v>0.5</v>
      </c>
      <c r="F102" s="45">
        <f>E102*F99</f>
        <v>16</v>
      </c>
      <c r="G102" s="1"/>
      <c r="H102" s="45">
        <f t="shared" si="0"/>
        <v>0</v>
      </c>
      <c r="I102" s="1"/>
      <c r="J102" s="45">
        <f t="shared" si="1"/>
        <v>0</v>
      </c>
      <c r="K102" s="1"/>
      <c r="L102" s="45">
        <f t="shared" si="2"/>
        <v>0</v>
      </c>
      <c r="M102" s="141">
        <f t="shared" si="3"/>
        <v>0</v>
      </c>
    </row>
    <row r="103" spans="1:13" ht="15" customHeight="1">
      <c r="A103" s="72"/>
      <c r="B103" s="20"/>
      <c r="C103" s="44" t="s">
        <v>28</v>
      </c>
      <c r="D103" s="43" t="s">
        <v>25</v>
      </c>
      <c r="E103" s="49">
        <v>0.0636</v>
      </c>
      <c r="F103" s="45">
        <f>E103*F99</f>
        <v>2.0352</v>
      </c>
      <c r="G103" s="1"/>
      <c r="H103" s="45">
        <f t="shared" si="0"/>
        <v>0</v>
      </c>
      <c r="I103" s="1"/>
      <c r="J103" s="45">
        <f t="shared" si="1"/>
        <v>0</v>
      </c>
      <c r="K103" s="1"/>
      <c r="L103" s="45">
        <f t="shared" si="2"/>
        <v>0</v>
      </c>
      <c r="M103" s="141">
        <f t="shared" si="3"/>
        <v>0</v>
      </c>
    </row>
    <row r="104" spans="1:13" ht="15" customHeight="1">
      <c r="A104" s="51"/>
      <c r="B104" s="20"/>
      <c r="C104" s="42" t="s">
        <v>225</v>
      </c>
      <c r="D104" s="43"/>
      <c r="E104" s="49"/>
      <c r="F104" s="45"/>
      <c r="G104" s="1"/>
      <c r="H104" s="45"/>
      <c r="I104" s="1"/>
      <c r="J104" s="45"/>
      <c r="K104" s="1"/>
      <c r="L104" s="45"/>
      <c r="M104" s="141"/>
    </row>
    <row r="105" spans="1:13" ht="27.75" customHeight="1">
      <c r="A105" s="70">
        <v>1</v>
      </c>
      <c r="B105" s="20" t="s">
        <v>185</v>
      </c>
      <c r="C105" s="44" t="s">
        <v>228</v>
      </c>
      <c r="D105" s="43" t="s">
        <v>5</v>
      </c>
      <c r="E105" s="49"/>
      <c r="F105" s="45">
        <v>190</v>
      </c>
      <c r="G105" s="1"/>
      <c r="H105" s="45"/>
      <c r="I105" s="1"/>
      <c r="J105" s="45"/>
      <c r="K105" s="1"/>
      <c r="L105" s="45"/>
      <c r="M105" s="141"/>
    </row>
    <row r="106" spans="1:13" ht="15" customHeight="1">
      <c r="A106" s="71"/>
      <c r="B106" s="20"/>
      <c r="C106" s="44" t="s">
        <v>26</v>
      </c>
      <c r="D106" s="43" t="s">
        <v>24</v>
      </c>
      <c r="E106" s="45">
        <v>0.93</v>
      </c>
      <c r="F106" s="45">
        <f>E106*F105</f>
        <v>176.70000000000002</v>
      </c>
      <c r="G106" s="1"/>
      <c r="H106" s="45">
        <f t="shared" si="0"/>
        <v>0</v>
      </c>
      <c r="I106" s="1"/>
      <c r="J106" s="45">
        <f t="shared" si="1"/>
        <v>0</v>
      </c>
      <c r="K106" s="1"/>
      <c r="L106" s="45">
        <f t="shared" si="2"/>
        <v>0</v>
      </c>
      <c r="M106" s="141">
        <f t="shared" si="3"/>
        <v>0</v>
      </c>
    </row>
    <row r="107" spans="1:13" ht="15" customHeight="1">
      <c r="A107" s="71"/>
      <c r="B107" s="20"/>
      <c r="C107" s="44" t="s">
        <v>27</v>
      </c>
      <c r="D107" s="43" t="s">
        <v>5</v>
      </c>
      <c r="E107" s="50">
        <v>0.026</v>
      </c>
      <c r="F107" s="45">
        <f>E107*F105</f>
        <v>4.9399999999999995</v>
      </c>
      <c r="G107" s="1"/>
      <c r="H107" s="45">
        <f t="shared" si="0"/>
        <v>0</v>
      </c>
      <c r="I107" s="1"/>
      <c r="J107" s="45">
        <f t="shared" si="1"/>
        <v>0</v>
      </c>
      <c r="K107" s="1"/>
      <c r="L107" s="45">
        <f t="shared" si="2"/>
        <v>0</v>
      </c>
      <c r="M107" s="141">
        <f t="shared" si="3"/>
        <v>0</v>
      </c>
    </row>
    <row r="108" spans="1:13" ht="15" customHeight="1">
      <c r="A108" s="72"/>
      <c r="B108" s="20"/>
      <c r="C108" s="44" t="s">
        <v>187</v>
      </c>
      <c r="D108" s="43" t="s">
        <v>7</v>
      </c>
      <c r="E108" s="45">
        <v>0.01</v>
      </c>
      <c r="F108" s="45">
        <f>E108*F105</f>
        <v>1.9000000000000001</v>
      </c>
      <c r="G108" s="1"/>
      <c r="H108" s="45">
        <f t="shared" si="0"/>
        <v>0</v>
      </c>
      <c r="I108" s="1"/>
      <c r="J108" s="45">
        <f t="shared" si="1"/>
        <v>0</v>
      </c>
      <c r="K108" s="1"/>
      <c r="L108" s="45">
        <f t="shared" si="2"/>
        <v>0</v>
      </c>
      <c r="M108" s="141">
        <f t="shared" si="3"/>
        <v>0</v>
      </c>
    </row>
    <row r="109" spans="1:13" ht="15" customHeight="1">
      <c r="A109" s="51">
        <v>2</v>
      </c>
      <c r="B109" s="20" t="s">
        <v>29</v>
      </c>
      <c r="C109" s="44" t="s">
        <v>229</v>
      </c>
      <c r="D109" s="43" t="s">
        <v>5</v>
      </c>
      <c r="E109" s="45"/>
      <c r="F109" s="45">
        <v>240</v>
      </c>
      <c r="G109" s="1"/>
      <c r="H109" s="45">
        <f t="shared" si="0"/>
        <v>0</v>
      </c>
      <c r="I109" s="1"/>
      <c r="J109" s="45">
        <f t="shared" si="1"/>
        <v>0</v>
      </c>
      <c r="K109" s="1"/>
      <c r="L109" s="45">
        <f t="shared" si="2"/>
        <v>0</v>
      </c>
      <c r="M109" s="141">
        <f t="shared" si="3"/>
        <v>0</v>
      </c>
    </row>
    <row r="110" spans="1:13" ht="27.75" customHeight="1">
      <c r="A110" s="70">
        <v>3</v>
      </c>
      <c r="B110" s="20" t="s">
        <v>226</v>
      </c>
      <c r="C110" s="44" t="s">
        <v>230</v>
      </c>
      <c r="D110" s="43" t="s">
        <v>5</v>
      </c>
      <c r="E110" s="45"/>
      <c r="F110" s="45">
        <v>240</v>
      </c>
      <c r="G110" s="1"/>
      <c r="H110" s="45"/>
      <c r="I110" s="1"/>
      <c r="J110" s="45"/>
      <c r="K110" s="1"/>
      <c r="L110" s="45"/>
      <c r="M110" s="141"/>
    </row>
    <row r="111" spans="1:13" ht="15" customHeight="1">
      <c r="A111" s="71"/>
      <c r="B111" s="20"/>
      <c r="C111" s="44" t="s">
        <v>26</v>
      </c>
      <c r="D111" s="43" t="s">
        <v>24</v>
      </c>
      <c r="E111" s="50">
        <v>0.459</v>
      </c>
      <c r="F111" s="45">
        <f>E111*F110</f>
        <v>110.16000000000001</v>
      </c>
      <c r="G111" s="1"/>
      <c r="H111" s="45">
        <f t="shared" si="0"/>
        <v>0</v>
      </c>
      <c r="I111" s="1"/>
      <c r="J111" s="45">
        <f t="shared" si="1"/>
        <v>0</v>
      </c>
      <c r="K111" s="1"/>
      <c r="L111" s="45">
        <f t="shared" si="2"/>
        <v>0</v>
      </c>
      <c r="M111" s="141">
        <f t="shared" si="3"/>
        <v>0</v>
      </c>
    </row>
    <row r="112" spans="1:13" ht="15" customHeight="1">
      <c r="A112" s="71"/>
      <c r="B112" s="20"/>
      <c r="C112" s="44" t="s">
        <v>27</v>
      </c>
      <c r="D112" s="43" t="s">
        <v>25</v>
      </c>
      <c r="E112" s="49">
        <v>0.0023</v>
      </c>
      <c r="F112" s="45">
        <f>E112*F110</f>
        <v>0.552</v>
      </c>
      <c r="G112" s="1"/>
      <c r="H112" s="45">
        <f t="shared" si="0"/>
        <v>0</v>
      </c>
      <c r="I112" s="1"/>
      <c r="J112" s="45">
        <f t="shared" si="1"/>
        <v>0</v>
      </c>
      <c r="K112" s="1"/>
      <c r="L112" s="45">
        <f t="shared" si="2"/>
        <v>0</v>
      </c>
      <c r="M112" s="141">
        <f t="shared" si="3"/>
        <v>0</v>
      </c>
    </row>
    <row r="113" spans="1:13" ht="15" customHeight="1">
      <c r="A113" s="71"/>
      <c r="B113" s="20"/>
      <c r="C113" s="44" t="s">
        <v>231</v>
      </c>
      <c r="D113" s="43" t="s">
        <v>61</v>
      </c>
      <c r="E113" s="142">
        <v>0.00035</v>
      </c>
      <c r="F113" s="45">
        <f>E113*F110</f>
        <v>0.084</v>
      </c>
      <c r="G113" s="1"/>
      <c r="H113" s="45">
        <f t="shared" si="0"/>
        <v>0</v>
      </c>
      <c r="I113" s="1"/>
      <c r="J113" s="45">
        <f t="shared" si="1"/>
        <v>0</v>
      </c>
      <c r="K113" s="1"/>
      <c r="L113" s="45">
        <f t="shared" si="2"/>
        <v>0</v>
      </c>
      <c r="M113" s="141">
        <f t="shared" si="3"/>
        <v>0</v>
      </c>
    </row>
    <row r="114" spans="1:13" ht="15" customHeight="1">
      <c r="A114" s="71"/>
      <c r="B114" s="20"/>
      <c r="C114" s="44" t="s">
        <v>232</v>
      </c>
      <c r="D114" s="43" t="s">
        <v>7</v>
      </c>
      <c r="E114" s="142">
        <v>9E-05</v>
      </c>
      <c r="F114" s="45">
        <f>E114*F110</f>
        <v>0.0216</v>
      </c>
      <c r="G114" s="1"/>
      <c r="H114" s="45">
        <f t="shared" si="0"/>
        <v>0</v>
      </c>
      <c r="I114" s="1"/>
      <c r="J114" s="45">
        <f t="shared" si="1"/>
        <v>0</v>
      </c>
      <c r="K114" s="1"/>
      <c r="L114" s="45">
        <f t="shared" si="2"/>
        <v>0</v>
      </c>
      <c r="M114" s="141">
        <f t="shared" si="3"/>
        <v>0</v>
      </c>
    </row>
    <row r="115" spans="1:13" ht="15" customHeight="1">
      <c r="A115" s="72"/>
      <c r="B115" s="20"/>
      <c r="C115" s="44" t="s">
        <v>233</v>
      </c>
      <c r="D115" s="43" t="s">
        <v>5</v>
      </c>
      <c r="E115" s="50">
        <v>0.034</v>
      </c>
      <c r="F115" s="45">
        <f>E115*F110</f>
        <v>8.16</v>
      </c>
      <c r="G115" s="1"/>
      <c r="H115" s="45">
        <f t="shared" si="0"/>
        <v>0</v>
      </c>
      <c r="I115" s="1"/>
      <c r="J115" s="45">
        <f t="shared" si="1"/>
        <v>0</v>
      </c>
      <c r="K115" s="1"/>
      <c r="L115" s="45">
        <f t="shared" si="2"/>
        <v>0</v>
      </c>
      <c r="M115" s="141">
        <f t="shared" si="3"/>
        <v>0</v>
      </c>
    </row>
    <row r="116" spans="1:13" ht="27.75" customHeight="1">
      <c r="A116" s="70">
        <v>4</v>
      </c>
      <c r="B116" s="20" t="s">
        <v>62</v>
      </c>
      <c r="C116" s="44" t="s">
        <v>234</v>
      </c>
      <c r="D116" s="43" t="s">
        <v>5</v>
      </c>
      <c r="E116" s="45"/>
      <c r="F116" s="45">
        <v>33</v>
      </c>
      <c r="G116" s="1"/>
      <c r="H116" s="45"/>
      <c r="I116" s="1"/>
      <c r="J116" s="45"/>
      <c r="K116" s="1"/>
      <c r="L116" s="45"/>
      <c r="M116" s="141"/>
    </row>
    <row r="117" spans="1:13" ht="15" customHeight="1">
      <c r="A117" s="71"/>
      <c r="B117" s="20"/>
      <c r="C117" s="44" t="s">
        <v>26</v>
      </c>
      <c r="D117" s="43" t="s">
        <v>24</v>
      </c>
      <c r="E117" s="50">
        <v>0.714</v>
      </c>
      <c r="F117" s="45">
        <f>E117*F116</f>
        <v>23.561999999999998</v>
      </c>
      <c r="G117" s="1"/>
      <c r="H117" s="45">
        <f t="shared" si="0"/>
        <v>0</v>
      </c>
      <c r="I117" s="1"/>
      <c r="J117" s="45">
        <f t="shared" si="1"/>
        <v>0</v>
      </c>
      <c r="K117" s="1"/>
      <c r="L117" s="45">
        <f t="shared" si="2"/>
        <v>0</v>
      </c>
      <c r="M117" s="141">
        <f t="shared" si="3"/>
        <v>0</v>
      </c>
    </row>
    <row r="118" spans="1:13" ht="15" customHeight="1">
      <c r="A118" s="71"/>
      <c r="B118" s="20"/>
      <c r="C118" s="44" t="s">
        <v>27</v>
      </c>
      <c r="D118" s="43" t="s">
        <v>25</v>
      </c>
      <c r="E118" s="49">
        <v>0.0183</v>
      </c>
      <c r="F118" s="45">
        <f>E118*F116</f>
        <v>0.6039</v>
      </c>
      <c r="G118" s="1"/>
      <c r="H118" s="45">
        <f t="shared" si="0"/>
        <v>0</v>
      </c>
      <c r="I118" s="1"/>
      <c r="J118" s="45">
        <f t="shared" si="1"/>
        <v>0</v>
      </c>
      <c r="K118" s="1"/>
      <c r="L118" s="45">
        <f t="shared" si="2"/>
        <v>0</v>
      </c>
      <c r="M118" s="141">
        <f t="shared" si="3"/>
        <v>0</v>
      </c>
    </row>
    <row r="119" spans="1:13" ht="15" customHeight="1">
      <c r="A119" s="71"/>
      <c r="B119" s="20"/>
      <c r="C119" s="44" t="s">
        <v>235</v>
      </c>
      <c r="D119" s="43" t="s">
        <v>5</v>
      </c>
      <c r="E119" s="45">
        <v>1.05</v>
      </c>
      <c r="F119" s="45">
        <f>E119*F116</f>
        <v>34.65</v>
      </c>
      <c r="G119" s="1"/>
      <c r="H119" s="45">
        <f t="shared" si="0"/>
        <v>0</v>
      </c>
      <c r="I119" s="1"/>
      <c r="J119" s="45">
        <f t="shared" si="1"/>
        <v>0</v>
      </c>
      <c r="K119" s="1"/>
      <c r="L119" s="45">
        <f t="shared" si="2"/>
        <v>0</v>
      </c>
      <c r="M119" s="141">
        <f t="shared" si="3"/>
        <v>0</v>
      </c>
    </row>
    <row r="120" spans="1:13" ht="15" customHeight="1">
      <c r="A120" s="71"/>
      <c r="B120" s="20"/>
      <c r="C120" s="44" t="s">
        <v>236</v>
      </c>
      <c r="D120" s="43" t="s">
        <v>42</v>
      </c>
      <c r="E120" s="45">
        <v>3.2</v>
      </c>
      <c r="F120" s="45">
        <f>E120*F116</f>
        <v>105.60000000000001</v>
      </c>
      <c r="G120" s="1"/>
      <c r="H120" s="45">
        <f t="shared" si="0"/>
        <v>0</v>
      </c>
      <c r="I120" s="1"/>
      <c r="J120" s="45">
        <f t="shared" si="1"/>
        <v>0</v>
      </c>
      <c r="K120" s="1"/>
      <c r="L120" s="45">
        <f t="shared" si="2"/>
        <v>0</v>
      </c>
      <c r="M120" s="141">
        <f t="shared" si="3"/>
        <v>0</v>
      </c>
    </row>
    <row r="121" spans="1:13" ht="15" customHeight="1">
      <c r="A121" s="71"/>
      <c r="B121" s="20"/>
      <c r="C121" s="143" t="s">
        <v>237</v>
      </c>
      <c r="D121" s="43" t="s">
        <v>59</v>
      </c>
      <c r="E121" s="45">
        <v>0.6</v>
      </c>
      <c r="F121" s="45">
        <f>E121*F116</f>
        <v>19.8</v>
      </c>
      <c r="G121" s="1"/>
      <c r="H121" s="45">
        <f t="shared" si="0"/>
        <v>0</v>
      </c>
      <c r="I121" s="1"/>
      <c r="J121" s="45">
        <f t="shared" si="1"/>
        <v>0</v>
      </c>
      <c r="K121" s="1"/>
      <c r="L121" s="45">
        <f t="shared" si="2"/>
        <v>0</v>
      </c>
      <c r="M121" s="141">
        <f t="shared" si="3"/>
        <v>0</v>
      </c>
    </row>
    <row r="122" spans="1:13" ht="15" customHeight="1">
      <c r="A122" s="71"/>
      <c r="B122" s="20"/>
      <c r="C122" s="143" t="s">
        <v>238</v>
      </c>
      <c r="D122" s="43" t="s">
        <v>59</v>
      </c>
      <c r="E122" s="45">
        <v>2.3</v>
      </c>
      <c r="F122" s="45">
        <f>E122*F116</f>
        <v>75.89999999999999</v>
      </c>
      <c r="G122" s="1"/>
      <c r="H122" s="45">
        <f t="shared" si="0"/>
        <v>0</v>
      </c>
      <c r="I122" s="1"/>
      <c r="J122" s="45">
        <f t="shared" si="1"/>
        <v>0</v>
      </c>
      <c r="K122" s="1"/>
      <c r="L122" s="45">
        <f t="shared" si="2"/>
        <v>0</v>
      </c>
      <c r="M122" s="141">
        <f t="shared" si="3"/>
        <v>0</v>
      </c>
    </row>
    <row r="123" spans="1:13" ht="15" customHeight="1">
      <c r="A123" s="71"/>
      <c r="B123" s="20"/>
      <c r="C123" s="44" t="s">
        <v>239</v>
      </c>
      <c r="D123" s="43" t="s">
        <v>59</v>
      </c>
      <c r="E123" s="45">
        <v>1.3</v>
      </c>
      <c r="F123" s="45">
        <f>E123*F116</f>
        <v>42.9</v>
      </c>
      <c r="G123" s="1"/>
      <c r="H123" s="45">
        <f t="shared" si="0"/>
        <v>0</v>
      </c>
      <c r="I123" s="1"/>
      <c r="J123" s="45">
        <f t="shared" si="1"/>
        <v>0</v>
      </c>
      <c r="K123" s="1"/>
      <c r="L123" s="45">
        <f t="shared" si="2"/>
        <v>0</v>
      </c>
      <c r="M123" s="141">
        <f t="shared" si="3"/>
        <v>0</v>
      </c>
    </row>
    <row r="124" spans="1:13" ht="15" customHeight="1">
      <c r="A124" s="71"/>
      <c r="B124" s="20"/>
      <c r="C124" s="44" t="s">
        <v>240</v>
      </c>
      <c r="D124" s="43" t="s">
        <v>59</v>
      </c>
      <c r="E124" s="45">
        <v>19.6</v>
      </c>
      <c r="F124" s="45">
        <f>E124*F116</f>
        <v>646.8000000000001</v>
      </c>
      <c r="G124" s="1"/>
      <c r="H124" s="45">
        <f t="shared" si="0"/>
        <v>0</v>
      </c>
      <c r="I124" s="1"/>
      <c r="J124" s="45">
        <f t="shared" si="1"/>
        <v>0</v>
      </c>
      <c r="K124" s="1"/>
      <c r="L124" s="45">
        <f t="shared" si="2"/>
        <v>0</v>
      </c>
      <c r="M124" s="141">
        <f t="shared" si="3"/>
        <v>0</v>
      </c>
    </row>
    <row r="125" spans="1:13" ht="15" customHeight="1">
      <c r="A125" s="71"/>
      <c r="B125" s="20"/>
      <c r="C125" s="44" t="s">
        <v>241</v>
      </c>
      <c r="D125" s="43" t="s">
        <v>42</v>
      </c>
      <c r="E125" s="45">
        <v>1.2</v>
      </c>
      <c r="F125" s="45">
        <f>E125*F116</f>
        <v>39.6</v>
      </c>
      <c r="G125" s="1"/>
      <c r="H125" s="45">
        <f t="shared" si="0"/>
        <v>0</v>
      </c>
      <c r="I125" s="1"/>
      <c r="J125" s="45">
        <f t="shared" si="1"/>
        <v>0</v>
      </c>
      <c r="K125" s="1"/>
      <c r="L125" s="45">
        <f t="shared" si="2"/>
        <v>0</v>
      </c>
      <c r="M125" s="141">
        <f t="shared" si="3"/>
        <v>0</v>
      </c>
    </row>
    <row r="126" spans="1:13" ht="15" customHeight="1">
      <c r="A126" s="71"/>
      <c r="B126" s="20"/>
      <c r="C126" s="44" t="s">
        <v>242</v>
      </c>
      <c r="D126" s="43" t="s">
        <v>59</v>
      </c>
      <c r="E126" s="45">
        <v>1.3</v>
      </c>
      <c r="F126" s="45">
        <f>E126*F116</f>
        <v>42.9</v>
      </c>
      <c r="G126" s="1"/>
      <c r="H126" s="45">
        <f t="shared" si="0"/>
        <v>0</v>
      </c>
      <c r="I126" s="1"/>
      <c r="J126" s="45">
        <f t="shared" si="1"/>
        <v>0</v>
      </c>
      <c r="K126" s="1"/>
      <c r="L126" s="45">
        <f t="shared" si="2"/>
        <v>0</v>
      </c>
      <c r="M126" s="141">
        <f t="shared" si="3"/>
        <v>0</v>
      </c>
    </row>
    <row r="127" spans="1:13" ht="15" customHeight="1">
      <c r="A127" s="72"/>
      <c r="B127" s="20"/>
      <c r="C127" s="44" t="s">
        <v>28</v>
      </c>
      <c r="D127" s="43" t="s">
        <v>25</v>
      </c>
      <c r="E127" s="49">
        <v>0.0269</v>
      </c>
      <c r="F127" s="45">
        <f>E127*F116</f>
        <v>0.8877</v>
      </c>
      <c r="G127" s="1"/>
      <c r="H127" s="45">
        <f t="shared" si="0"/>
        <v>0</v>
      </c>
      <c r="I127" s="1"/>
      <c r="J127" s="45">
        <f t="shared" si="1"/>
        <v>0</v>
      </c>
      <c r="K127" s="1"/>
      <c r="L127" s="45">
        <f t="shared" si="2"/>
        <v>0</v>
      </c>
      <c r="M127" s="141">
        <f t="shared" si="3"/>
        <v>0</v>
      </c>
    </row>
    <row r="128" spans="1:13" ht="39" customHeight="1">
      <c r="A128" s="70">
        <v>5</v>
      </c>
      <c r="B128" s="20" t="s">
        <v>227</v>
      </c>
      <c r="C128" s="44" t="s">
        <v>244</v>
      </c>
      <c r="D128" s="43" t="s">
        <v>5</v>
      </c>
      <c r="E128" s="45"/>
      <c r="F128" s="45">
        <v>72</v>
      </c>
      <c r="G128" s="1"/>
      <c r="H128" s="45"/>
      <c r="I128" s="1"/>
      <c r="J128" s="45"/>
      <c r="K128" s="1"/>
      <c r="L128" s="45"/>
      <c r="M128" s="141"/>
    </row>
    <row r="129" spans="1:13" ht="15" customHeight="1">
      <c r="A129" s="71"/>
      <c r="B129" s="20"/>
      <c r="C129" s="44" t="s">
        <v>26</v>
      </c>
      <c r="D129" s="43" t="s">
        <v>24</v>
      </c>
      <c r="E129" s="50">
        <v>0.905</v>
      </c>
      <c r="F129" s="45">
        <f>F128*E129</f>
        <v>65.16</v>
      </c>
      <c r="G129" s="1"/>
      <c r="H129" s="45">
        <f t="shared" si="0"/>
        <v>0</v>
      </c>
      <c r="I129" s="1"/>
      <c r="J129" s="45">
        <f t="shared" si="1"/>
        <v>0</v>
      </c>
      <c r="K129" s="1"/>
      <c r="L129" s="45">
        <f t="shared" si="2"/>
        <v>0</v>
      </c>
      <c r="M129" s="141">
        <f t="shared" si="3"/>
        <v>0</v>
      </c>
    </row>
    <row r="130" spans="1:13" ht="15" customHeight="1">
      <c r="A130" s="71"/>
      <c r="B130" s="20"/>
      <c r="C130" s="44" t="s">
        <v>27</v>
      </c>
      <c r="D130" s="43" t="s">
        <v>25</v>
      </c>
      <c r="E130" s="49">
        <v>0.0275</v>
      </c>
      <c r="F130" s="45">
        <f>F128*E130</f>
        <v>1.98</v>
      </c>
      <c r="G130" s="1"/>
      <c r="H130" s="45">
        <f t="shared" si="0"/>
        <v>0</v>
      </c>
      <c r="I130" s="1"/>
      <c r="J130" s="45">
        <f t="shared" si="1"/>
        <v>0</v>
      </c>
      <c r="K130" s="1"/>
      <c r="L130" s="45">
        <f t="shared" si="2"/>
        <v>0</v>
      </c>
      <c r="M130" s="141">
        <f t="shared" si="3"/>
        <v>0</v>
      </c>
    </row>
    <row r="131" spans="1:13" ht="15" customHeight="1">
      <c r="A131" s="71"/>
      <c r="B131" s="20"/>
      <c r="C131" s="44" t="s">
        <v>245</v>
      </c>
      <c r="D131" s="43" t="s">
        <v>5</v>
      </c>
      <c r="E131" s="45">
        <v>1.05</v>
      </c>
      <c r="F131" s="45">
        <f>F128*E131</f>
        <v>75.60000000000001</v>
      </c>
      <c r="G131" s="1"/>
      <c r="H131" s="45">
        <f t="shared" si="0"/>
        <v>0</v>
      </c>
      <c r="I131" s="1"/>
      <c r="J131" s="45">
        <f t="shared" si="1"/>
        <v>0</v>
      </c>
      <c r="K131" s="1"/>
      <c r="L131" s="45">
        <f t="shared" si="2"/>
        <v>0</v>
      </c>
      <c r="M131" s="141">
        <f t="shared" si="3"/>
        <v>0</v>
      </c>
    </row>
    <row r="132" spans="1:13" ht="15" customHeight="1">
      <c r="A132" s="71"/>
      <c r="B132" s="20"/>
      <c r="C132" s="44" t="s">
        <v>246</v>
      </c>
      <c r="D132" s="43" t="s">
        <v>42</v>
      </c>
      <c r="E132" s="45">
        <v>0.7</v>
      </c>
      <c r="F132" s="45">
        <f>F128*E132</f>
        <v>50.4</v>
      </c>
      <c r="G132" s="1"/>
      <c r="H132" s="45">
        <f t="shared" si="0"/>
        <v>0</v>
      </c>
      <c r="I132" s="1"/>
      <c r="J132" s="45">
        <f t="shared" si="1"/>
        <v>0</v>
      </c>
      <c r="K132" s="1"/>
      <c r="L132" s="45">
        <f t="shared" si="2"/>
        <v>0</v>
      </c>
      <c r="M132" s="141">
        <f t="shared" si="3"/>
        <v>0</v>
      </c>
    </row>
    <row r="133" spans="1:13" ht="15" customHeight="1">
      <c r="A133" s="71"/>
      <c r="B133" s="20"/>
      <c r="C133" s="44" t="s">
        <v>247</v>
      </c>
      <c r="D133" s="43" t="s">
        <v>42</v>
      </c>
      <c r="E133" s="45">
        <v>2</v>
      </c>
      <c r="F133" s="45">
        <f>F128*E133</f>
        <v>144</v>
      </c>
      <c r="G133" s="1"/>
      <c r="H133" s="45">
        <f t="shared" si="0"/>
        <v>0</v>
      </c>
      <c r="I133" s="1"/>
      <c r="J133" s="45">
        <f t="shared" si="1"/>
        <v>0</v>
      </c>
      <c r="K133" s="1"/>
      <c r="L133" s="45">
        <f t="shared" si="2"/>
        <v>0</v>
      </c>
      <c r="M133" s="141">
        <f t="shared" si="3"/>
        <v>0</v>
      </c>
    </row>
    <row r="134" spans="1:13" ht="15" customHeight="1">
      <c r="A134" s="71"/>
      <c r="B134" s="20"/>
      <c r="C134" s="44" t="s">
        <v>240</v>
      </c>
      <c r="D134" s="43" t="s">
        <v>59</v>
      </c>
      <c r="E134" s="45">
        <v>14</v>
      </c>
      <c r="F134" s="45">
        <f>F128*E134</f>
        <v>1008</v>
      </c>
      <c r="G134" s="1"/>
      <c r="H134" s="45">
        <f t="shared" si="0"/>
        <v>0</v>
      </c>
      <c r="I134" s="1"/>
      <c r="J134" s="45">
        <f t="shared" si="1"/>
        <v>0</v>
      </c>
      <c r="K134" s="1"/>
      <c r="L134" s="45">
        <f t="shared" si="2"/>
        <v>0</v>
      </c>
      <c r="M134" s="141">
        <f t="shared" si="3"/>
        <v>0</v>
      </c>
    </row>
    <row r="135" spans="1:13" ht="15" customHeight="1">
      <c r="A135" s="71"/>
      <c r="B135" s="20"/>
      <c r="C135" s="44" t="s">
        <v>242</v>
      </c>
      <c r="D135" s="43" t="s">
        <v>59</v>
      </c>
      <c r="E135" s="45">
        <v>1.6</v>
      </c>
      <c r="F135" s="45">
        <f>F128*E135</f>
        <v>115.2</v>
      </c>
      <c r="G135" s="1"/>
      <c r="H135" s="45">
        <f t="shared" si="0"/>
        <v>0</v>
      </c>
      <c r="I135" s="1"/>
      <c r="J135" s="45">
        <f t="shared" si="1"/>
        <v>0</v>
      </c>
      <c r="K135" s="1"/>
      <c r="L135" s="45">
        <f t="shared" si="2"/>
        <v>0</v>
      </c>
      <c r="M135" s="141">
        <f t="shared" si="3"/>
        <v>0</v>
      </c>
    </row>
    <row r="136" spans="1:13" ht="15" customHeight="1">
      <c r="A136" s="71"/>
      <c r="B136" s="20"/>
      <c r="C136" s="44" t="s">
        <v>248</v>
      </c>
      <c r="D136" s="43" t="s">
        <v>5</v>
      </c>
      <c r="E136" s="45">
        <v>1</v>
      </c>
      <c r="F136" s="45">
        <f>F128*E136</f>
        <v>72</v>
      </c>
      <c r="G136" s="1"/>
      <c r="H136" s="45">
        <f t="shared" si="0"/>
        <v>0</v>
      </c>
      <c r="I136" s="1"/>
      <c r="J136" s="45">
        <f t="shared" si="1"/>
        <v>0</v>
      </c>
      <c r="K136" s="1"/>
      <c r="L136" s="45">
        <f t="shared" si="2"/>
        <v>0</v>
      </c>
      <c r="M136" s="141">
        <f t="shared" si="3"/>
        <v>0</v>
      </c>
    </row>
    <row r="137" spans="1:13" ht="15" customHeight="1">
      <c r="A137" s="72"/>
      <c r="B137" s="20"/>
      <c r="C137" s="44" t="s">
        <v>28</v>
      </c>
      <c r="D137" s="43" t="s">
        <v>25</v>
      </c>
      <c r="E137" s="49">
        <v>0.1148</v>
      </c>
      <c r="F137" s="45">
        <f>F128*E137</f>
        <v>8.2656</v>
      </c>
      <c r="G137" s="1"/>
      <c r="H137" s="45">
        <f t="shared" si="0"/>
        <v>0</v>
      </c>
      <c r="I137" s="1"/>
      <c r="J137" s="45">
        <f t="shared" si="1"/>
        <v>0</v>
      </c>
      <c r="K137" s="1"/>
      <c r="L137" s="45">
        <f t="shared" si="2"/>
        <v>0</v>
      </c>
      <c r="M137" s="141">
        <f t="shared" si="3"/>
        <v>0</v>
      </c>
    </row>
    <row r="138" spans="1:13" ht="27.75" customHeight="1">
      <c r="A138" s="70">
        <v>6</v>
      </c>
      <c r="B138" s="20" t="s">
        <v>70</v>
      </c>
      <c r="C138" s="44" t="s">
        <v>249</v>
      </c>
      <c r="D138" s="43" t="s">
        <v>5</v>
      </c>
      <c r="E138" s="45"/>
      <c r="F138" s="45">
        <v>5</v>
      </c>
      <c r="G138" s="1"/>
      <c r="H138" s="45"/>
      <c r="I138" s="1"/>
      <c r="J138" s="45"/>
      <c r="K138" s="1"/>
      <c r="L138" s="45"/>
      <c r="M138" s="141"/>
    </row>
    <row r="139" spans="1:13" ht="15" customHeight="1">
      <c r="A139" s="71"/>
      <c r="B139" s="20"/>
      <c r="C139" s="44" t="s">
        <v>26</v>
      </c>
      <c r="D139" s="43" t="s">
        <v>24</v>
      </c>
      <c r="E139" s="45">
        <v>1.81</v>
      </c>
      <c r="F139" s="45">
        <f>F138*E139</f>
        <v>9.05</v>
      </c>
      <c r="G139" s="1"/>
      <c r="H139" s="45">
        <f t="shared" si="0"/>
        <v>0</v>
      </c>
      <c r="I139" s="1"/>
      <c r="J139" s="45">
        <f t="shared" si="1"/>
        <v>0</v>
      </c>
      <c r="K139" s="1"/>
      <c r="L139" s="45">
        <f t="shared" si="2"/>
        <v>0</v>
      </c>
      <c r="M139" s="141">
        <f t="shared" si="3"/>
        <v>0</v>
      </c>
    </row>
    <row r="140" spans="1:13" ht="15" customHeight="1">
      <c r="A140" s="71"/>
      <c r="B140" s="20"/>
      <c r="C140" s="44" t="s">
        <v>27</v>
      </c>
      <c r="D140" s="43" t="s">
        <v>25</v>
      </c>
      <c r="E140" s="50">
        <v>0.091</v>
      </c>
      <c r="F140" s="45">
        <f>F138*E140</f>
        <v>0.45499999999999996</v>
      </c>
      <c r="G140" s="1"/>
      <c r="H140" s="45">
        <f t="shared" si="0"/>
        <v>0</v>
      </c>
      <c r="I140" s="1"/>
      <c r="J140" s="45">
        <f t="shared" si="1"/>
        <v>0</v>
      </c>
      <c r="K140" s="1"/>
      <c r="L140" s="45">
        <f t="shared" si="2"/>
        <v>0</v>
      </c>
      <c r="M140" s="141">
        <f t="shared" si="3"/>
        <v>0</v>
      </c>
    </row>
    <row r="141" spans="1:13" ht="15" customHeight="1">
      <c r="A141" s="71"/>
      <c r="B141" s="20"/>
      <c r="C141" s="44" t="s">
        <v>245</v>
      </c>
      <c r="D141" s="43" t="s">
        <v>5</v>
      </c>
      <c r="E141" s="45">
        <v>2.1</v>
      </c>
      <c r="F141" s="45">
        <f>F138*E141</f>
        <v>10.5</v>
      </c>
      <c r="G141" s="1"/>
      <c r="H141" s="45">
        <f t="shared" si="0"/>
        <v>0</v>
      </c>
      <c r="I141" s="1"/>
      <c r="J141" s="45">
        <f t="shared" si="1"/>
        <v>0</v>
      </c>
      <c r="K141" s="1"/>
      <c r="L141" s="45">
        <f t="shared" si="2"/>
        <v>0</v>
      </c>
      <c r="M141" s="141">
        <f t="shared" si="3"/>
        <v>0</v>
      </c>
    </row>
    <row r="142" spans="1:13" ht="15" customHeight="1">
      <c r="A142" s="71"/>
      <c r="B142" s="20"/>
      <c r="C142" s="44" t="s">
        <v>250</v>
      </c>
      <c r="D142" s="43" t="s">
        <v>42</v>
      </c>
      <c r="E142" s="45">
        <v>0.7</v>
      </c>
      <c r="F142" s="45">
        <f>E142*F138</f>
        <v>3.5</v>
      </c>
      <c r="G142" s="1"/>
      <c r="H142" s="45">
        <f t="shared" si="0"/>
        <v>0</v>
      </c>
      <c r="I142" s="1"/>
      <c r="J142" s="45">
        <f t="shared" si="1"/>
        <v>0</v>
      </c>
      <c r="K142" s="1"/>
      <c r="L142" s="45">
        <f t="shared" si="2"/>
        <v>0</v>
      </c>
      <c r="M142" s="141">
        <f t="shared" si="3"/>
        <v>0</v>
      </c>
    </row>
    <row r="143" spans="1:13" ht="15" customHeight="1">
      <c r="A143" s="71"/>
      <c r="B143" s="20"/>
      <c r="C143" s="44" t="s">
        <v>251</v>
      </c>
      <c r="D143" s="43" t="s">
        <v>42</v>
      </c>
      <c r="E143" s="45">
        <v>2</v>
      </c>
      <c r="F143" s="45">
        <f>E143*F138</f>
        <v>10</v>
      </c>
      <c r="G143" s="1"/>
      <c r="H143" s="45">
        <f t="shared" si="0"/>
        <v>0</v>
      </c>
      <c r="I143" s="1"/>
      <c r="J143" s="45">
        <f t="shared" si="1"/>
        <v>0</v>
      </c>
      <c r="K143" s="1"/>
      <c r="L143" s="45">
        <f t="shared" si="2"/>
        <v>0</v>
      </c>
      <c r="M143" s="141">
        <f t="shared" si="3"/>
        <v>0</v>
      </c>
    </row>
    <row r="144" spans="1:13" ht="15" customHeight="1">
      <c r="A144" s="71"/>
      <c r="B144" s="20"/>
      <c r="C144" s="44" t="s">
        <v>240</v>
      </c>
      <c r="D144" s="43" t="s">
        <v>59</v>
      </c>
      <c r="E144" s="45">
        <v>29</v>
      </c>
      <c r="F144" s="45">
        <f>E144*F138</f>
        <v>145</v>
      </c>
      <c r="G144" s="1"/>
      <c r="H144" s="45">
        <f t="shared" si="0"/>
        <v>0</v>
      </c>
      <c r="I144" s="1"/>
      <c r="J144" s="45">
        <f t="shared" si="1"/>
        <v>0</v>
      </c>
      <c r="K144" s="1"/>
      <c r="L144" s="45">
        <f t="shared" si="2"/>
        <v>0</v>
      </c>
      <c r="M144" s="141">
        <f t="shared" si="3"/>
        <v>0</v>
      </c>
    </row>
    <row r="145" spans="1:13" ht="15" customHeight="1">
      <c r="A145" s="71"/>
      <c r="B145" s="20"/>
      <c r="C145" s="44" t="s">
        <v>242</v>
      </c>
      <c r="D145" s="43" t="s">
        <v>59</v>
      </c>
      <c r="E145" s="45">
        <v>1.5</v>
      </c>
      <c r="F145" s="45">
        <f>E145*F138</f>
        <v>7.5</v>
      </c>
      <c r="G145" s="1"/>
      <c r="H145" s="45">
        <f t="shared" si="0"/>
        <v>0</v>
      </c>
      <c r="I145" s="1"/>
      <c r="J145" s="45">
        <f t="shared" si="1"/>
        <v>0</v>
      </c>
      <c r="K145" s="1"/>
      <c r="L145" s="45">
        <f t="shared" si="2"/>
        <v>0</v>
      </c>
      <c r="M145" s="141">
        <f t="shared" si="3"/>
        <v>0</v>
      </c>
    </row>
    <row r="146" spans="1:13" ht="15" customHeight="1">
      <c r="A146" s="72"/>
      <c r="B146" s="20"/>
      <c r="C146" s="44" t="s">
        <v>28</v>
      </c>
      <c r="D146" s="43" t="s">
        <v>25</v>
      </c>
      <c r="E146" s="49">
        <v>0.1148</v>
      </c>
      <c r="F146" s="45"/>
      <c r="G146" s="1"/>
      <c r="H146" s="45">
        <f t="shared" si="0"/>
        <v>0</v>
      </c>
      <c r="I146" s="1"/>
      <c r="J146" s="45">
        <f t="shared" si="1"/>
        <v>0</v>
      </c>
      <c r="K146" s="1"/>
      <c r="L146" s="45">
        <f t="shared" si="2"/>
        <v>0</v>
      </c>
      <c r="M146" s="141">
        <f t="shared" si="3"/>
        <v>0</v>
      </c>
    </row>
    <row r="147" spans="1:13" ht="39" customHeight="1">
      <c r="A147" s="70">
        <v>7</v>
      </c>
      <c r="B147" s="20" t="s">
        <v>194</v>
      </c>
      <c r="C147" s="44" t="s">
        <v>252</v>
      </c>
      <c r="D147" s="43" t="s">
        <v>5</v>
      </c>
      <c r="E147" s="45"/>
      <c r="F147" s="45">
        <v>300</v>
      </c>
      <c r="G147" s="1"/>
      <c r="H147" s="45"/>
      <c r="I147" s="1"/>
      <c r="J147" s="45"/>
      <c r="K147" s="1"/>
      <c r="L147" s="45"/>
      <c r="M147" s="141"/>
    </row>
    <row r="148" spans="1:13" ht="15" customHeight="1">
      <c r="A148" s="71"/>
      <c r="B148" s="20"/>
      <c r="C148" s="44" t="s">
        <v>26</v>
      </c>
      <c r="D148" s="43" t="s">
        <v>24</v>
      </c>
      <c r="E148" s="50">
        <v>0.535</v>
      </c>
      <c r="F148" s="45">
        <f>F147*E148</f>
        <v>160.5</v>
      </c>
      <c r="G148" s="1"/>
      <c r="H148" s="45">
        <f t="shared" si="0"/>
        <v>0</v>
      </c>
      <c r="I148" s="1"/>
      <c r="J148" s="45">
        <f t="shared" si="1"/>
        <v>0</v>
      </c>
      <c r="K148" s="1"/>
      <c r="L148" s="45">
        <f t="shared" si="2"/>
        <v>0</v>
      </c>
      <c r="M148" s="141">
        <f t="shared" si="3"/>
        <v>0</v>
      </c>
    </row>
    <row r="149" spans="1:13" ht="15" customHeight="1">
      <c r="A149" s="71"/>
      <c r="B149" s="20"/>
      <c r="C149" s="44" t="s">
        <v>27</v>
      </c>
      <c r="D149" s="43" t="s">
        <v>25</v>
      </c>
      <c r="E149" s="50">
        <v>0.012</v>
      </c>
      <c r="F149" s="45">
        <f>F147*E149</f>
        <v>3.6</v>
      </c>
      <c r="G149" s="1"/>
      <c r="H149" s="45">
        <f t="shared" si="0"/>
        <v>0</v>
      </c>
      <c r="I149" s="1"/>
      <c r="J149" s="45">
        <f t="shared" si="1"/>
        <v>0</v>
      </c>
      <c r="K149" s="1"/>
      <c r="L149" s="45">
        <f t="shared" si="2"/>
        <v>0</v>
      </c>
      <c r="M149" s="141">
        <f t="shared" si="3"/>
        <v>0</v>
      </c>
    </row>
    <row r="150" spans="1:13" ht="15" customHeight="1">
      <c r="A150" s="71"/>
      <c r="B150" s="20"/>
      <c r="C150" s="44" t="s">
        <v>71</v>
      </c>
      <c r="D150" s="43" t="s">
        <v>6</v>
      </c>
      <c r="E150" s="45">
        <v>0.37</v>
      </c>
      <c r="F150" s="45">
        <f>F147*E150</f>
        <v>111</v>
      </c>
      <c r="G150" s="1"/>
      <c r="H150" s="45">
        <f t="shared" si="0"/>
        <v>0</v>
      </c>
      <c r="I150" s="1"/>
      <c r="J150" s="45">
        <f t="shared" si="1"/>
        <v>0</v>
      </c>
      <c r="K150" s="1"/>
      <c r="L150" s="45">
        <f t="shared" si="2"/>
        <v>0</v>
      </c>
      <c r="M150" s="141">
        <f t="shared" si="3"/>
        <v>0</v>
      </c>
    </row>
    <row r="151" spans="1:13" ht="15" customHeight="1">
      <c r="A151" s="71"/>
      <c r="B151" s="20"/>
      <c r="C151" s="44" t="s">
        <v>196</v>
      </c>
      <c r="D151" s="43" t="s">
        <v>6</v>
      </c>
      <c r="E151" s="45">
        <v>0.63</v>
      </c>
      <c r="F151" s="45">
        <f>F147*E151</f>
        <v>189</v>
      </c>
      <c r="G151" s="1"/>
      <c r="H151" s="45">
        <f t="shared" si="0"/>
        <v>0</v>
      </c>
      <c r="I151" s="1"/>
      <c r="J151" s="45">
        <f t="shared" si="1"/>
        <v>0</v>
      </c>
      <c r="K151" s="1"/>
      <c r="L151" s="45">
        <f t="shared" si="2"/>
        <v>0</v>
      </c>
      <c r="M151" s="141">
        <f t="shared" si="3"/>
        <v>0</v>
      </c>
    </row>
    <row r="152" spans="1:13" ht="15" customHeight="1">
      <c r="A152" s="72"/>
      <c r="B152" s="20"/>
      <c r="C152" s="44" t="s">
        <v>28</v>
      </c>
      <c r="D152" s="43" t="s">
        <v>25</v>
      </c>
      <c r="E152" s="50">
        <v>0.016</v>
      </c>
      <c r="F152" s="45">
        <f>F147*E152</f>
        <v>4.8</v>
      </c>
      <c r="G152" s="1"/>
      <c r="H152" s="45">
        <f t="shared" si="0"/>
        <v>0</v>
      </c>
      <c r="I152" s="1"/>
      <c r="J152" s="45">
        <f t="shared" si="1"/>
        <v>0</v>
      </c>
      <c r="K152" s="1"/>
      <c r="L152" s="45">
        <f t="shared" si="2"/>
        <v>0</v>
      </c>
      <c r="M152" s="141">
        <f t="shared" si="3"/>
        <v>0</v>
      </c>
    </row>
    <row r="153" spans="1:13" ht="15" customHeight="1">
      <c r="A153" s="51">
        <v>8</v>
      </c>
      <c r="B153" s="20" t="s">
        <v>29</v>
      </c>
      <c r="C153" s="44" t="s">
        <v>243</v>
      </c>
      <c r="D153" s="43" t="s">
        <v>42</v>
      </c>
      <c r="E153" s="45"/>
      <c r="F153" s="45">
        <v>60</v>
      </c>
      <c r="G153" s="1"/>
      <c r="H153" s="45">
        <f t="shared" si="0"/>
        <v>0</v>
      </c>
      <c r="I153" s="1"/>
      <c r="J153" s="45">
        <f t="shared" si="1"/>
        <v>0</v>
      </c>
      <c r="K153" s="1"/>
      <c r="L153" s="45">
        <f t="shared" si="2"/>
        <v>0</v>
      </c>
      <c r="M153" s="141">
        <f t="shared" si="3"/>
        <v>0</v>
      </c>
    </row>
    <row r="154" spans="1:13" ht="15" customHeight="1">
      <c r="A154" s="51"/>
      <c r="B154" s="20"/>
      <c r="C154" s="42" t="s">
        <v>197</v>
      </c>
      <c r="D154" s="43"/>
      <c r="E154" s="45"/>
      <c r="F154" s="45"/>
      <c r="G154" s="1"/>
      <c r="H154" s="45"/>
      <c r="I154" s="1"/>
      <c r="J154" s="45"/>
      <c r="K154" s="1"/>
      <c r="L154" s="45"/>
      <c r="M154" s="141"/>
    </row>
    <row r="155" spans="1:13" ht="27.75" customHeight="1">
      <c r="A155" s="70">
        <v>1</v>
      </c>
      <c r="B155" s="20" t="s">
        <v>64</v>
      </c>
      <c r="C155" s="44" t="s">
        <v>253</v>
      </c>
      <c r="D155" s="43" t="s">
        <v>5</v>
      </c>
      <c r="E155" s="45"/>
      <c r="F155" s="45">
        <v>5.7</v>
      </c>
      <c r="G155" s="1"/>
      <c r="H155" s="45"/>
      <c r="I155" s="1"/>
      <c r="J155" s="45"/>
      <c r="K155" s="1"/>
      <c r="L155" s="45"/>
      <c r="M155" s="141"/>
    </row>
    <row r="156" spans="1:13" ht="15" customHeight="1">
      <c r="A156" s="71"/>
      <c r="B156" s="20"/>
      <c r="C156" s="44" t="s">
        <v>26</v>
      </c>
      <c r="D156" s="43" t="s">
        <v>24</v>
      </c>
      <c r="E156" s="50">
        <v>0.914</v>
      </c>
      <c r="F156" s="45">
        <f>F155*E156</f>
        <v>5.2098</v>
      </c>
      <c r="G156" s="1"/>
      <c r="H156" s="45">
        <f t="shared" si="0"/>
        <v>0</v>
      </c>
      <c r="I156" s="1"/>
      <c r="J156" s="45">
        <f t="shared" si="1"/>
        <v>0</v>
      </c>
      <c r="K156" s="1"/>
      <c r="L156" s="45">
        <f t="shared" si="2"/>
        <v>0</v>
      </c>
      <c r="M156" s="141">
        <f t="shared" si="3"/>
        <v>0</v>
      </c>
    </row>
    <row r="157" spans="1:13" ht="15" customHeight="1">
      <c r="A157" s="71"/>
      <c r="B157" s="20"/>
      <c r="C157" s="44" t="s">
        <v>27</v>
      </c>
      <c r="D157" s="43" t="s">
        <v>25</v>
      </c>
      <c r="E157" s="50">
        <v>0.353</v>
      </c>
      <c r="F157" s="45">
        <f>F155*E157</f>
        <v>2.0120999999999998</v>
      </c>
      <c r="G157" s="1"/>
      <c r="H157" s="45">
        <f t="shared" si="0"/>
        <v>0</v>
      </c>
      <c r="I157" s="1"/>
      <c r="J157" s="45">
        <f t="shared" si="1"/>
        <v>0</v>
      </c>
      <c r="K157" s="1"/>
      <c r="L157" s="45">
        <f t="shared" si="2"/>
        <v>0</v>
      </c>
      <c r="M157" s="141">
        <f t="shared" si="3"/>
        <v>0</v>
      </c>
    </row>
    <row r="158" spans="1:13" ht="15" customHeight="1">
      <c r="A158" s="71"/>
      <c r="B158" s="20"/>
      <c r="C158" s="44" t="s">
        <v>254</v>
      </c>
      <c r="D158" s="43" t="s">
        <v>5</v>
      </c>
      <c r="E158" s="45">
        <v>1</v>
      </c>
      <c r="F158" s="45">
        <f>F155*E158</f>
        <v>5.7</v>
      </c>
      <c r="G158" s="1"/>
      <c r="H158" s="45">
        <f t="shared" si="0"/>
        <v>0</v>
      </c>
      <c r="I158" s="1"/>
      <c r="J158" s="45">
        <f t="shared" si="1"/>
        <v>0</v>
      </c>
      <c r="K158" s="1"/>
      <c r="L158" s="45">
        <f t="shared" si="2"/>
        <v>0</v>
      </c>
      <c r="M158" s="141">
        <f t="shared" si="3"/>
        <v>0</v>
      </c>
    </row>
    <row r="159" spans="1:13" ht="15" customHeight="1">
      <c r="A159" s="72"/>
      <c r="B159" s="20"/>
      <c r="C159" s="44" t="s">
        <v>28</v>
      </c>
      <c r="D159" s="43" t="s">
        <v>25</v>
      </c>
      <c r="E159" s="50">
        <v>0.276</v>
      </c>
      <c r="F159" s="45">
        <f>F155*E159</f>
        <v>1.5732000000000002</v>
      </c>
      <c r="G159" s="1"/>
      <c r="H159" s="45">
        <f t="shared" si="0"/>
        <v>0</v>
      </c>
      <c r="I159" s="1"/>
      <c r="J159" s="45">
        <f t="shared" si="1"/>
        <v>0</v>
      </c>
      <c r="K159" s="1"/>
      <c r="L159" s="45">
        <f t="shared" si="2"/>
        <v>0</v>
      </c>
      <c r="M159" s="141">
        <f t="shared" si="3"/>
        <v>0</v>
      </c>
    </row>
    <row r="160" spans="1:13" ht="27.75" customHeight="1">
      <c r="A160" s="70">
        <v>2</v>
      </c>
      <c r="B160" s="20" t="s">
        <v>198</v>
      </c>
      <c r="C160" s="44" t="s">
        <v>255</v>
      </c>
      <c r="D160" s="43" t="s">
        <v>5</v>
      </c>
      <c r="E160" s="45"/>
      <c r="F160" s="45">
        <v>7.7</v>
      </c>
      <c r="G160" s="1"/>
      <c r="H160" s="45"/>
      <c r="I160" s="1"/>
      <c r="J160" s="45"/>
      <c r="K160" s="1"/>
      <c r="L160" s="45"/>
      <c r="M160" s="141"/>
    </row>
    <row r="161" spans="1:13" ht="15" customHeight="1">
      <c r="A161" s="71"/>
      <c r="B161" s="20"/>
      <c r="C161" s="44" t="s">
        <v>26</v>
      </c>
      <c r="D161" s="43" t="s">
        <v>24</v>
      </c>
      <c r="E161" s="45">
        <v>2.72</v>
      </c>
      <c r="F161" s="45">
        <f>F160*E161</f>
        <v>20.944000000000003</v>
      </c>
      <c r="G161" s="1"/>
      <c r="H161" s="45">
        <f t="shared" si="0"/>
        <v>0</v>
      </c>
      <c r="I161" s="1"/>
      <c r="J161" s="45">
        <f t="shared" si="1"/>
        <v>0</v>
      </c>
      <c r="K161" s="1"/>
      <c r="L161" s="45">
        <f t="shared" si="2"/>
        <v>0</v>
      </c>
      <c r="M161" s="141">
        <f t="shared" si="3"/>
        <v>0</v>
      </c>
    </row>
    <row r="162" spans="1:13" ht="15" customHeight="1">
      <c r="A162" s="72"/>
      <c r="B162" s="20"/>
      <c r="C162" s="44" t="s">
        <v>256</v>
      </c>
      <c r="D162" s="43" t="s">
        <v>5</v>
      </c>
      <c r="E162" s="45">
        <v>1</v>
      </c>
      <c r="F162" s="45">
        <f>F160*E162</f>
        <v>7.7</v>
      </c>
      <c r="G162" s="1"/>
      <c r="H162" s="45">
        <f t="shared" si="0"/>
        <v>0</v>
      </c>
      <c r="I162" s="1"/>
      <c r="J162" s="45">
        <f t="shared" si="1"/>
        <v>0</v>
      </c>
      <c r="K162" s="1"/>
      <c r="L162" s="45">
        <f t="shared" si="2"/>
        <v>0</v>
      </c>
      <c r="M162" s="141">
        <f t="shared" si="3"/>
        <v>0</v>
      </c>
    </row>
    <row r="163" spans="1:13" ht="15" customHeight="1">
      <c r="A163" s="51">
        <v>3</v>
      </c>
      <c r="B163" s="20" t="s">
        <v>29</v>
      </c>
      <c r="C163" s="44" t="s">
        <v>202</v>
      </c>
      <c r="D163" s="43" t="s">
        <v>59</v>
      </c>
      <c r="E163" s="45"/>
      <c r="F163" s="45">
        <v>4</v>
      </c>
      <c r="G163" s="1"/>
      <c r="H163" s="45">
        <f t="shared" si="0"/>
        <v>0</v>
      </c>
      <c r="I163" s="1"/>
      <c r="J163" s="45">
        <f t="shared" si="1"/>
        <v>0</v>
      </c>
      <c r="K163" s="1"/>
      <c r="L163" s="45">
        <f t="shared" si="2"/>
        <v>0</v>
      </c>
      <c r="M163" s="141">
        <f t="shared" si="3"/>
        <v>0</v>
      </c>
    </row>
    <row r="164" spans="1:13" ht="18" customHeight="1">
      <c r="A164" s="67" t="s">
        <v>257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9"/>
    </row>
    <row r="165" spans="1:13" ht="15" customHeight="1">
      <c r="A165" s="66"/>
      <c r="B165" s="62"/>
      <c r="C165" s="42" t="s">
        <v>146</v>
      </c>
      <c r="D165" s="63"/>
      <c r="E165" s="64"/>
      <c r="F165" s="64"/>
      <c r="G165" s="65"/>
      <c r="H165" s="45"/>
      <c r="I165" s="65"/>
      <c r="J165" s="45"/>
      <c r="K165" s="65"/>
      <c r="L165" s="45"/>
      <c r="M165" s="141"/>
    </row>
    <row r="166" spans="1:13" ht="15" customHeight="1">
      <c r="A166" s="73">
        <v>1</v>
      </c>
      <c r="B166" s="20" t="s">
        <v>147</v>
      </c>
      <c r="C166" s="21" t="s">
        <v>148</v>
      </c>
      <c r="D166" s="22" t="s">
        <v>7</v>
      </c>
      <c r="E166" s="23"/>
      <c r="F166" s="24">
        <v>1</v>
      </c>
      <c r="G166" s="25"/>
      <c r="H166" s="24"/>
      <c r="I166" s="25"/>
      <c r="J166" s="24"/>
      <c r="K166" s="26"/>
      <c r="L166" s="27"/>
      <c r="M166" s="28"/>
    </row>
    <row r="167" spans="1:13" ht="15" customHeight="1">
      <c r="A167" s="73"/>
      <c r="B167" s="29"/>
      <c r="C167" s="21" t="s">
        <v>26</v>
      </c>
      <c r="D167" s="22" t="s">
        <v>24</v>
      </c>
      <c r="E167" s="23">
        <v>6.5</v>
      </c>
      <c r="F167" s="24">
        <f>F166*E167</f>
        <v>6.5</v>
      </c>
      <c r="G167" s="25"/>
      <c r="H167" s="30">
        <f>G167*F167</f>
        <v>0</v>
      </c>
      <c r="I167" s="25"/>
      <c r="J167" s="30">
        <f>I167*F167</f>
        <v>0</v>
      </c>
      <c r="K167" s="26"/>
      <c r="L167" s="31">
        <f>K167*F167</f>
        <v>0</v>
      </c>
      <c r="M167" s="32">
        <f>J167+H167+L167</f>
        <v>0</v>
      </c>
    </row>
    <row r="168" spans="1:13" ht="15" customHeight="1">
      <c r="A168" s="73"/>
      <c r="B168" s="20"/>
      <c r="C168" s="21" t="s">
        <v>27</v>
      </c>
      <c r="D168" s="22" t="s">
        <v>25</v>
      </c>
      <c r="E168" s="23">
        <v>1.8</v>
      </c>
      <c r="F168" s="24">
        <f>F166*E168</f>
        <v>1.8</v>
      </c>
      <c r="G168" s="25"/>
      <c r="H168" s="30">
        <f>G168*F168</f>
        <v>0</v>
      </c>
      <c r="I168" s="25"/>
      <c r="J168" s="30">
        <f>I168*F168</f>
        <v>0</v>
      </c>
      <c r="K168" s="26"/>
      <c r="L168" s="31">
        <f>K168*F168</f>
        <v>0</v>
      </c>
      <c r="M168" s="32">
        <f>J168+H168+L168</f>
        <v>0</v>
      </c>
    </row>
    <row r="169" spans="1:13" ht="15" customHeight="1">
      <c r="A169" s="74">
        <v>2</v>
      </c>
      <c r="B169" s="29" t="s">
        <v>147</v>
      </c>
      <c r="C169" s="21" t="s">
        <v>149</v>
      </c>
      <c r="D169" s="22" t="s">
        <v>7</v>
      </c>
      <c r="E169" s="23"/>
      <c r="F169" s="24">
        <v>3</v>
      </c>
      <c r="G169" s="25"/>
      <c r="H169" s="30"/>
      <c r="I169" s="25"/>
      <c r="J169" s="33"/>
      <c r="K169" s="34"/>
      <c r="L169" s="35"/>
      <c r="M169" s="36"/>
    </row>
    <row r="170" spans="1:13" ht="15" customHeight="1">
      <c r="A170" s="74"/>
      <c r="B170" s="20"/>
      <c r="C170" s="21" t="s">
        <v>26</v>
      </c>
      <c r="D170" s="22" t="s">
        <v>24</v>
      </c>
      <c r="E170" s="23">
        <v>6.5</v>
      </c>
      <c r="F170" s="24">
        <f>F169*E170</f>
        <v>19.5</v>
      </c>
      <c r="G170" s="25"/>
      <c r="H170" s="30">
        <f>G170*F170</f>
        <v>0</v>
      </c>
      <c r="I170" s="25"/>
      <c r="J170" s="33">
        <f>I170*F170</f>
        <v>0</v>
      </c>
      <c r="K170" s="34"/>
      <c r="L170" s="35">
        <f>K170*F170</f>
        <v>0</v>
      </c>
      <c r="M170" s="36">
        <f>J170+H170+L170</f>
        <v>0</v>
      </c>
    </row>
    <row r="171" spans="1:13" ht="15" customHeight="1">
      <c r="A171" s="74"/>
      <c r="B171" s="29"/>
      <c r="C171" s="37" t="s">
        <v>27</v>
      </c>
      <c r="D171" s="22" t="s">
        <v>25</v>
      </c>
      <c r="E171" s="23">
        <v>1.8</v>
      </c>
      <c r="F171" s="24">
        <f>F169*E171</f>
        <v>5.4</v>
      </c>
      <c r="G171" s="25"/>
      <c r="H171" s="30">
        <f>G171*F171</f>
        <v>0</v>
      </c>
      <c r="I171" s="25"/>
      <c r="J171" s="33">
        <f>I171*F171</f>
        <v>0</v>
      </c>
      <c r="K171" s="34"/>
      <c r="L171" s="35">
        <f>K171*F171</f>
        <v>0</v>
      </c>
      <c r="M171" s="36">
        <f>J171+H171+L171</f>
        <v>0</v>
      </c>
    </row>
    <row r="172" spans="1:13" ht="15" customHeight="1">
      <c r="A172" s="74">
        <v>3</v>
      </c>
      <c r="B172" s="29" t="s">
        <v>150</v>
      </c>
      <c r="C172" s="21" t="s">
        <v>151</v>
      </c>
      <c r="D172" s="22" t="s">
        <v>5</v>
      </c>
      <c r="E172" s="23"/>
      <c r="F172" s="24">
        <v>5</v>
      </c>
      <c r="G172" s="25"/>
      <c r="H172" s="30"/>
      <c r="I172" s="25"/>
      <c r="J172" s="33"/>
      <c r="K172" s="34"/>
      <c r="L172" s="35"/>
      <c r="M172" s="36"/>
    </row>
    <row r="173" spans="1:13" ht="15" customHeight="1">
      <c r="A173" s="74"/>
      <c r="B173" s="20"/>
      <c r="C173" s="21" t="s">
        <v>26</v>
      </c>
      <c r="D173" s="22" t="s">
        <v>24</v>
      </c>
      <c r="E173" s="23">
        <v>1.7</v>
      </c>
      <c r="F173" s="24">
        <f>F172*E173</f>
        <v>8.5</v>
      </c>
      <c r="G173" s="25"/>
      <c r="H173" s="30">
        <f>G173*F173</f>
        <v>0</v>
      </c>
      <c r="I173" s="25"/>
      <c r="J173" s="33">
        <f>I173*F173</f>
        <v>0</v>
      </c>
      <c r="K173" s="34"/>
      <c r="L173" s="35">
        <f>K173*F173</f>
        <v>0</v>
      </c>
      <c r="M173" s="36">
        <f>J173+H173+L173</f>
        <v>0</v>
      </c>
    </row>
    <row r="174" spans="1:13" ht="15" customHeight="1">
      <c r="A174" s="74"/>
      <c r="B174" s="20"/>
      <c r="C174" s="21" t="s">
        <v>27</v>
      </c>
      <c r="D174" s="22" t="s">
        <v>25</v>
      </c>
      <c r="E174" s="38">
        <v>0.0984</v>
      </c>
      <c r="F174" s="24">
        <f>F172*E174</f>
        <v>0.492</v>
      </c>
      <c r="G174" s="25"/>
      <c r="H174" s="30">
        <f>G174*F174</f>
        <v>0</v>
      </c>
      <c r="I174" s="25"/>
      <c r="J174" s="33">
        <f>I174*F174</f>
        <v>0</v>
      </c>
      <c r="K174" s="34"/>
      <c r="L174" s="35">
        <f>K174*F174</f>
        <v>0</v>
      </c>
      <c r="M174" s="36">
        <f>J174+H174+L174</f>
        <v>0</v>
      </c>
    </row>
    <row r="175" spans="1:13" ht="15" customHeight="1">
      <c r="A175" s="75">
        <v>4</v>
      </c>
      <c r="B175" s="29" t="s">
        <v>258</v>
      </c>
      <c r="C175" s="21" t="s">
        <v>152</v>
      </c>
      <c r="D175" s="22" t="s">
        <v>5</v>
      </c>
      <c r="E175" s="23"/>
      <c r="F175" s="24">
        <v>7</v>
      </c>
      <c r="G175" s="25"/>
      <c r="H175" s="30"/>
      <c r="I175" s="25"/>
      <c r="J175" s="33"/>
      <c r="K175" s="34"/>
      <c r="L175" s="35"/>
      <c r="M175" s="36"/>
    </row>
    <row r="176" spans="1:13" ht="15" customHeight="1">
      <c r="A176" s="76"/>
      <c r="B176" s="20"/>
      <c r="C176" s="21" t="s">
        <v>26</v>
      </c>
      <c r="D176" s="22" t="s">
        <v>24</v>
      </c>
      <c r="E176" s="39">
        <v>0.323</v>
      </c>
      <c r="F176" s="24">
        <f>F175*E176</f>
        <v>2.261</v>
      </c>
      <c r="G176" s="25"/>
      <c r="H176" s="30">
        <f>G176*F176</f>
        <v>0</v>
      </c>
      <c r="I176" s="25"/>
      <c r="J176" s="33">
        <f>I176*F176</f>
        <v>0</v>
      </c>
      <c r="K176" s="34"/>
      <c r="L176" s="35">
        <f>K176*F176</f>
        <v>0</v>
      </c>
      <c r="M176" s="36">
        <f>J176+H176+L176</f>
        <v>0</v>
      </c>
    </row>
    <row r="177" spans="1:13" ht="15" customHeight="1">
      <c r="A177" s="77"/>
      <c r="B177" s="20"/>
      <c r="C177" s="21" t="s">
        <v>27</v>
      </c>
      <c r="D177" s="22" t="s">
        <v>25</v>
      </c>
      <c r="E177" s="38">
        <v>0.0215</v>
      </c>
      <c r="F177" s="24">
        <f>F175*E177</f>
        <v>0.1505</v>
      </c>
      <c r="G177" s="25"/>
      <c r="H177" s="30">
        <f>G177*F177</f>
        <v>0</v>
      </c>
      <c r="I177" s="25"/>
      <c r="J177" s="33">
        <f>I177*F177</f>
        <v>0</v>
      </c>
      <c r="K177" s="34"/>
      <c r="L177" s="35">
        <f>K177*F177</f>
        <v>0</v>
      </c>
      <c r="M177" s="36">
        <f>J177+H177+L177</f>
        <v>0</v>
      </c>
    </row>
    <row r="178" spans="1:13" ht="27.75" customHeight="1">
      <c r="A178" s="75">
        <v>5</v>
      </c>
      <c r="B178" s="29" t="s">
        <v>153</v>
      </c>
      <c r="C178" s="21" t="s">
        <v>154</v>
      </c>
      <c r="D178" s="22" t="s">
        <v>7</v>
      </c>
      <c r="E178" s="23"/>
      <c r="F178" s="24">
        <v>1.5</v>
      </c>
      <c r="G178" s="25"/>
      <c r="H178" s="30"/>
      <c r="I178" s="25"/>
      <c r="J178" s="33"/>
      <c r="K178" s="34"/>
      <c r="L178" s="35"/>
      <c r="M178" s="36"/>
    </row>
    <row r="179" spans="1:13" ht="15" customHeight="1">
      <c r="A179" s="76"/>
      <c r="B179" s="20"/>
      <c r="C179" s="21" t="s">
        <v>26</v>
      </c>
      <c r="D179" s="22" t="s">
        <v>24</v>
      </c>
      <c r="E179" s="23">
        <v>3.81</v>
      </c>
      <c r="F179" s="24">
        <f>F178*E179</f>
        <v>5.715</v>
      </c>
      <c r="G179" s="25"/>
      <c r="H179" s="30">
        <f>G179*F179</f>
        <v>0</v>
      </c>
      <c r="I179" s="25"/>
      <c r="J179" s="33">
        <f>I179*F179</f>
        <v>0</v>
      </c>
      <c r="K179" s="34"/>
      <c r="L179" s="35">
        <f>K179*F179</f>
        <v>0</v>
      </c>
      <c r="M179" s="36">
        <f>J179+H179+L179</f>
        <v>0</v>
      </c>
    </row>
    <row r="180" spans="1:13" ht="15" customHeight="1">
      <c r="A180" s="78">
        <v>6</v>
      </c>
      <c r="B180" s="29" t="s">
        <v>155</v>
      </c>
      <c r="C180" s="21" t="s">
        <v>156</v>
      </c>
      <c r="D180" s="22" t="s">
        <v>7</v>
      </c>
      <c r="E180" s="23"/>
      <c r="F180" s="24">
        <v>1.5</v>
      </c>
      <c r="G180" s="25"/>
      <c r="H180" s="30"/>
      <c r="I180" s="25"/>
      <c r="J180" s="30"/>
      <c r="K180" s="26"/>
      <c r="L180" s="31"/>
      <c r="M180" s="32"/>
    </row>
    <row r="181" spans="1:13" ht="15" customHeight="1">
      <c r="A181" s="79"/>
      <c r="B181" s="20"/>
      <c r="C181" s="21" t="s">
        <v>26</v>
      </c>
      <c r="D181" s="22" t="s">
        <v>24</v>
      </c>
      <c r="E181" s="39">
        <v>0.896</v>
      </c>
      <c r="F181" s="24">
        <f>F180*E181</f>
        <v>1.344</v>
      </c>
      <c r="G181" s="25"/>
      <c r="H181" s="30">
        <f>G181*F181</f>
        <v>0</v>
      </c>
      <c r="I181" s="25"/>
      <c r="J181" s="30">
        <f>I181*F181</f>
        <v>0</v>
      </c>
      <c r="K181" s="26"/>
      <c r="L181" s="31">
        <f>K181*F181</f>
        <v>0</v>
      </c>
      <c r="M181" s="32">
        <f>J181+H181+L181</f>
        <v>0</v>
      </c>
    </row>
    <row r="182" spans="1:13" ht="15" customHeight="1">
      <c r="A182" s="74">
        <v>7</v>
      </c>
      <c r="B182" s="20" t="s">
        <v>157</v>
      </c>
      <c r="C182" s="21" t="s">
        <v>158</v>
      </c>
      <c r="D182" s="22" t="s">
        <v>7</v>
      </c>
      <c r="E182" s="23"/>
      <c r="F182" s="24">
        <v>5</v>
      </c>
      <c r="G182" s="25"/>
      <c r="H182" s="30"/>
      <c r="I182" s="25"/>
      <c r="J182" s="33"/>
      <c r="K182" s="34"/>
      <c r="L182" s="35"/>
      <c r="M182" s="36"/>
    </row>
    <row r="183" spans="1:13" s="6" customFormat="1" ht="15" customHeight="1">
      <c r="A183" s="74"/>
      <c r="B183" s="20"/>
      <c r="C183" s="21" t="s">
        <v>159</v>
      </c>
      <c r="D183" s="22" t="s">
        <v>24</v>
      </c>
      <c r="E183" s="23">
        <v>0.87</v>
      </c>
      <c r="F183" s="24">
        <f>F182*E183</f>
        <v>4.35</v>
      </c>
      <c r="G183" s="25"/>
      <c r="H183" s="30">
        <f>G183*F183</f>
        <v>0</v>
      </c>
      <c r="I183" s="25"/>
      <c r="J183" s="33">
        <f>I183*F183</f>
        <v>0</v>
      </c>
      <c r="K183" s="34"/>
      <c r="L183" s="35">
        <f>K183*F183</f>
        <v>0</v>
      </c>
      <c r="M183" s="36">
        <f>J183+H183+L183</f>
        <v>0</v>
      </c>
    </row>
    <row r="184" spans="1:13" ht="15" customHeight="1">
      <c r="A184" s="40">
        <v>8</v>
      </c>
      <c r="B184" s="20" t="s">
        <v>29</v>
      </c>
      <c r="C184" s="21" t="s">
        <v>160</v>
      </c>
      <c r="D184" s="22" t="s">
        <v>61</v>
      </c>
      <c r="E184" s="23"/>
      <c r="F184" s="24">
        <v>6</v>
      </c>
      <c r="G184" s="25"/>
      <c r="H184" s="30">
        <f>G184*F184</f>
        <v>0</v>
      </c>
      <c r="I184" s="25"/>
      <c r="J184" s="33">
        <f>I184*F184</f>
        <v>0</v>
      </c>
      <c r="K184" s="34"/>
      <c r="L184" s="35">
        <f>K184*F184</f>
        <v>0</v>
      </c>
      <c r="M184" s="36">
        <f>J184+H184+L184</f>
        <v>0</v>
      </c>
    </row>
    <row r="185" spans="1:13" ht="15" customHeight="1">
      <c r="A185" s="74">
        <v>9</v>
      </c>
      <c r="B185" s="29" t="s">
        <v>29</v>
      </c>
      <c r="C185" s="21" t="s">
        <v>161</v>
      </c>
      <c r="D185" s="22" t="s">
        <v>5</v>
      </c>
      <c r="E185" s="23"/>
      <c r="F185" s="24">
        <v>50</v>
      </c>
      <c r="G185" s="25"/>
      <c r="H185" s="30"/>
      <c r="I185" s="25"/>
      <c r="J185" s="33"/>
      <c r="K185" s="34"/>
      <c r="L185" s="35"/>
      <c r="M185" s="36"/>
    </row>
    <row r="186" spans="1:13" ht="15" customHeight="1">
      <c r="A186" s="74"/>
      <c r="B186" s="20"/>
      <c r="C186" s="21" t="s">
        <v>26</v>
      </c>
      <c r="D186" s="22" t="s">
        <v>24</v>
      </c>
      <c r="E186" s="39">
        <v>0.199</v>
      </c>
      <c r="F186" s="24">
        <f>F185*E186</f>
        <v>9.950000000000001</v>
      </c>
      <c r="G186" s="25"/>
      <c r="H186" s="30">
        <f>G186*F186</f>
        <v>0</v>
      </c>
      <c r="I186" s="25"/>
      <c r="J186" s="33">
        <f>I186*F186</f>
        <v>0</v>
      </c>
      <c r="K186" s="34"/>
      <c r="L186" s="35">
        <f>K186*F186</f>
        <v>0</v>
      </c>
      <c r="M186" s="36">
        <f>J186+H186+L186</f>
        <v>0</v>
      </c>
    </row>
    <row r="187" spans="1:13" ht="15" customHeight="1">
      <c r="A187" s="74"/>
      <c r="B187" s="20"/>
      <c r="C187" s="21" t="s">
        <v>27</v>
      </c>
      <c r="D187" s="22" t="s">
        <v>25</v>
      </c>
      <c r="E187" s="39">
        <v>0.019</v>
      </c>
      <c r="F187" s="24">
        <f>F185*E187</f>
        <v>0.95</v>
      </c>
      <c r="G187" s="25"/>
      <c r="H187" s="30">
        <f>G187*F187</f>
        <v>0</v>
      </c>
      <c r="I187" s="25"/>
      <c r="J187" s="33">
        <f>I187*F187</f>
        <v>0</v>
      </c>
      <c r="K187" s="34"/>
      <c r="L187" s="35">
        <f>K187*F187</f>
        <v>0</v>
      </c>
      <c r="M187" s="36">
        <f>J187+H187+L187</f>
        <v>0</v>
      </c>
    </row>
    <row r="188" spans="1:13" ht="15" customHeight="1">
      <c r="A188" s="41"/>
      <c r="B188" s="20"/>
      <c r="C188" s="42" t="s">
        <v>162</v>
      </c>
      <c r="D188" s="22"/>
      <c r="E188" s="38"/>
      <c r="F188" s="24"/>
      <c r="G188" s="25"/>
      <c r="H188" s="30"/>
      <c r="I188" s="25"/>
      <c r="J188" s="33"/>
      <c r="K188" s="34"/>
      <c r="L188" s="35"/>
      <c r="M188" s="36"/>
    </row>
    <row r="189" spans="1:13" ht="27.75" customHeight="1">
      <c r="A189" s="70">
        <v>1</v>
      </c>
      <c r="B189" s="43" t="s">
        <v>259</v>
      </c>
      <c r="C189" s="44" t="s">
        <v>162</v>
      </c>
      <c r="D189" s="20" t="s">
        <v>61</v>
      </c>
      <c r="E189" s="45"/>
      <c r="F189" s="45">
        <f>F192*5.65/1000</f>
        <v>0.339</v>
      </c>
      <c r="G189" s="1"/>
      <c r="H189" s="46"/>
      <c r="I189" s="1"/>
      <c r="J189" s="46"/>
      <c r="K189" s="1"/>
      <c r="L189" s="46"/>
      <c r="M189" s="47"/>
    </row>
    <row r="190" spans="1:13" ht="15" customHeight="1">
      <c r="A190" s="71"/>
      <c r="B190" s="20"/>
      <c r="C190" s="44" t="s">
        <v>26</v>
      </c>
      <c r="D190" s="20" t="s">
        <v>24</v>
      </c>
      <c r="E190" s="45">
        <v>53.8</v>
      </c>
      <c r="F190" s="45">
        <f>F189*E190</f>
        <v>18.2382</v>
      </c>
      <c r="G190" s="1"/>
      <c r="H190" s="46">
        <f>G190*F190</f>
        <v>0</v>
      </c>
      <c r="I190" s="1"/>
      <c r="J190" s="46">
        <f>I190*F190</f>
        <v>0</v>
      </c>
      <c r="K190" s="1"/>
      <c r="L190" s="46">
        <f>K190*F190</f>
        <v>0</v>
      </c>
      <c r="M190" s="47">
        <f>L190+J190+H190</f>
        <v>0</v>
      </c>
    </row>
    <row r="191" spans="1:13" ht="15" customHeight="1">
      <c r="A191" s="71"/>
      <c r="B191" s="48"/>
      <c r="C191" s="44" t="s">
        <v>27</v>
      </c>
      <c r="D191" s="20" t="s">
        <v>25</v>
      </c>
      <c r="E191" s="45">
        <v>18.4</v>
      </c>
      <c r="F191" s="45">
        <f>F189*E191</f>
        <v>6.2376</v>
      </c>
      <c r="G191" s="1"/>
      <c r="H191" s="46">
        <f>G191*F191</f>
        <v>0</v>
      </c>
      <c r="I191" s="1"/>
      <c r="J191" s="46">
        <f>I191*F191</f>
        <v>0</v>
      </c>
      <c r="K191" s="1"/>
      <c r="L191" s="46">
        <f>K191*F191</f>
        <v>0</v>
      </c>
      <c r="M191" s="47">
        <f>L191+J191+H191</f>
        <v>0</v>
      </c>
    </row>
    <row r="192" spans="1:13" s="6" customFormat="1" ht="15" customHeight="1">
      <c r="A192" s="71"/>
      <c r="B192" s="48"/>
      <c r="C192" s="44" t="s">
        <v>163</v>
      </c>
      <c r="D192" s="20" t="s">
        <v>42</v>
      </c>
      <c r="E192" s="50" t="s">
        <v>164</v>
      </c>
      <c r="F192" s="45">
        <v>60</v>
      </c>
      <c r="G192" s="1"/>
      <c r="H192" s="46">
        <f>G192*F192</f>
        <v>0</v>
      </c>
      <c r="I192" s="1"/>
      <c r="J192" s="46">
        <f>I192*F192</f>
        <v>0</v>
      </c>
      <c r="K192" s="1"/>
      <c r="L192" s="46">
        <f>K192*F192</f>
        <v>0</v>
      </c>
      <c r="M192" s="47">
        <f>L192+J192+H192</f>
        <v>0</v>
      </c>
    </row>
    <row r="193" spans="1:13" s="6" customFormat="1" ht="15" customHeight="1">
      <c r="A193" s="71"/>
      <c r="B193" s="48"/>
      <c r="C193" s="44" t="s">
        <v>165</v>
      </c>
      <c r="D193" s="20" t="s">
        <v>6</v>
      </c>
      <c r="E193" s="45">
        <v>24.4</v>
      </c>
      <c r="F193" s="45">
        <f>F189*E193</f>
        <v>8.2716</v>
      </c>
      <c r="G193" s="1"/>
      <c r="H193" s="46">
        <f>G193*F193</f>
        <v>0</v>
      </c>
      <c r="I193" s="1"/>
      <c r="J193" s="46">
        <f>I193*F193</f>
        <v>0</v>
      </c>
      <c r="K193" s="1"/>
      <c r="L193" s="46">
        <f>K193*F193</f>
        <v>0</v>
      </c>
      <c r="M193" s="47">
        <f>L193+J193+H193</f>
        <v>0</v>
      </c>
    </row>
    <row r="194" spans="1:13" s="6" customFormat="1" ht="15" customHeight="1">
      <c r="A194" s="72"/>
      <c r="B194" s="48"/>
      <c r="C194" s="44" t="s">
        <v>28</v>
      </c>
      <c r="D194" s="20" t="s">
        <v>25</v>
      </c>
      <c r="E194" s="45">
        <v>2.78</v>
      </c>
      <c r="F194" s="45">
        <f>F189*E194</f>
        <v>0.94242</v>
      </c>
      <c r="G194" s="1"/>
      <c r="H194" s="46">
        <f>G194*F194</f>
        <v>0</v>
      </c>
      <c r="I194" s="1"/>
      <c r="J194" s="46">
        <f>I194*F194</f>
        <v>0</v>
      </c>
      <c r="K194" s="1"/>
      <c r="L194" s="46">
        <f>K194*F194</f>
        <v>0</v>
      </c>
      <c r="M194" s="47">
        <f>L194+J194+H194</f>
        <v>0</v>
      </c>
    </row>
    <row r="195" spans="1:13" s="6" customFormat="1" ht="27.75" customHeight="1">
      <c r="A195" s="70">
        <v>2</v>
      </c>
      <c r="B195" s="43" t="s">
        <v>166</v>
      </c>
      <c r="C195" s="44" t="s">
        <v>260</v>
      </c>
      <c r="D195" s="20" t="s">
        <v>5</v>
      </c>
      <c r="E195" s="45"/>
      <c r="F195" s="45">
        <v>14.4</v>
      </c>
      <c r="G195" s="1"/>
      <c r="H195" s="46"/>
      <c r="I195" s="1"/>
      <c r="J195" s="46"/>
      <c r="K195" s="1"/>
      <c r="L195" s="46"/>
      <c r="M195" s="47"/>
    </row>
    <row r="196" spans="1:13" s="6" customFormat="1" ht="15" customHeight="1">
      <c r="A196" s="71"/>
      <c r="B196" s="48"/>
      <c r="C196" s="44" t="s">
        <v>26</v>
      </c>
      <c r="D196" s="20" t="s">
        <v>24</v>
      </c>
      <c r="E196" s="45">
        <v>0.68</v>
      </c>
      <c r="F196" s="45">
        <f>F195*E196</f>
        <v>9.792000000000002</v>
      </c>
      <c r="G196" s="1"/>
      <c r="H196" s="46">
        <f>G196*F196</f>
        <v>0</v>
      </c>
      <c r="I196" s="1"/>
      <c r="J196" s="46">
        <f>I196*F196</f>
        <v>0</v>
      </c>
      <c r="K196" s="1"/>
      <c r="L196" s="46">
        <f>K196*F196</f>
        <v>0</v>
      </c>
      <c r="M196" s="47">
        <f>L196+J196+H196</f>
        <v>0</v>
      </c>
    </row>
    <row r="197" spans="1:13" s="6" customFormat="1" ht="15" customHeight="1">
      <c r="A197" s="71"/>
      <c r="B197" s="48"/>
      <c r="C197" s="44" t="s">
        <v>27</v>
      </c>
      <c r="D197" s="20" t="s">
        <v>25</v>
      </c>
      <c r="E197" s="50">
        <v>0.003</v>
      </c>
      <c r="F197" s="45">
        <f>F195*E197</f>
        <v>0.0432</v>
      </c>
      <c r="G197" s="1"/>
      <c r="H197" s="46">
        <f>G197*F197</f>
        <v>0</v>
      </c>
      <c r="I197" s="1"/>
      <c r="J197" s="46">
        <f>I197*F197</f>
        <v>0</v>
      </c>
      <c r="K197" s="1"/>
      <c r="L197" s="46">
        <f>K197*F197</f>
        <v>0</v>
      </c>
      <c r="M197" s="47">
        <f>L197+J197+H197</f>
        <v>0</v>
      </c>
    </row>
    <row r="198" spans="1:13" s="6" customFormat="1" ht="15" customHeight="1">
      <c r="A198" s="71"/>
      <c r="B198" s="48"/>
      <c r="C198" s="44" t="s">
        <v>167</v>
      </c>
      <c r="D198" s="20" t="s">
        <v>6</v>
      </c>
      <c r="E198" s="50">
        <v>0.246</v>
      </c>
      <c r="F198" s="45">
        <f>E198*F195</f>
        <v>3.5424</v>
      </c>
      <c r="G198" s="1"/>
      <c r="H198" s="46">
        <f>G198*F198</f>
        <v>0</v>
      </c>
      <c r="I198" s="1"/>
      <c r="J198" s="46">
        <f>I198*F198</f>
        <v>0</v>
      </c>
      <c r="K198" s="1"/>
      <c r="L198" s="46">
        <f>K198*F198</f>
        <v>0</v>
      </c>
      <c r="M198" s="47">
        <f>L198+J198+H198</f>
        <v>0</v>
      </c>
    </row>
    <row r="199" spans="1:13" s="6" customFormat="1" ht="15" customHeight="1">
      <c r="A199" s="71"/>
      <c r="B199" s="48"/>
      <c r="C199" s="44" t="s">
        <v>168</v>
      </c>
      <c r="D199" s="20" t="s">
        <v>6</v>
      </c>
      <c r="E199" s="50">
        <v>0.027</v>
      </c>
      <c r="F199" s="45">
        <f>E199*F195</f>
        <v>0.3888</v>
      </c>
      <c r="G199" s="1"/>
      <c r="H199" s="46">
        <f>G199*F199</f>
        <v>0</v>
      </c>
      <c r="I199" s="1"/>
      <c r="J199" s="46">
        <f>I199*F199</f>
        <v>0</v>
      </c>
      <c r="K199" s="1"/>
      <c r="L199" s="46">
        <f>K199*F199</f>
        <v>0</v>
      </c>
      <c r="M199" s="47">
        <f>L199+J199+H199</f>
        <v>0</v>
      </c>
    </row>
    <row r="200" spans="1:13" s="6" customFormat="1" ht="15" customHeight="1">
      <c r="A200" s="72"/>
      <c r="B200" s="48"/>
      <c r="C200" s="44" t="s">
        <v>28</v>
      </c>
      <c r="D200" s="20" t="s">
        <v>25</v>
      </c>
      <c r="E200" s="49">
        <v>0.0019</v>
      </c>
      <c r="F200" s="45">
        <f>F195*E200</f>
        <v>0.02736</v>
      </c>
      <c r="G200" s="1"/>
      <c r="H200" s="46">
        <f>G200*F200</f>
        <v>0</v>
      </c>
      <c r="I200" s="1"/>
      <c r="J200" s="46">
        <f>I200*F200</f>
        <v>0</v>
      </c>
      <c r="K200" s="1"/>
      <c r="L200" s="46">
        <f>K200*F200</f>
        <v>0</v>
      </c>
      <c r="M200" s="47">
        <f>L200+J200+H200</f>
        <v>0</v>
      </c>
    </row>
    <row r="201" spans="1:13" s="6" customFormat="1" ht="15" customHeight="1">
      <c r="A201" s="57"/>
      <c r="B201" s="52"/>
      <c r="C201" s="42" t="s">
        <v>169</v>
      </c>
      <c r="D201" s="46" t="s">
        <v>59</v>
      </c>
      <c r="E201" s="49"/>
      <c r="F201" s="53"/>
      <c r="G201" s="3"/>
      <c r="H201" s="54"/>
      <c r="I201" s="3"/>
      <c r="J201" s="54"/>
      <c r="K201" s="4"/>
      <c r="L201" s="55"/>
      <c r="M201" s="56"/>
    </row>
    <row r="202" spans="1:29" s="6" customFormat="1" ht="27.75" customHeight="1">
      <c r="A202" s="70">
        <v>1</v>
      </c>
      <c r="B202" s="43" t="s">
        <v>31</v>
      </c>
      <c r="C202" s="44" t="s">
        <v>170</v>
      </c>
      <c r="D202" s="20" t="s">
        <v>5</v>
      </c>
      <c r="E202" s="45"/>
      <c r="F202" s="45">
        <v>8</v>
      </c>
      <c r="G202" s="1"/>
      <c r="H202" s="46"/>
      <c r="I202" s="1"/>
      <c r="J202" s="46"/>
      <c r="K202" s="1"/>
      <c r="L202" s="46"/>
      <c r="M202" s="47"/>
      <c r="AC202" s="2"/>
    </row>
    <row r="203" spans="1:29" s="6" customFormat="1" ht="15" customHeight="1">
      <c r="A203" s="71"/>
      <c r="B203" s="20" t="s">
        <v>29</v>
      </c>
      <c r="C203" s="44" t="s">
        <v>26</v>
      </c>
      <c r="D203" s="20" t="s">
        <v>5</v>
      </c>
      <c r="E203" s="45">
        <v>1</v>
      </c>
      <c r="F203" s="45">
        <f>F202*E203</f>
        <v>8</v>
      </c>
      <c r="G203" s="1"/>
      <c r="H203" s="46">
        <f>G203*F203</f>
        <v>0</v>
      </c>
      <c r="I203" s="1"/>
      <c r="J203" s="46">
        <f>I203*F203</f>
        <v>0</v>
      </c>
      <c r="K203" s="1"/>
      <c r="L203" s="46">
        <f>K203*F203</f>
        <v>0</v>
      </c>
      <c r="M203" s="47">
        <f>L203+J203+H203</f>
        <v>0</v>
      </c>
      <c r="AC203" s="2"/>
    </row>
    <row r="204" spans="1:29" s="6" customFormat="1" ht="15" customHeight="1">
      <c r="A204" s="71"/>
      <c r="B204" s="48"/>
      <c r="C204" s="44" t="s">
        <v>27</v>
      </c>
      <c r="D204" s="20" t="s">
        <v>5</v>
      </c>
      <c r="E204" s="49">
        <v>0.0141</v>
      </c>
      <c r="F204" s="45">
        <f>F202*E204</f>
        <v>0.1128</v>
      </c>
      <c r="G204" s="1"/>
      <c r="H204" s="46">
        <f>G204*F204</f>
        <v>0</v>
      </c>
      <c r="I204" s="1"/>
      <c r="J204" s="46">
        <f>I204*F204</f>
        <v>0</v>
      </c>
      <c r="K204" s="1"/>
      <c r="L204" s="46">
        <f>K204*F204</f>
        <v>0</v>
      </c>
      <c r="M204" s="47">
        <f>L204+J204+H204</f>
        <v>0</v>
      </c>
      <c r="AC204" s="2"/>
    </row>
    <row r="205" spans="1:29" s="6" customFormat="1" ht="15" customHeight="1">
      <c r="A205" s="71"/>
      <c r="B205" s="48"/>
      <c r="C205" s="44" t="s">
        <v>30</v>
      </c>
      <c r="D205" s="20" t="s">
        <v>7</v>
      </c>
      <c r="E205" s="45">
        <v>0.05</v>
      </c>
      <c r="F205" s="45">
        <f>E205*F202</f>
        <v>0.4</v>
      </c>
      <c r="G205" s="1"/>
      <c r="H205" s="46">
        <f>G205*F205</f>
        <v>0</v>
      </c>
      <c r="I205" s="1"/>
      <c r="J205" s="46">
        <f>I205*F205</f>
        <v>0</v>
      </c>
      <c r="K205" s="1"/>
      <c r="L205" s="46">
        <f>K205*F205</f>
        <v>0</v>
      </c>
      <c r="M205" s="47">
        <f>L205+J205+H205</f>
        <v>0</v>
      </c>
      <c r="AC205" s="2"/>
    </row>
    <row r="206" spans="1:29" s="6" customFormat="1" ht="15" customHeight="1">
      <c r="A206" s="72"/>
      <c r="B206" s="48"/>
      <c r="C206" s="44" t="s">
        <v>28</v>
      </c>
      <c r="D206" s="20" t="s">
        <v>25</v>
      </c>
      <c r="E206" s="49">
        <v>0.0636</v>
      </c>
      <c r="F206" s="45">
        <f>F202*E206</f>
        <v>0.5088</v>
      </c>
      <c r="G206" s="1"/>
      <c r="H206" s="46">
        <f>G206*F206</f>
        <v>0</v>
      </c>
      <c r="I206" s="1"/>
      <c r="J206" s="46">
        <f>I206*F206</f>
        <v>0</v>
      </c>
      <c r="K206" s="1"/>
      <c r="L206" s="46">
        <f>K206*F206</f>
        <v>0</v>
      </c>
      <c r="M206" s="47">
        <f>L206+J206+H206</f>
        <v>0</v>
      </c>
      <c r="AC206" s="2"/>
    </row>
    <row r="207" spans="1:29" s="6" customFormat="1" ht="27.75" customHeight="1">
      <c r="A207" s="70">
        <v>2</v>
      </c>
      <c r="B207" s="43" t="s">
        <v>58</v>
      </c>
      <c r="C207" s="44" t="s">
        <v>171</v>
      </c>
      <c r="D207" s="20" t="s">
        <v>5</v>
      </c>
      <c r="E207" s="45"/>
      <c r="F207" s="45">
        <v>7</v>
      </c>
      <c r="G207" s="1"/>
      <c r="H207" s="46"/>
      <c r="I207" s="1"/>
      <c r="J207" s="46"/>
      <c r="K207" s="1"/>
      <c r="L207" s="46"/>
      <c r="M207" s="47"/>
      <c r="AC207" s="2"/>
    </row>
    <row r="208" spans="1:29" s="6" customFormat="1" ht="15" customHeight="1">
      <c r="A208" s="71"/>
      <c r="B208" s="48"/>
      <c r="C208" s="44" t="s">
        <v>26</v>
      </c>
      <c r="D208" s="20" t="s">
        <v>24</v>
      </c>
      <c r="E208" s="45">
        <v>1.08</v>
      </c>
      <c r="F208" s="45">
        <f>F207*E208</f>
        <v>7.5600000000000005</v>
      </c>
      <c r="G208" s="1"/>
      <c r="H208" s="46">
        <f>G208*F208</f>
        <v>0</v>
      </c>
      <c r="I208" s="1"/>
      <c r="J208" s="46">
        <f>I208*F208</f>
        <v>0</v>
      </c>
      <c r="K208" s="1"/>
      <c r="L208" s="46">
        <f>K208*F208</f>
        <v>0</v>
      </c>
      <c r="M208" s="47">
        <f>L208+J208+H208</f>
        <v>0</v>
      </c>
      <c r="AC208" s="2"/>
    </row>
    <row r="209" spans="1:29" s="6" customFormat="1" ht="15" customHeight="1">
      <c r="A209" s="71"/>
      <c r="B209" s="48"/>
      <c r="C209" s="44" t="s">
        <v>27</v>
      </c>
      <c r="D209" s="20" t="s">
        <v>25</v>
      </c>
      <c r="E209" s="49">
        <v>0.0452</v>
      </c>
      <c r="F209" s="45">
        <f>F207*E209</f>
        <v>0.31639999999999996</v>
      </c>
      <c r="G209" s="1"/>
      <c r="H209" s="46">
        <f>G209*F209</f>
        <v>0</v>
      </c>
      <c r="I209" s="1"/>
      <c r="J209" s="46">
        <f>I209*F209</f>
        <v>0</v>
      </c>
      <c r="K209" s="1"/>
      <c r="L209" s="46">
        <f>K209*F209</f>
        <v>0</v>
      </c>
      <c r="M209" s="47">
        <f>L209+J209+H209</f>
        <v>0</v>
      </c>
      <c r="AC209" s="2"/>
    </row>
    <row r="210" spans="1:29" s="6" customFormat="1" ht="15" customHeight="1">
      <c r="A210" s="71"/>
      <c r="B210" s="48"/>
      <c r="C210" s="44" t="s">
        <v>172</v>
      </c>
      <c r="D210" s="20" t="s">
        <v>5</v>
      </c>
      <c r="E210" s="45">
        <v>1.02</v>
      </c>
      <c r="F210" s="45">
        <f>E210*F207</f>
        <v>7.140000000000001</v>
      </c>
      <c r="G210" s="1"/>
      <c r="H210" s="46">
        <f>G210*F210</f>
        <v>0</v>
      </c>
      <c r="I210" s="1"/>
      <c r="J210" s="46">
        <f>I210*F210</f>
        <v>0</v>
      </c>
      <c r="K210" s="1"/>
      <c r="L210" s="46">
        <f>K210*F210</f>
        <v>0</v>
      </c>
      <c r="M210" s="47">
        <f>L210+J210+H210</f>
        <v>0</v>
      </c>
      <c r="AC210" s="2"/>
    </row>
    <row r="211" spans="1:29" s="6" customFormat="1" ht="15" customHeight="1">
      <c r="A211" s="71"/>
      <c r="B211" s="48"/>
      <c r="C211" s="44" t="s">
        <v>32</v>
      </c>
      <c r="D211" s="20" t="s">
        <v>6</v>
      </c>
      <c r="E211" s="45">
        <v>6</v>
      </c>
      <c r="F211" s="45">
        <f>E211*F207</f>
        <v>42</v>
      </c>
      <c r="G211" s="1"/>
      <c r="H211" s="46">
        <f>G211*F211</f>
        <v>0</v>
      </c>
      <c r="I211" s="1"/>
      <c r="J211" s="46">
        <f>I211*F211</f>
        <v>0</v>
      </c>
      <c r="K211" s="1"/>
      <c r="L211" s="46">
        <f>K211*F211</f>
        <v>0</v>
      </c>
      <c r="M211" s="47">
        <f>L211+J211+H211</f>
        <v>0</v>
      </c>
      <c r="AC211" s="2"/>
    </row>
    <row r="212" spans="1:29" s="6" customFormat="1" ht="15" customHeight="1">
      <c r="A212" s="72"/>
      <c r="B212" s="48"/>
      <c r="C212" s="44" t="s">
        <v>28</v>
      </c>
      <c r="D212" s="20" t="s">
        <v>25</v>
      </c>
      <c r="E212" s="49">
        <v>0.0466</v>
      </c>
      <c r="F212" s="45">
        <f>F207*E212</f>
        <v>0.32620000000000005</v>
      </c>
      <c r="G212" s="1"/>
      <c r="H212" s="46">
        <f>G212*F212</f>
        <v>0</v>
      </c>
      <c r="I212" s="1"/>
      <c r="J212" s="46">
        <f>I212*F212</f>
        <v>0</v>
      </c>
      <c r="K212" s="1"/>
      <c r="L212" s="46">
        <f>K212*F212</f>
        <v>0</v>
      </c>
      <c r="M212" s="47">
        <f>L212+J212+H212</f>
        <v>0</v>
      </c>
      <c r="AC212" s="2"/>
    </row>
    <row r="213" spans="1:29" s="6" customFormat="1" ht="15" customHeight="1">
      <c r="A213" s="70">
        <v>3</v>
      </c>
      <c r="B213" s="43" t="s">
        <v>29</v>
      </c>
      <c r="C213" s="44" t="s">
        <v>173</v>
      </c>
      <c r="D213" s="20" t="s">
        <v>5</v>
      </c>
      <c r="E213" s="45"/>
      <c r="F213" s="45">
        <v>14.5</v>
      </c>
      <c r="G213" s="1"/>
      <c r="H213" s="46"/>
      <c r="I213" s="1"/>
      <c r="J213" s="46"/>
      <c r="K213" s="1"/>
      <c r="L213" s="46"/>
      <c r="M213" s="47"/>
      <c r="AC213" s="2"/>
    </row>
    <row r="214" spans="1:29" s="6" customFormat="1" ht="15" customHeight="1">
      <c r="A214" s="71"/>
      <c r="B214" s="48"/>
      <c r="C214" s="44" t="s">
        <v>26</v>
      </c>
      <c r="D214" s="20" t="s">
        <v>24</v>
      </c>
      <c r="E214" s="45">
        <v>2.5</v>
      </c>
      <c r="F214" s="45">
        <f>F213*E214</f>
        <v>36.25</v>
      </c>
      <c r="G214" s="1"/>
      <c r="H214" s="46">
        <f>G214*F214</f>
        <v>0</v>
      </c>
      <c r="I214" s="1"/>
      <c r="J214" s="46">
        <f>I214*F214</f>
        <v>0</v>
      </c>
      <c r="K214" s="1"/>
      <c r="L214" s="46">
        <f>K214*F214</f>
        <v>0</v>
      </c>
      <c r="M214" s="47">
        <f>L214+J214+H214</f>
        <v>0</v>
      </c>
      <c r="AC214" s="2"/>
    </row>
    <row r="215" spans="1:29" s="6" customFormat="1" ht="15" customHeight="1">
      <c r="A215" s="71"/>
      <c r="B215" s="48"/>
      <c r="C215" s="44" t="s">
        <v>27</v>
      </c>
      <c r="D215" s="20" t="s">
        <v>25</v>
      </c>
      <c r="E215" s="49">
        <v>0.0301</v>
      </c>
      <c r="F215" s="45">
        <f>F213*E215</f>
        <v>0.43644999999999995</v>
      </c>
      <c r="G215" s="1"/>
      <c r="H215" s="46">
        <f>G215*F215</f>
        <v>0</v>
      </c>
      <c r="I215" s="1"/>
      <c r="J215" s="46">
        <f>I215*F215</f>
        <v>0</v>
      </c>
      <c r="K215" s="1"/>
      <c r="L215" s="46">
        <f>K215*F215</f>
        <v>0</v>
      </c>
      <c r="M215" s="47">
        <f>L215+J215+H215</f>
        <v>0</v>
      </c>
      <c r="AC215" s="2"/>
    </row>
    <row r="216" spans="1:29" s="6" customFormat="1" ht="15" customHeight="1">
      <c r="A216" s="71"/>
      <c r="B216" s="48"/>
      <c r="C216" s="44" t="s">
        <v>174</v>
      </c>
      <c r="D216" s="20" t="s">
        <v>7</v>
      </c>
      <c r="E216" s="45" t="s">
        <v>164</v>
      </c>
      <c r="F216" s="45">
        <v>0.5</v>
      </c>
      <c r="G216" s="1"/>
      <c r="H216" s="46">
        <f>G216*F216</f>
        <v>0</v>
      </c>
      <c r="I216" s="1"/>
      <c r="J216" s="46">
        <f>I216*F216</f>
        <v>0</v>
      </c>
      <c r="K216" s="1"/>
      <c r="L216" s="46">
        <f>K216*F216</f>
        <v>0</v>
      </c>
      <c r="M216" s="47">
        <f>L216+J216+H216</f>
        <v>0</v>
      </c>
      <c r="AC216" s="2"/>
    </row>
    <row r="217" spans="1:29" s="6" customFormat="1" ht="15" customHeight="1">
      <c r="A217" s="71"/>
      <c r="B217" s="48"/>
      <c r="C217" s="44" t="s">
        <v>175</v>
      </c>
      <c r="D217" s="20" t="s">
        <v>59</v>
      </c>
      <c r="E217" s="49" t="s">
        <v>164</v>
      </c>
      <c r="F217" s="45">
        <v>125</v>
      </c>
      <c r="G217" s="1"/>
      <c r="H217" s="46">
        <f>G217*F217</f>
        <v>0</v>
      </c>
      <c r="I217" s="1"/>
      <c r="J217" s="46">
        <f>I217*F217</f>
        <v>0</v>
      </c>
      <c r="K217" s="1"/>
      <c r="L217" s="46">
        <f>K217*F217</f>
        <v>0</v>
      </c>
      <c r="M217" s="47">
        <f>L217+J217+H217</f>
        <v>0</v>
      </c>
      <c r="AC217" s="2"/>
    </row>
    <row r="218" spans="1:29" s="6" customFormat="1" ht="15" customHeight="1">
      <c r="A218" s="72"/>
      <c r="B218" s="48"/>
      <c r="C218" s="44" t="s">
        <v>28</v>
      </c>
      <c r="D218" s="20" t="s">
        <v>25</v>
      </c>
      <c r="E218" s="45">
        <v>0.16</v>
      </c>
      <c r="F218" s="45">
        <f>F213*E218</f>
        <v>2.32</v>
      </c>
      <c r="G218" s="1"/>
      <c r="H218" s="46">
        <f>G218*F218</f>
        <v>0</v>
      </c>
      <c r="I218" s="1"/>
      <c r="J218" s="46">
        <f>I218*F218</f>
        <v>0</v>
      </c>
      <c r="K218" s="1"/>
      <c r="L218" s="46">
        <f>K218*F218</f>
        <v>0</v>
      </c>
      <c r="M218" s="47">
        <f>L218+J218+H218</f>
        <v>0</v>
      </c>
      <c r="AC218" s="2"/>
    </row>
    <row r="219" spans="1:29" s="6" customFormat="1" ht="27.75" customHeight="1">
      <c r="A219" s="70">
        <v>4</v>
      </c>
      <c r="B219" s="43" t="s">
        <v>176</v>
      </c>
      <c r="C219" s="44" t="s">
        <v>261</v>
      </c>
      <c r="D219" s="20" t="s">
        <v>5</v>
      </c>
      <c r="E219" s="45"/>
      <c r="F219" s="45">
        <v>14.5</v>
      </c>
      <c r="G219" s="1"/>
      <c r="H219" s="46"/>
      <c r="I219" s="1"/>
      <c r="J219" s="46"/>
      <c r="K219" s="1"/>
      <c r="L219" s="46"/>
      <c r="M219" s="47"/>
      <c r="AC219" s="2"/>
    </row>
    <row r="220" spans="1:29" s="6" customFormat="1" ht="15" customHeight="1">
      <c r="A220" s="71"/>
      <c r="B220" s="48"/>
      <c r="C220" s="44" t="s">
        <v>26</v>
      </c>
      <c r="D220" s="20" t="s">
        <v>24</v>
      </c>
      <c r="E220" s="50">
        <v>0.536</v>
      </c>
      <c r="F220" s="45">
        <f>F219*E220</f>
        <v>7.772</v>
      </c>
      <c r="G220" s="1"/>
      <c r="H220" s="46">
        <f>G220*F220</f>
        <v>0</v>
      </c>
      <c r="I220" s="1"/>
      <c r="J220" s="46">
        <f>I220*F220</f>
        <v>0</v>
      </c>
      <c r="K220" s="1"/>
      <c r="L220" s="46">
        <f>K220*F220</f>
        <v>0</v>
      </c>
      <c r="M220" s="47">
        <f>L220+J220+H220</f>
        <v>0</v>
      </c>
      <c r="AC220" s="2"/>
    </row>
    <row r="221" spans="1:29" s="6" customFormat="1" ht="15" customHeight="1">
      <c r="A221" s="71"/>
      <c r="B221" s="48"/>
      <c r="C221" s="44" t="s">
        <v>27</v>
      </c>
      <c r="D221" s="20" t="s">
        <v>25</v>
      </c>
      <c r="E221" s="49">
        <v>0.0365</v>
      </c>
      <c r="F221" s="45">
        <f>F219*E221</f>
        <v>0.52925</v>
      </c>
      <c r="G221" s="1"/>
      <c r="H221" s="46">
        <f>G221*F221</f>
        <v>0</v>
      </c>
      <c r="I221" s="1"/>
      <c r="J221" s="46">
        <f>I221*F221</f>
        <v>0</v>
      </c>
      <c r="K221" s="1"/>
      <c r="L221" s="46">
        <f>K221*F221</f>
        <v>0</v>
      </c>
      <c r="M221" s="47">
        <f>L221+J221+H221</f>
        <v>0</v>
      </c>
      <c r="AC221" s="2"/>
    </row>
    <row r="222" spans="1:13" s="6" customFormat="1" ht="15" customHeight="1">
      <c r="A222" s="71"/>
      <c r="B222" s="48"/>
      <c r="C222" s="44" t="s">
        <v>262</v>
      </c>
      <c r="D222" s="20" t="s">
        <v>5</v>
      </c>
      <c r="E222" s="45">
        <v>1.05</v>
      </c>
      <c r="F222" s="45">
        <f>E222*F219</f>
        <v>15.225000000000001</v>
      </c>
      <c r="G222" s="1"/>
      <c r="H222" s="46">
        <f>G222*F222</f>
        <v>0</v>
      </c>
      <c r="I222" s="1"/>
      <c r="J222" s="46">
        <f>I222*F222</f>
        <v>0</v>
      </c>
      <c r="K222" s="1"/>
      <c r="L222" s="46">
        <f>K222*F222</f>
        <v>0</v>
      </c>
      <c r="M222" s="47">
        <f>L222+J222+H222</f>
        <v>0</v>
      </c>
    </row>
    <row r="223" spans="1:13" s="6" customFormat="1" ht="15" customHeight="1">
      <c r="A223" s="71"/>
      <c r="B223" s="48"/>
      <c r="C223" s="44" t="s">
        <v>177</v>
      </c>
      <c r="D223" s="20" t="s">
        <v>42</v>
      </c>
      <c r="E223" s="49" t="s">
        <v>164</v>
      </c>
      <c r="F223" s="45">
        <v>69</v>
      </c>
      <c r="G223" s="1"/>
      <c r="H223" s="46">
        <f>G223*F223</f>
        <v>0</v>
      </c>
      <c r="I223" s="1"/>
      <c r="J223" s="46">
        <f>I223*F223</f>
        <v>0</v>
      </c>
      <c r="K223" s="1"/>
      <c r="L223" s="46">
        <f>K223*F223</f>
        <v>0</v>
      </c>
      <c r="M223" s="47">
        <f>L223+J223+H223</f>
        <v>0</v>
      </c>
    </row>
    <row r="224" spans="1:13" s="6" customFormat="1" ht="15" customHeight="1">
      <c r="A224" s="72"/>
      <c r="B224" s="48"/>
      <c r="C224" s="44" t="s">
        <v>28</v>
      </c>
      <c r="D224" s="20" t="s">
        <v>25</v>
      </c>
      <c r="E224" s="50">
        <v>0.107</v>
      </c>
      <c r="F224" s="45">
        <f>F219*E224</f>
        <v>1.5514999999999999</v>
      </c>
      <c r="G224" s="1"/>
      <c r="H224" s="46">
        <f>G224*F224</f>
        <v>0</v>
      </c>
      <c r="I224" s="1"/>
      <c r="J224" s="46">
        <f>I224*F224</f>
        <v>0</v>
      </c>
      <c r="K224" s="1"/>
      <c r="L224" s="46">
        <f>K224*F224</f>
        <v>0</v>
      </c>
      <c r="M224" s="47">
        <f>L224+J224+H224</f>
        <v>0</v>
      </c>
    </row>
    <row r="225" spans="1:13" s="6" customFormat="1" ht="27.75" customHeight="1">
      <c r="A225" s="80">
        <v>5</v>
      </c>
      <c r="B225" s="43" t="s">
        <v>31</v>
      </c>
      <c r="C225" s="44" t="s">
        <v>178</v>
      </c>
      <c r="D225" s="46" t="s">
        <v>5</v>
      </c>
      <c r="E225" s="45"/>
      <c r="F225" s="53">
        <v>3</v>
      </c>
      <c r="G225" s="3"/>
      <c r="H225" s="54"/>
      <c r="I225" s="3"/>
      <c r="J225" s="54"/>
      <c r="K225" s="4"/>
      <c r="L225" s="55"/>
      <c r="M225" s="56"/>
    </row>
    <row r="226" spans="1:13" s="6" customFormat="1" ht="15" customHeight="1">
      <c r="A226" s="81"/>
      <c r="B226" s="43" t="s">
        <v>29</v>
      </c>
      <c r="C226" s="44" t="s">
        <v>26</v>
      </c>
      <c r="D226" s="46" t="s">
        <v>5</v>
      </c>
      <c r="E226" s="45">
        <v>1</v>
      </c>
      <c r="F226" s="53">
        <f>F225*E226</f>
        <v>3</v>
      </c>
      <c r="G226" s="3"/>
      <c r="H226" s="54">
        <f>G226*F226</f>
        <v>0</v>
      </c>
      <c r="I226" s="3"/>
      <c r="J226" s="54">
        <f>I226*F226</f>
        <v>0</v>
      </c>
      <c r="K226" s="4"/>
      <c r="L226" s="55">
        <f>K226*F226</f>
        <v>0</v>
      </c>
      <c r="M226" s="56">
        <f>J226+H226+L226</f>
        <v>0</v>
      </c>
    </row>
    <row r="227" spans="1:29" s="6" customFormat="1" ht="15" customHeight="1">
      <c r="A227" s="81"/>
      <c r="B227" s="43"/>
      <c r="C227" s="44" t="s">
        <v>27</v>
      </c>
      <c r="D227" s="46" t="s">
        <v>5</v>
      </c>
      <c r="E227" s="49">
        <v>0.0141</v>
      </c>
      <c r="F227" s="53">
        <f>F225*E227</f>
        <v>0.0423</v>
      </c>
      <c r="G227" s="3"/>
      <c r="H227" s="54">
        <f>G227*F227</f>
        <v>0</v>
      </c>
      <c r="I227" s="3"/>
      <c r="J227" s="54">
        <f>I227*F227</f>
        <v>0</v>
      </c>
      <c r="K227" s="4"/>
      <c r="L227" s="55">
        <f>K227*F227</f>
        <v>0</v>
      </c>
      <c r="M227" s="56">
        <f>J227+H227+L227</f>
        <v>0</v>
      </c>
      <c r="AC227" s="2"/>
    </row>
    <row r="228" spans="1:29" s="6" customFormat="1" ht="15" customHeight="1">
      <c r="A228" s="81"/>
      <c r="B228" s="43"/>
      <c r="C228" s="44" t="s">
        <v>179</v>
      </c>
      <c r="D228" s="46" t="s">
        <v>7</v>
      </c>
      <c r="E228" s="45">
        <v>0.1</v>
      </c>
      <c r="F228" s="53">
        <f>F225*E228</f>
        <v>0.30000000000000004</v>
      </c>
      <c r="G228" s="3"/>
      <c r="H228" s="54">
        <f>G228*F228</f>
        <v>0</v>
      </c>
      <c r="I228" s="3"/>
      <c r="J228" s="54">
        <f>I228*F228</f>
        <v>0</v>
      </c>
      <c r="K228" s="4"/>
      <c r="L228" s="55">
        <f>K228*F228</f>
        <v>0</v>
      </c>
      <c r="M228" s="56">
        <f>J228+H228+L228</f>
        <v>0</v>
      </c>
      <c r="AC228" s="2"/>
    </row>
    <row r="229" spans="1:29" s="6" customFormat="1" ht="15" customHeight="1">
      <c r="A229" s="82"/>
      <c r="B229" s="52"/>
      <c r="C229" s="44" t="s">
        <v>28</v>
      </c>
      <c r="D229" s="46" t="s">
        <v>25</v>
      </c>
      <c r="E229" s="49">
        <v>0.0636</v>
      </c>
      <c r="F229" s="53">
        <f>F225*E229</f>
        <v>0.19080000000000003</v>
      </c>
      <c r="G229" s="3"/>
      <c r="H229" s="54">
        <f>G229*F229</f>
        <v>0</v>
      </c>
      <c r="I229" s="3"/>
      <c r="J229" s="54">
        <f>I229*F229</f>
        <v>0</v>
      </c>
      <c r="K229" s="4"/>
      <c r="L229" s="55">
        <f>K229*F229</f>
        <v>0</v>
      </c>
      <c r="M229" s="56">
        <f>J229+H229+L229</f>
        <v>0</v>
      </c>
      <c r="AC229" s="2"/>
    </row>
    <row r="230" spans="1:29" s="6" customFormat="1" ht="15" customHeight="1">
      <c r="A230" s="59"/>
      <c r="B230" s="52"/>
      <c r="C230" s="42" t="s">
        <v>180</v>
      </c>
      <c r="D230" s="46"/>
      <c r="E230" s="49"/>
      <c r="F230" s="53"/>
      <c r="G230" s="3"/>
      <c r="H230" s="54"/>
      <c r="I230" s="3"/>
      <c r="J230" s="54"/>
      <c r="K230" s="4"/>
      <c r="L230" s="55"/>
      <c r="M230" s="56"/>
      <c r="AC230" s="2"/>
    </row>
    <row r="231" spans="1:29" s="6" customFormat="1" ht="27.75" customHeight="1">
      <c r="A231" s="80">
        <v>1</v>
      </c>
      <c r="B231" s="52" t="s">
        <v>181</v>
      </c>
      <c r="C231" s="44" t="s">
        <v>182</v>
      </c>
      <c r="D231" s="46" t="s">
        <v>7</v>
      </c>
      <c r="E231" s="45"/>
      <c r="F231" s="53">
        <v>2.13</v>
      </c>
      <c r="G231" s="3"/>
      <c r="H231" s="54"/>
      <c r="I231" s="3"/>
      <c r="J231" s="54"/>
      <c r="K231" s="4"/>
      <c r="L231" s="55"/>
      <c r="M231" s="56"/>
      <c r="AC231" s="2"/>
    </row>
    <row r="232" spans="1:13" s="6" customFormat="1" ht="15" customHeight="1">
      <c r="A232" s="81"/>
      <c r="B232" s="43"/>
      <c r="C232" s="44" t="s">
        <v>26</v>
      </c>
      <c r="D232" s="46" t="s">
        <v>24</v>
      </c>
      <c r="E232" s="45">
        <v>3.36</v>
      </c>
      <c r="F232" s="53">
        <f>F231*E232</f>
        <v>7.1568</v>
      </c>
      <c r="G232" s="3"/>
      <c r="H232" s="54">
        <f>G232*F232</f>
        <v>0</v>
      </c>
      <c r="I232" s="3"/>
      <c r="J232" s="54">
        <f>I232*F232</f>
        <v>0</v>
      </c>
      <c r="K232" s="4"/>
      <c r="L232" s="55">
        <f>K232*F232</f>
        <v>0</v>
      </c>
      <c r="M232" s="56">
        <f>J232+H232+L232</f>
        <v>0</v>
      </c>
    </row>
    <row r="233" spans="1:13" s="6" customFormat="1" ht="15" customHeight="1">
      <c r="A233" s="81"/>
      <c r="B233" s="43"/>
      <c r="C233" s="44" t="s">
        <v>27</v>
      </c>
      <c r="D233" s="46" t="s">
        <v>25</v>
      </c>
      <c r="E233" s="45">
        <v>0.92</v>
      </c>
      <c r="F233" s="53">
        <f>F231*E233</f>
        <v>1.9596</v>
      </c>
      <c r="G233" s="3"/>
      <c r="H233" s="54">
        <f>G233*F233</f>
        <v>0</v>
      </c>
      <c r="I233" s="3"/>
      <c r="J233" s="54">
        <f>I233*F233</f>
        <v>0</v>
      </c>
      <c r="K233" s="4"/>
      <c r="L233" s="55">
        <f>K233*F233</f>
        <v>0</v>
      </c>
      <c r="M233" s="56">
        <f>J233+H233+L233</f>
        <v>0</v>
      </c>
    </row>
    <row r="234" spans="1:13" s="6" customFormat="1" ht="15" customHeight="1">
      <c r="A234" s="81"/>
      <c r="B234" s="43"/>
      <c r="C234" s="44" t="s">
        <v>183</v>
      </c>
      <c r="D234" s="46" t="s">
        <v>59</v>
      </c>
      <c r="E234" s="45">
        <v>89.2</v>
      </c>
      <c r="F234" s="53">
        <f>F231*E234</f>
        <v>189.996</v>
      </c>
      <c r="G234" s="3"/>
      <c r="H234" s="54">
        <f>G234*F234</f>
        <v>0</v>
      </c>
      <c r="I234" s="3"/>
      <c r="J234" s="54">
        <f>I234*F234</f>
        <v>0</v>
      </c>
      <c r="K234" s="4"/>
      <c r="L234" s="55">
        <f>K234*F234</f>
        <v>0</v>
      </c>
      <c r="M234" s="56">
        <f>J234+H234+L234</f>
        <v>0</v>
      </c>
    </row>
    <row r="235" spans="1:13" s="6" customFormat="1" ht="15" customHeight="1">
      <c r="A235" s="81"/>
      <c r="B235" s="43"/>
      <c r="C235" s="44" t="s">
        <v>184</v>
      </c>
      <c r="D235" s="46" t="s">
        <v>7</v>
      </c>
      <c r="E235" s="45">
        <v>0.11</v>
      </c>
      <c r="F235" s="53">
        <f>F231*E235</f>
        <v>0.23429999999999998</v>
      </c>
      <c r="G235" s="3"/>
      <c r="H235" s="54">
        <f>G235*F235</f>
        <v>0</v>
      </c>
      <c r="I235" s="3"/>
      <c r="J235" s="54">
        <f>I235*F235</f>
        <v>0</v>
      </c>
      <c r="K235" s="4"/>
      <c r="L235" s="55">
        <f>K235*F235</f>
        <v>0</v>
      </c>
      <c r="M235" s="56">
        <f>J235+H235+L235</f>
        <v>0</v>
      </c>
    </row>
    <row r="236" spans="1:13" s="6" customFormat="1" ht="15" customHeight="1">
      <c r="A236" s="82"/>
      <c r="B236" s="52"/>
      <c r="C236" s="44" t="s">
        <v>28</v>
      </c>
      <c r="D236" s="46" t="s">
        <v>25</v>
      </c>
      <c r="E236" s="45">
        <v>0.16</v>
      </c>
      <c r="F236" s="53">
        <f>F231*E236</f>
        <v>0.3408</v>
      </c>
      <c r="G236" s="3"/>
      <c r="H236" s="54">
        <f>G236*F236</f>
        <v>0</v>
      </c>
      <c r="I236" s="3"/>
      <c r="J236" s="54">
        <f>I236*F236</f>
        <v>0</v>
      </c>
      <c r="K236" s="4"/>
      <c r="L236" s="55">
        <f>K236*F236</f>
        <v>0</v>
      </c>
      <c r="M236" s="56">
        <f>J236+H236+L236</f>
        <v>0</v>
      </c>
    </row>
    <row r="237" spans="1:13" s="6" customFormat="1" ht="27.75" customHeight="1">
      <c r="A237" s="80">
        <v>2</v>
      </c>
      <c r="B237" s="52" t="s">
        <v>185</v>
      </c>
      <c r="C237" s="44" t="s">
        <v>186</v>
      </c>
      <c r="D237" s="46" t="s">
        <v>5</v>
      </c>
      <c r="E237" s="45"/>
      <c r="F237" s="53">
        <v>25</v>
      </c>
      <c r="G237" s="3"/>
      <c r="H237" s="54"/>
      <c r="I237" s="3"/>
      <c r="J237" s="54"/>
      <c r="K237" s="4"/>
      <c r="L237" s="55"/>
      <c r="M237" s="56"/>
    </row>
    <row r="238" spans="1:13" s="6" customFormat="1" ht="15" customHeight="1">
      <c r="A238" s="81"/>
      <c r="B238" s="52"/>
      <c r="C238" s="44" t="s">
        <v>26</v>
      </c>
      <c r="D238" s="46" t="s">
        <v>24</v>
      </c>
      <c r="E238" s="45">
        <v>0.93</v>
      </c>
      <c r="F238" s="53">
        <f>F237*E238</f>
        <v>23.25</v>
      </c>
      <c r="G238" s="3"/>
      <c r="H238" s="54">
        <f>G238*F238</f>
        <v>0</v>
      </c>
      <c r="I238" s="3"/>
      <c r="J238" s="54">
        <f>I238*F238</f>
        <v>0</v>
      </c>
      <c r="K238" s="4"/>
      <c r="L238" s="55">
        <f>K238*F238</f>
        <v>0</v>
      </c>
      <c r="M238" s="56">
        <f>J238+H238+L238</f>
        <v>0</v>
      </c>
    </row>
    <row r="239" spans="1:13" s="6" customFormat="1" ht="15" customHeight="1">
      <c r="A239" s="81"/>
      <c r="B239" s="43"/>
      <c r="C239" s="44" t="s">
        <v>27</v>
      </c>
      <c r="D239" s="46" t="s">
        <v>5</v>
      </c>
      <c r="E239" s="50">
        <v>0.026</v>
      </c>
      <c r="F239" s="53">
        <f>F237*E239</f>
        <v>0.65</v>
      </c>
      <c r="G239" s="3"/>
      <c r="H239" s="54">
        <f>G239*F239</f>
        <v>0</v>
      </c>
      <c r="I239" s="3"/>
      <c r="J239" s="54">
        <f>I239*F239</f>
        <v>0</v>
      </c>
      <c r="K239" s="4"/>
      <c r="L239" s="55">
        <f>K239*F239</f>
        <v>0</v>
      </c>
      <c r="M239" s="56">
        <f>J239+H239+L239</f>
        <v>0</v>
      </c>
    </row>
    <row r="240" spans="1:13" s="6" customFormat="1" ht="15" customHeight="1">
      <c r="A240" s="82"/>
      <c r="B240" s="52"/>
      <c r="C240" s="44" t="s">
        <v>187</v>
      </c>
      <c r="D240" s="46" t="s">
        <v>7</v>
      </c>
      <c r="E240" s="45">
        <v>0.01</v>
      </c>
      <c r="F240" s="53">
        <f>F237*E240</f>
        <v>0.25</v>
      </c>
      <c r="G240" s="3"/>
      <c r="H240" s="54">
        <f>G240*F240</f>
        <v>0</v>
      </c>
      <c r="I240" s="3"/>
      <c r="J240" s="54">
        <f>I240*F240</f>
        <v>0</v>
      </c>
      <c r="K240" s="4"/>
      <c r="L240" s="55">
        <f>K240*F240</f>
        <v>0</v>
      </c>
      <c r="M240" s="56">
        <f>J240+H240+L240</f>
        <v>0</v>
      </c>
    </row>
    <row r="241" spans="1:13" s="6" customFormat="1" ht="27.75" customHeight="1">
      <c r="A241" s="57">
        <v>3</v>
      </c>
      <c r="B241" s="43" t="s">
        <v>29</v>
      </c>
      <c r="C241" s="44" t="s">
        <v>188</v>
      </c>
      <c r="D241" s="46" t="s">
        <v>5</v>
      </c>
      <c r="E241" s="46"/>
      <c r="F241" s="53">
        <v>30</v>
      </c>
      <c r="G241" s="3"/>
      <c r="H241" s="54">
        <f>G241*F241</f>
        <v>0</v>
      </c>
      <c r="I241" s="3"/>
      <c r="J241" s="54">
        <f>I241*F241</f>
        <v>0</v>
      </c>
      <c r="K241" s="4"/>
      <c r="L241" s="55">
        <f>K241*F241</f>
        <v>0</v>
      </c>
      <c r="M241" s="56">
        <f>J241+H241+L241</f>
        <v>0</v>
      </c>
    </row>
    <row r="242" spans="1:13" s="6" customFormat="1" ht="27.75" customHeight="1">
      <c r="A242" s="80">
        <v>4</v>
      </c>
      <c r="B242" s="52" t="s">
        <v>29</v>
      </c>
      <c r="C242" s="44" t="s">
        <v>189</v>
      </c>
      <c r="D242" s="46" t="s">
        <v>5</v>
      </c>
      <c r="E242" s="45"/>
      <c r="F242" s="53">
        <v>7</v>
      </c>
      <c r="G242" s="3"/>
      <c r="H242" s="54"/>
      <c r="I242" s="3"/>
      <c r="J242" s="54"/>
      <c r="K242" s="4"/>
      <c r="L242" s="55"/>
      <c r="M242" s="56"/>
    </row>
    <row r="243" spans="1:13" s="6" customFormat="1" ht="15" customHeight="1">
      <c r="A243" s="81"/>
      <c r="B243" s="43"/>
      <c r="C243" s="44" t="s">
        <v>26</v>
      </c>
      <c r="D243" s="46" t="s">
        <v>24</v>
      </c>
      <c r="E243" s="50">
        <v>0.915</v>
      </c>
      <c r="F243" s="53">
        <f>F242*E243</f>
        <v>6.405</v>
      </c>
      <c r="G243" s="3"/>
      <c r="H243" s="54">
        <f>G243*F243</f>
        <v>0</v>
      </c>
      <c r="I243" s="3"/>
      <c r="J243" s="54">
        <f>I243*F243</f>
        <v>0</v>
      </c>
      <c r="K243" s="4"/>
      <c r="L243" s="55">
        <f>K243*F243</f>
        <v>0</v>
      </c>
      <c r="M243" s="56">
        <f>J243+H243+L243</f>
        <v>0</v>
      </c>
    </row>
    <row r="244" spans="1:13" s="6" customFormat="1" ht="15" customHeight="1">
      <c r="A244" s="81"/>
      <c r="B244" s="43"/>
      <c r="C244" s="44" t="s">
        <v>27</v>
      </c>
      <c r="D244" s="46" t="s">
        <v>25</v>
      </c>
      <c r="E244" s="49">
        <v>0.0183</v>
      </c>
      <c r="F244" s="53">
        <f>F242*E244</f>
        <v>0.1281</v>
      </c>
      <c r="G244" s="3"/>
      <c r="H244" s="54">
        <f>G244*F244</f>
        <v>0</v>
      </c>
      <c r="I244" s="3"/>
      <c r="J244" s="54">
        <f>I244*F244</f>
        <v>0</v>
      </c>
      <c r="K244" s="4"/>
      <c r="L244" s="55">
        <f>K244*F244</f>
        <v>0</v>
      </c>
      <c r="M244" s="56">
        <f>J244+H244+L244</f>
        <v>0</v>
      </c>
    </row>
    <row r="245" spans="1:13" s="6" customFormat="1" ht="27.75" customHeight="1">
      <c r="A245" s="81"/>
      <c r="B245" s="43"/>
      <c r="C245" s="44" t="s">
        <v>190</v>
      </c>
      <c r="D245" s="46" t="s">
        <v>5</v>
      </c>
      <c r="E245" s="45">
        <v>1.05</v>
      </c>
      <c r="F245" s="53">
        <f>F242*E245</f>
        <v>7.3500000000000005</v>
      </c>
      <c r="G245" s="3"/>
      <c r="H245" s="54">
        <f>G245*F245</f>
        <v>0</v>
      </c>
      <c r="I245" s="3"/>
      <c r="J245" s="54">
        <f>I245*F245</f>
        <v>0</v>
      </c>
      <c r="K245" s="4"/>
      <c r="L245" s="55">
        <f>K245*F245</f>
        <v>0</v>
      </c>
      <c r="M245" s="56">
        <f>J245+H245+L245</f>
        <v>0</v>
      </c>
    </row>
    <row r="246" spans="1:13" s="6" customFormat="1" ht="15" customHeight="1">
      <c r="A246" s="81"/>
      <c r="B246" s="43"/>
      <c r="C246" s="44" t="s">
        <v>191</v>
      </c>
      <c r="D246" s="46" t="s">
        <v>59</v>
      </c>
      <c r="E246" s="45">
        <v>19.6</v>
      </c>
      <c r="F246" s="53">
        <f>F242*E246</f>
        <v>137.20000000000002</v>
      </c>
      <c r="G246" s="3"/>
      <c r="H246" s="54">
        <f>G246*F246</f>
        <v>0</v>
      </c>
      <c r="I246" s="3"/>
      <c r="J246" s="54">
        <f>I246*F246</f>
        <v>0</v>
      </c>
      <c r="K246" s="4"/>
      <c r="L246" s="55">
        <f>K246*F246</f>
        <v>0</v>
      </c>
      <c r="M246" s="56">
        <f>J246+H246+L246</f>
        <v>0</v>
      </c>
    </row>
    <row r="247" spans="1:13" s="6" customFormat="1" ht="15" customHeight="1">
      <c r="A247" s="82"/>
      <c r="B247" s="52"/>
      <c r="C247" s="44" t="s">
        <v>28</v>
      </c>
      <c r="D247" s="46" t="s">
        <v>25</v>
      </c>
      <c r="E247" s="49">
        <v>0.0269</v>
      </c>
      <c r="F247" s="53">
        <f>F242*E247</f>
        <v>0.1883</v>
      </c>
      <c r="G247" s="3"/>
      <c r="H247" s="54">
        <f>G247*F247</f>
        <v>0</v>
      </c>
      <c r="I247" s="3"/>
      <c r="J247" s="54">
        <f>I247*F247</f>
        <v>0</v>
      </c>
      <c r="K247" s="4"/>
      <c r="L247" s="55">
        <f>K247*F247</f>
        <v>0</v>
      </c>
      <c r="M247" s="56">
        <f>J247+H247+L247</f>
        <v>0</v>
      </c>
    </row>
    <row r="248" spans="1:13" s="6" customFormat="1" ht="27.75" customHeight="1">
      <c r="A248" s="80">
        <v>5</v>
      </c>
      <c r="B248" s="52" t="s">
        <v>33</v>
      </c>
      <c r="C248" s="44" t="s">
        <v>192</v>
      </c>
      <c r="D248" s="46" t="s">
        <v>5</v>
      </c>
      <c r="E248" s="45"/>
      <c r="F248" s="53">
        <v>15</v>
      </c>
      <c r="G248" s="3"/>
      <c r="H248" s="54"/>
      <c r="I248" s="3"/>
      <c r="J248" s="54"/>
      <c r="K248" s="4"/>
      <c r="L248" s="55"/>
      <c r="M248" s="56"/>
    </row>
    <row r="249" spans="1:13" s="6" customFormat="1" ht="15" customHeight="1">
      <c r="A249" s="81"/>
      <c r="B249" s="43"/>
      <c r="C249" s="44" t="s">
        <v>26</v>
      </c>
      <c r="D249" s="46" t="s">
        <v>24</v>
      </c>
      <c r="E249" s="45">
        <v>1.7</v>
      </c>
      <c r="F249" s="53">
        <f>F248*E249</f>
        <v>25.5</v>
      </c>
      <c r="G249" s="3"/>
      <c r="H249" s="54">
        <f>G249*F249</f>
        <v>0</v>
      </c>
      <c r="I249" s="3"/>
      <c r="J249" s="54">
        <f>I249*F249</f>
        <v>0</v>
      </c>
      <c r="K249" s="4"/>
      <c r="L249" s="55">
        <f>K249*F249</f>
        <v>0</v>
      </c>
      <c r="M249" s="56">
        <f>J249+H249+L249</f>
        <v>0</v>
      </c>
    </row>
    <row r="250" spans="1:13" s="6" customFormat="1" ht="15" customHeight="1">
      <c r="A250" s="81"/>
      <c r="B250" s="43"/>
      <c r="C250" s="44" t="s">
        <v>27</v>
      </c>
      <c r="D250" s="46" t="s">
        <v>25</v>
      </c>
      <c r="E250" s="45">
        <v>0.02</v>
      </c>
      <c r="F250" s="53">
        <f>F248*E250</f>
        <v>0.3</v>
      </c>
      <c r="G250" s="3"/>
      <c r="H250" s="54">
        <f>G250*F250</f>
        <v>0</v>
      </c>
      <c r="I250" s="3"/>
      <c r="J250" s="54">
        <f>I250*F250</f>
        <v>0</v>
      </c>
      <c r="K250" s="4"/>
      <c r="L250" s="55">
        <f>K250*F250</f>
        <v>0</v>
      </c>
      <c r="M250" s="56">
        <f>J250+H250+L250</f>
        <v>0</v>
      </c>
    </row>
    <row r="251" spans="1:13" s="6" customFormat="1" ht="15" customHeight="1">
      <c r="A251" s="81"/>
      <c r="B251" s="43"/>
      <c r="C251" s="44" t="s">
        <v>193</v>
      </c>
      <c r="D251" s="46" t="s">
        <v>5</v>
      </c>
      <c r="E251" s="45">
        <v>1</v>
      </c>
      <c r="F251" s="53">
        <f>F248*E251</f>
        <v>15</v>
      </c>
      <c r="G251" s="3"/>
      <c r="H251" s="54">
        <f>G251*F251</f>
        <v>0</v>
      </c>
      <c r="I251" s="3"/>
      <c r="J251" s="54">
        <f>I251*F251</f>
        <v>0</v>
      </c>
      <c r="K251" s="4"/>
      <c r="L251" s="55">
        <f>K251*F251</f>
        <v>0</v>
      </c>
      <c r="M251" s="56">
        <f>J251+H251+L251</f>
        <v>0</v>
      </c>
    </row>
    <row r="252" spans="1:13" s="6" customFormat="1" ht="15" customHeight="1">
      <c r="A252" s="81"/>
      <c r="B252" s="43"/>
      <c r="C252" s="44" t="s">
        <v>32</v>
      </c>
      <c r="D252" s="46" t="s">
        <v>6</v>
      </c>
      <c r="E252" s="45">
        <v>6</v>
      </c>
      <c r="F252" s="53">
        <f>F248*E252</f>
        <v>90</v>
      </c>
      <c r="G252" s="3"/>
      <c r="H252" s="54">
        <f>G252*F252</f>
        <v>0</v>
      </c>
      <c r="I252" s="3"/>
      <c r="J252" s="54">
        <f>I252*F252</f>
        <v>0</v>
      </c>
      <c r="K252" s="4"/>
      <c r="L252" s="55">
        <f>K252*F252</f>
        <v>0</v>
      </c>
      <c r="M252" s="56">
        <f>J252+H252+L252</f>
        <v>0</v>
      </c>
    </row>
    <row r="253" spans="1:13" s="6" customFormat="1" ht="15" customHeight="1">
      <c r="A253" s="82"/>
      <c r="B253" s="52"/>
      <c r="C253" s="44" t="s">
        <v>28</v>
      </c>
      <c r="D253" s="46" t="s">
        <v>25</v>
      </c>
      <c r="E253" s="50">
        <v>0.007</v>
      </c>
      <c r="F253" s="53">
        <f>F248*E253</f>
        <v>0.105</v>
      </c>
      <c r="G253" s="3"/>
      <c r="H253" s="54">
        <f>G253*F253</f>
        <v>0</v>
      </c>
      <c r="I253" s="3"/>
      <c r="J253" s="54">
        <f>I253*F253</f>
        <v>0</v>
      </c>
      <c r="K253" s="4"/>
      <c r="L253" s="55">
        <f>K253*F253</f>
        <v>0</v>
      </c>
      <c r="M253" s="56">
        <f>J253+H253+L253</f>
        <v>0</v>
      </c>
    </row>
    <row r="254" spans="1:13" s="6" customFormat="1" ht="39" customHeight="1">
      <c r="A254" s="80">
        <v>6</v>
      </c>
      <c r="B254" s="52" t="s">
        <v>194</v>
      </c>
      <c r="C254" s="44" t="s">
        <v>195</v>
      </c>
      <c r="D254" s="46" t="s">
        <v>5</v>
      </c>
      <c r="E254" s="45"/>
      <c r="F254" s="53">
        <v>5.4</v>
      </c>
      <c r="G254" s="3"/>
      <c r="H254" s="54"/>
      <c r="I254" s="3"/>
      <c r="J254" s="54"/>
      <c r="K254" s="4"/>
      <c r="L254" s="55"/>
      <c r="M254" s="56"/>
    </row>
    <row r="255" spans="1:13" s="6" customFormat="1" ht="15" customHeight="1">
      <c r="A255" s="81"/>
      <c r="B255" s="43"/>
      <c r="C255" s="44" t="s">
        <v>26</v>
      </c>
      <c r="D255" s="46" t="s">
        <v>24</v>
      </c>
      <c r="E255" s="50">
        <v>0.535</v>
      </c>
      <c r="F255" s="53">
        <f>F254*E255</f>
        <v>2.8890000000000002</v>
      </c>
      <c r="G255" s="3"/>
      <c r="H255" s="54">
        <f>G255*F255</f>
        <v>0</v>
      </c>
      <c r="I255" s="3"/>
      <c r="J255" s="54">
        <f>I255*F255</f>
        <v>0</v>
      </c>
      <c r="K255" s="4"/>
      <c r="L255" s="55">
        <f>K255*F255</f>
        <v>0</v>
      </c>
      <c r="M255" s="56">
        <f>J255+H255+L255</f>
        <v>0</v>
      </c>
    </row>
    <row r="256" spans="1:13" s="6" customFormat="1" ht="15" customHeight="1">
      <c r="A256" s="81"/>
      <c r="B256" s="43"/>
      <c r="C256" s="44" t="s">
        <v>27</v>
      </c>
      <c r="D256" s="46" t="s">
        <v>25</v>
      </c>
      <c r="E256" s="50">
        <v>0.012</v>
      </c>
      <c r="F256" s="53">
        <f>F254*E256</f>
        <v>0.06480000000000001</v>
      </c>
      <c r="G256" s="3"/>
      <c r="H256" s="54">
        <f>G256*F256</f>
        <v>0</v>
      </c>
      <c r="I256" s="3"/>
      <c r="J256" s="54">
        <f>I256*F256</f>
        <v>0</v>
      </c>
      <c r="K256" s="4"/>
      <c r="L256" s="55">
        <f>K256*F256</f>
        <v>0</v>
      </c>
      <c r="M256" s="56">
        <f>J256+H256+L256</f>
        <v>0</v>
      </c>
    </row>
    <row r="257" spans="1:13" s="6" customFormat="1" ht="15" customHeight="1">
      <c r="A257" s="81"/>
      <c r="B257" s="43"/>
      <c r="C257" s="44" t="s">
        <v>71</v>
      </c>
      <c r="D257" s="46" t="s">
        <v>6</v>
      </c>
      <c r="E257" s="45">
        <v>0.37</v>
      </c>
      <c r="F257" s="53">
        <f>F254*E257</f>
        <v>1.998</v>
      </c>
      <c r="G257" s="3"/>
      <c r="H257" s="54">
        <f>G257*F257</f>
        <v>0</v>
      </c>
      <c r="I257" s="3"/>
      <c r="J257" s="54">
        <f>I257*F257</f>
        <v>0</v>
      </c>
      <c r="K257" s="4"/>
      <c r="L257" s="55">
        <f>K257*F257</f>
        <v>0</v>
      </c>
      <c r="M257" s="56">
        <f>J257+H257+L257</f>
        <v>0</v>
      </c>
    </row>
    <row r="258" spans="1:13" s="6" customFormat="1" ht="15" customHeight="1">
      <c r="A258" s="81"/>
      <c r="B258" s="43"/>
      <c r="C258" s="44" t="s">
        <v>196</v>
      </c>
      <c r="D258" s="46" t="s">
        <v>6</v>
      </c>
      <c r="E258" s="45">
        <v>0.63</v>
      </c>
      <c r="F258" s="53">
        <f>F254*E258</f>
        <v>3.402</v>
      </c>
      <c r="G258" s="3"/>
      <c r="H258" s="54">
        <f>G258*F258</f>
        <v>0</v>
      </c>
      <c r="I258" s="3"/>
      <c r="J258" s="54">
        <f>I258*F258</f>
        <v>0</v>
      </c>
      <c r="K258" s="4"/>
      <c r="L258" s="55">
        <f>K258*F258</f>
        <v>0</v>
      </c>
      <c r="M258" s="56">
        <f>J258+H258+L258</f>
        <v>0</v>
      </c>
    </row>
    <row r="259" spans="1:13" s="6" customFormat="1" ht="15" customHeight="1">
      <c r="A259" s="82"/>
      <c r="B259" s="52"/>
      <c r="C259" s="44" t="s">
        <v>28</v>
      </c>
      <c r="D259" s="46" t="s">
        <v>25</v>
      </c>
      <c r="E259" s="50">
        <v>0.016</v>
      </c>
      <c r="F259" s="53">
        <f>F254*E259</f>
        <v>0.0864</v>
      </c>
      <c r="G259" s="3"/>
      <c r="H259" s="54">
        <f>G259*F259</f>
        <v>0</v>
      </c>
      <c r="I259" s="3"/>
      <c r="J259" s="54">
        <f>I259*F259</f>
        <v>0</v>
      </c>
      <c r="K259" s="4"/>
      <c r="L259" s="55">
        <f>K259*F259</f>
        <v>0</v>
      </c>
      <c r="M259" s="56">
        <f>J259+H259+L259</f>
        <v>0</v>
      </c>
    </row>
    <row r="260" spans="1:13" s="6" customFormat="1" ht="15" customHeight="1">
      <c r="A260" s="59"/>
      <c r="B260" s="52"/>
      <c r="C260" s="42" t="s">
        <v>197</v>
      </c>
      <c r="D260" s="46"/>
      <c r="E260" s="50"/>
      <c r="F260" s="53"/>
      <c r="G260" s="3"/>
      <c r="H260" s="54"/>
      <c r="I260" s="3"/>
      <c r="J260" s="54"/>
      <c r="K260" s="4"/>
      <c r="L260" s="55"/>
      <c r="M260" s="56"/>
    </row>
    <row r="261" spans="1:13" s="6" customFormat="1" ht="27.75" customHeight="1">
      <c r="A261" s="80">
        <v>1</v>
      </c>
      <c r="B261" s="60" t="s">
        <v>198</v>
      </c>
      <c r="C261" s="44" t="s">
        <v>199</v>
      </c>
      <c r="D261" s="46" t="s">
        <v>5</v>
      </c>
      <c r="E261" s="49"/>
      <c r="F261" s="53">
        <v>15.55</v>
      </c>
      <c r="G261" s="3"/>
      <c r="H261" s="54"/>
      <c r="I261" s="3"/>
      <c r="J261" s="54"/>
      <c r="K261" s="4"/>
      <c r="L261" s="55"/>
      <c r="M261" s="56"/>
    </row>
    <row r="262" spans="1:13" s="6" customFormat="1" ht="15" customHeight="1">
      <c r="A262" s="81"/>
      <c r="B262" s="43"/>
      <c r="C262" s="44" t="s">
        <v>26</v>
      </c>
      <c r="D262" s="46" t="s">
        <v>24</v>
      </c>
      <c r="E262" s="45">
        <v>2.72</v>
      </c>
      <c r="F262" s="53">
        <f>F261*E262</f>
        <v>42.29600000000001</v>
      </c>
      <c r="G262" s="3"/>
      <c r="H262" s="54">
        <f>G262*F262</f>
        <v>0</v>
      </c>
      <c r="I262" s="3"/>
      <c r="J262" s="54">
        <f>I262*F262</f>
        <v>0</v>
      </c>
      <c r="K262" s="4"/>
      <c r="L262" s="55">
        <f>K262*F262</f>
        <v>0</v>
      </c>
      <c r="M262" s="56">
        <f>J262+H262+L262</f>
        <v>0</v>
      </c>
    </row>
    <row r="263" spans="1:13" s="6" customFormat="1" ht="27.75" customHeight="1">
      <c r="A263" s="81"/>
      <c r="B263" s="43"/>
      <c r="C263" s="44" t="s">
        <v>200</v>
      </c>
      <c r="D263" s="46" t="s">
        <v>5</v>
      </c>
      <c r="E263" s="45">
        <v>1</v>
      </c>
      <c r="F263" s="61">
        <f>F261*E263</f>
        <v>15.55</v>
      </c>
      <c r="G263" s="3"/>
      <c r="H263" s="54">
        <f>G263*F263</f>
        <v>0</v>
      </c>
      <c r="I263" s="3"/>
      <c r="J263" s="54">
        <f>I263*F263</f>
        <v>0</v>
      </c>
      <c r="K263" s="4"/>
      <c r="L263" s="55">
        <f>K263*F263</f>
        <v>0</v>
      </c>
      <c r="M263" s="56">
        <f>J263+H263+L263</f>
        <v>0</v>
      </c>
    </row>
    <row r="264" spans="1:13" s="6" customFormat="1" ht="15" customHeight="1">
      <c r="A264" s="82"/>
      <c r="B264" s="43"/>
      <c r="C264" s="44" t="s">
        <v>28</v>
      </c>
      <c r="D264" s="46" t="s">
        <v>25</v>
      </c>
      <c r="E264" s="50">
        <v>0.656</v>
      </c>
      <c r="F264" s="61">
        <f>F261*E264</f>
        <v>10.200800000000001</v>
      </c>
      <c r="G264" s="3"/>
      <c r="H264" s="54">
        <f>G264*F264</f>
        <v>0</v>
      </c>
      <c r="I264" s="3"/>
      <c r="J264" s="54">
        <f>I264*F264</f>
        <v>0</v>
      </c>
      <c r="K264" s="4"/>
      <c r="L264" s="55">
        <f>K264*F264</f>
        <v>0</v>
      </c>
      <c r="M264" s="56">
        <f>J264+H264+L264</f>
        <v>0</v>
      </c>
    </row>
    <row r="265" spans="1:13" s="6" customFormat="1" ht="69.75" customHeight="1">
      <c r="A265" s="40">
        <v>2</v>
      </c>
      <c r="B265" s="20" t="s">
        <v>29</v>
      </c>
      <c r="C265" s="21" t="s">
        <v>201</v>
      </c>
      <c r="D265" s="22" t="s">
        <v>5</v>
      </c>
      <c r="E265" s="23"/>
      <c r="F265" s="24">
        <v>9</v>
      </c>
      <c r="G265" s="25"/>
      <c r="H265" s="30">
        <f>G265*F265</f>
        <v>0</v>
      </c>
      <c r="I265" s="25"/>
      <c r="J265" s="33">
        <f>I265*F265</f>
        <v>0</v>
      </c>
      <c r="K265" s="34"/>
      <c r="L265" s="35">
        <f>K265*F265</f>
        <v>0</v>
      </c>
      <c r="M265" s="36">
        <f>J265+H265+L265</f>
        <v>0</v>
      </c>
    </row>
    <row r="266" spans="1:13" s="6" customFormat="1" ht="15" customHeight="1">
      <c r="A266" s="40">
        <v>3</v>
      </c>
      <c r="B266" s="20" t="s">
        <v>29</v>
      </c>
      <c r="C266" s="21" t="s">
        <v>202</v>
      </c>
      <c r="D266" s="22" t="s">
        <v>59</v>
      </c>
      <c r="E266" s="23"/>
      <c r="F266" s="24">
        <v>2</v>
      </c>
      <c r="G266" s="25"/>
      <c r="H266" s="30">
        <f>G266*F266</f>
        <v>0</v>
      </c>
      <c r="I266" s="25"/>
      <c r="J266" s="33">
        <f>I266*F266</f>
        <v>0</v>
      </c>
      <c r="K266" s="34"/>
      <c r="L266" s="35">
        <f>K266*F266</f>
        <v>0</v>
      </c>
      <c r="M266" s="36">
        <f>J266+H266+L266</f>
        <v>0</v>
      </c>
    </row>
    <row r="267" spans="1:13" s="6" customFormat="1" ht="15" customHeight="1">
      <c r="A267" s="41"/>
      <c r="B267" s="29"/>
      <c r="C267" s="42" t="s">
        <v>203</v>
      </c>
      <c r="D267" s="22"/>
      <c r="E267" s="23"/>
      <c r="F267" s="24"/>
      <c r="G267" s="25"/>
      <c r="H267" s="30"/>
      <c r="I267" s="25"/>
      <c r="J267" s="33"/>
      <c r="K267" s="34"/>
      <c r="L267" s="35"/>
      <c r="M267" s="36"/>
    </row>
    <row r="268" spans="1:13" s="6" customFormat="1" ht="27.75" customHeight="1">
      <c r="A268" s="80">
        <v>1</v>
      </c>
      <c r="B268" s="52" t="s">
        <v>204</v>
      </c>
      <c r="C268" s="44" t="s">
        <v>205</v>
      </c>
      <c r="D268" s="46" t="s">
        <v>5</v>
      </c>
      <c r="E268" s="45"/>
      <c r="F268" s="53">
        <v>45</v>
      </c>
      <c r="G268" s="3"/>
      <c r="H268" s="54"/>
      <c r="I268" s="3"/>
      <c r="J268" s="54"/>
      <c r="K268" s="4"/>
      <c r="L268" s="55"/>
      <c r="M268" s="56"/>
    </row>
    <row r="269" spans="1:13" s="6" customFormat="1" ht="15" customHeight="1">
      <c r="A269" s="81"/>
      <c r="B269" s="43"/>
      <c r="C269" s="44" t="s">
        <v>26</v>
      </c>
      <c r="D269" s="46" t="s">
        <v>24</v>
      </c>
      <c r="E269" s="50">
        <v>0.314</v>
      </c>
      <c r="F269" s="53">
        <f>F268*E269</f>
        <v>14.13</v>
      </c>
      <c r="G269" s="3"/>
      <c r="H269" s="54">
        <f>G269*F269</f>
        <v>0</v>
      </c>
      <c r="I269" s="3"/>
      <c r="J269" s="54">
        <f>I269*F269</f>
        <v>0</v>
      </c>
      <c r="K269" s="4"/>
      <c r="L269" s="55">
        <f>K269*F269</f>
        <v>0</v>
      </c>
      <c r="M269" s="56">
        <f>J269+H269+L269</f>
        <v>0</v>
      </c>
    </row>
    <row r="270" spans="1:13" s="6" customFormat="1" ht="15" customHeight="1">
      <c r="A270" s="81"/>
      <c r="B270" s="52"/>
      <c r="C270" s="44" t="s">
        <v>27</v>
      </c>
      <c r="D270" s="46" t="s">
        <v>25</v>
      </c>
      <c r="E270" s="49">
        <v>0.0301</v>
      </c>
      <c r="F270" s="53">
        <f>F268*E270</f>
        <v>1.3544999999999998</v>
      </c>
      <c r="G270" s="3"/>
      <c r="H270" s="54">
        <f>G270*F270</f>
        <v>0</v>
      </c>
      <c r="I270" s="3"/>
      <c r="J270" s="54">
        <f>I270*F270</f>
        <v>0</v>
      </c>
      <c r="K270" s="4"/>
      <c r="L270" s="55">
        <f>K270*F270</f>
        <v>0</v>
      </c>
      <c r="M270" s="56">
        <f>J270+H270+L270</f>
        <v>0</v>
      </c>
    </row>
    <row r="271" spans="1:13" s="6" customFormat="1" ht="27.75" customHeight="1">
      <c r="A271" s="81"/>
      <c r="B271" s="43"/>
      <c r="C271" s="44" t="s">
        <v>206</v>
      </c>
      <c r="D271" s="20" t="s">
        <v>5</v>
      </c>
      <c r="E271" s="45">
        <v>1</v>
      </c>
      <c r="F271" s="53">
        <f>F268*E271</f>
        <v>45</v>
      </c>
      <c r="G271" s="3"/>
      <c r="H271" s="54">
        <f>G271*F271</f>
        <v>0</v>
      </c>
      <c r="I271" s="3"/>
      <c r="J271" s="54">
        <f>I271*F271</f>
        <v>0</v>
      </c>
      <c r="K271" s="4"/>
      <c r="L271" s="55">
        <f>K271*F271</f>
        <v>0</v>
      </c>
      <c r="M271" s="56">
        <f>J271+H271+L271</f>
        <v>0</v>
      </c>
    </row>
    <row r="272" spans="1:13" s="6" customFormat="1" ht="15" customHeight="1">
      <c r="A272" s="81"/>
      <c r="B272" s="43"/>
      <c r="C272" s="44" t="s">
        <v>175</v>
      </c>
      <c r="D272" s="46" t="s">
        <v>59</v>
      </c>
      <c r="E272" s="45">
        <v>6</v>
      </c>
      <c r="F272" s="53">
        <f>F268*E272</f>
        <v>270</v>
      </c>
      <c r="G272" s="3"/>
      <c r="H272" s="54">
        <f>G272*F272</f>
        <v>0</v>
      </c>
      <c r="I272" s="3"/>
      <c r="J272" s="54">
        <f>I272*F272</f>
        <v>0</v>
      </c>
      <c r="K272" s="4"/>
      <c r="L272" s="55">
        <f>K272*F272</f>
        <v>0</v>
      </c>
      <c r="M272" s="56">
        <f>J272+H272+L272</f>
        <v>0</v>
      </c>
    </row>
    <row r="273" spans="1:13" s="6" customFormat="1" ht="15" customHeight="1">
      <c r="A273" s="82"/>
      <c r="B273" s="43"/>
      <c r="C273" s="44" t="s">
        <v>28</v>
      </c>
      <c r="D273" s="20" t="s">
        <v>25</v>
      </c>
      <c r="E273" s="45">
        <v>0.16</v>
      </c>
      <c r="F273" s="53">
        <f>F268*E273</f>
        <v>7.2</v>
      </c>
      <c r="G273" s="3"/>
      <c r="H273" s="54">
        <f>G273*F273</f>
        <v>0</v>
      </c>
      <c r="I273" s="3"/>
      <c r="J273" s="54">
        <f>I273*F273</f>
        <v>0</v>
      </c>
      <c r="K273" s="4"/>
      <c r="L273" s="55">
        <f>K273*F273</f>
        <v>0</v>
      </c>
      <c r="M273" s="56">
        <f>J273+H273+L273</f>
        <v>0</v>
      </c>
    </row>
    <row r="274" spans="1:13" ht="18" customHeight="1">
      <c r="A274" s="67" t="s">
        <v>263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9"/>
    </row>
    <row r="275" spans="1:13" ht="15" customHeight="1">
      <c r="A275" s="66"/>
      <c r="B275" s="62"/>
      <c r="C275" s="42" t="s">
        <v>146</v>
      </c>
      <c r="D275" s="63"/>
      <c r="E275" s="64"/>
      <c r="F275" s="64"/>
      <c r="G275" s="65"/>
      <c r="H275" s="45"/>
      <c r="I275" s="65"/>
      <c r="J275" s="45"/>
      <c r="K275" s="65"/>
      <c r="L275" s="45"/>
      <c r="M275" s="141"/>
    </row>
    <row r="276" spans="1:13" ht="15" customHeight="1">
      <c r="A276" s="73">
        <v>1</v>
      </c>
      <c r="B276" s="20" t="s">
        <v>264</v>
      </c>
      <c r="C276" s="21" t="s">
        <v>265</v>
      </c>
      <c r="D276" s="22" t="s">
        <v>5</v>
      </c>
      <c r="E276" s="23"/>
      <c r="F276" s="24">
        <v>150</v>
      </c>
      <c r="G276" s="25"/>
      <c r="H276" s="24"/>
      <c r="I276" s="25"/>
      <c r="J276" s="24"/>
      <c r="K276" s="26"/>
      <c r="L276" s="27"/>
      <c r="M276" s="28"/>
    </row>
    <row r="277" spans="1:13" ht="15" customHeight="1">
      <c r="A277" s="73"/>
      <c r="B277" s="29"/>
      <c r="C277" s="21" t="s">
        <v>26</v>
      </c>
      <c r="D277" s="22" t="s">
        <v>24</v>
      </c>
      <c r="E277" s="39">
        <v>0.082</v>
      </c>
      <c r="F277" s="24">
        <f>F276*E277</f>
        <v>12.3</v>
      </c>
      <c r="G277" s="25"/>
      <c r="H277" s="30">
        <f>G277*F277</f>
        <v>0</v>
      </c>
      <c r="I277" s="25"/>
      <c r="J277" s="30">
        <f>I277*F277</f>
        <v>0</v>
      </c>
      <c r="K277" s="26"/>
      <c r="L277" s="31">
        <f>K277*F277</f>
        <v>0</v>
      </c>
      <c r="M277" s="32">
        <f>J277+H277+L277</f>
        <v>0</v>
      </c>
    </row>
    <row r="278" spans="1:13" ht="15" customHeight="1">
      <c r="A278" s="73"/>
      <c r="B278" s="20"/>
      <c r="C278" s="21" t="s">
        <v>27</v>
      </c>
      <c r="D278" s="22" t="s">
        <v>25</v>
      </c>
      <c r="E278" s="39">
        <v>0.005</v>
      </c>
      <c r="F278" s="24">
        <f>F276*E278</f>
        <v>0.75</v>
      </c>
      <c r="G278" s="25"/>
      <c r="H278" s="30">
        <f>G278*F278</f>
        <v>0</v>
      </c>
      <c r="I278" s="25"/>
      <c r="J278" s="30">
        <f>I278*F278</f>
        <v>0</v>
      </c>
      <c r="K278" s="26"/>
      <c r="L278" s="31">
        <f>K278*F278</f>
        <v>0</v>
      </c>
      <c r="M278" s="32">
        <f>J278+H278+L278</f>
        <v>0</v>
      </c>
    </row>
    <row r="279" spans="1:13" ht="15" customHeight="1">
      <c r="A279" s="74">
        <v>2</v>
      </c>
      <c r="B279" s="20" t="s">
        <v>157</v>
      </c>
      <c r="C279" s="21" t="s">
        <v>158</v>
      </c>
      <c r="D279" s="22" t="s">
        <v>7</v>
      </c>
      <c r="E279" s="23"/>
      <c r="F279" s="24">
        <v>5</v>
      </c>
      <c r="G279" s="25"/>
      <c r="H279" s="30"/>
      <c r="I279" s="25"/>
      <c r="J279" s="33"/>
      <c r="K279" s="34"/>
      <c r="L279" s="35"/>
      <c r="M279" s="36"/>
    </row>
    <row r="280" spans="1:13" s="6" customFormat="1" ht="15" customHeight="1">
      <c r="A280" s="74"/>
      <c r="B280" s="20"/>
      <c r="C280" s="21" t="s">
        <v>159</v>
      </c>
      <c r="D280" s="22" t="s">
        <v>24</v>
      </c>
      <c r="E280" s="23">
        <v>0.87</v>
      </c>
      <c r="F280" s="24">
        <f>F279*E280</f>
        <v>4.35</v>
      </c>
      <c r="G280" s="25"/>
      <c r="H280" s="30">
        <f>G280*F280</f>
        <v>0</v>
      </c>
      <c r="I280" s="25"/>
      <c r="J280" s="33">
        <f>I280*F280</f>
        <v>0</v>
      </c>
      <c r="K280" s="34"/>
      <c r="L280" s="35">
        <f>K280*F280</f>
        <v>0</v>
      </c>
      <c r="M280" s="36">
        <f>J280+H280+L280</f>
        <v>0</v>
      </c>
    </row>
    <row r="281" spans="1:13" ht="15" customHeight="1">
      <c r="A281" s="40">
        <v>3</v>
      </c>
      <c r="B281" s="20" t="s">
        <v>29</v>
      </c>
      <c r="C281" s="21" t="s">
        <v>160</v>
      </c>
      <c r="D281" s="22" t="s">
        <v>61</v>
      </c>
      <c r="E281" s="23"/>
      <c r="F281" s="24">
        <v>2</v>
      </c>
      <c r="G281" s="25"/>
      <c r="H281" s="30">
        <f>G281*F281</f>
        <v>0</v>
      </c>
      <c r="I281" s="25"/>
      <c r="J281" s="33">
        <f>I281*F281</f>
        <v>0</v>
      </c>
      <c r="K281" s="34"/>
      <c r="L281" s="35">
        <f>K281*F281</f>
        <v>0</v>
      </c>
      <c r="M281" s="36">
        <f>J281+H281+L281</f>
        <v>0</v>
      </c>
    </row>
    <row r="282" spans="1:13" ht="15" customHeight="1">
      <c r="A282" s="74">
        <v>4</v>
      </c>
      <c r="B282" s="29" t="s">
        <v>29</v>
      </c>
      <c r="C282" s="21" t="s">
        <v>266</v>
      </c>
      <c r="D282" s="22" t="s">
        <v>5</v>
      </c>
      <c r="E282" s="23"/>
      <c r="F282" s="24">
        <v>90</v>
      </c>
      <c r="G282" s="25"/>
      <c r="H282" s="30"/>
      <c r="I282" s="25"/>
      <c r="J282" s="33"/>
      <c r="K282" s="34"/>
      <c r="L282" s="35"/>
      <c r="M282" s="36"/>
    </row>
    <row r="283" spans="1:13" ht="15" customHeight="1">
      <c r="A283" s="74"/>
      <c r="B283" s="20"/>
      <c r="C283" s="21" t="s">
        <v>26</v>
      </c>
      <c r="D283" s="22" t="s">
        <v>24</v>
      </c>
      <c r="E283" s="39">
        <v>0.199</v>
      </c>
      <c r="F283" s="24">
        <f>F282*E283</f>
        <v>17.91</v>
      </c>
      <c r="G283" s="25"/>
      <c r="H283" s="30">
        <f>G283*F283</f>
        <v>0</v>
      </c>
      <c r="I283" s="25"/>
      <c r="J283" s="33">
        <f>I283*F283</f>
        <v>0</v>
      </c>
      <c r="K283" s="34"/>
      <c r="L283" s="35">
        <f>K283*F283</f>
        <v>0</v>
      </c>
      <c r="M283" s="36">
        <f>J283+H283+L283</f>
        <v>0</v>
      </c>
    </row>
    <row r="284" spans="1:13" ht="15" customHeight="1">
      <c r="A284" s="74"/>
      <c r="B284" s="20"/>
      <c r="C284" s="21" t="s">
        <v>27</v>
      </c>
      <c r="D284" s="22" t="s">
        <v>25</v>
      </c>
      <c r="E284" s="39">
        <v>0.019</v>
      </c>
      <c r="F284" s="24">
        <f>F282*E284</f>
        <v>1.71</v>
      </c>
      <c r="G284" s="25"/>
      <c r="H284" s="30">
        <f>G284*F284</f>
        <v>0</v>
      </c>
      <c r="I284" s="25"/>
      <c r="J284" s="33">
        <f>I284*F284</f>
        <v>0</v>
      </c>
      <c r="K284" s="34"/>
      <c r="L284" s="35">
        <f>K284*F284</f>
        <v>0</v>
      </c>
      <c r="M284" s="36">
        <f>J284+H284+L284</f>
        <v>0</v>
      </c>
    </row>
    <row r="285" spans="1:13" ht="15" customHeight="1">
      <c r="A285" s="41"/>
      <c r="B285" s="20"/>
      <c r="C285" s="42" t="s">
        <v>267</v>
      </c>
      <c r="D285" s="22"/>
      <c r="E285" s="38"/>
      <c r="F285" s="24"/>
      <c r="G285" s="25"/>
      <c r="H285" s="30"/>
      <c r="I285" s="25"/>
      <c r="J285" s="33"/>
      <c r="K285" s="34"/>
      <c r="L285" s="35"/>
      <c r="M285" s="36"/>
    </row>
    <row r="286" spans="1:13" ht="27.75" customHeight="1">
      <c r="A286" s="70">
        <v>1</v>
      </c>
      <c r="B286" s="43" t="s">
        <v>259</v>
      </c>
      <c r="C286" s="44" t="s">
        <v>268</v>
      </c>
      <c r="D286" s="20" t="s">
        <v>61</v>
      </c>
      <c r="E286" s="45"/>
      <c r="F286" s="45">
        <f>F289*5.65/1000</f>
        <v>1.0565499999999999</v>
      </c>
      <c r="G286" s="1"/>
      <c r="H286" s="46"/>
      <c r="I286" s="1"/>
      <c r="J286" s="46"/>
      <c r="K286" s="1"/>
      <c r="L286" s="46"/>
      <c r="M286" s="47"/>
    </row>
    <row r="287" spans="1:13" ht="15" customHeight="1">
      <c r="A287" s="71"/>
      <c r="B287" s="20"/>
      <c r="C287" s="44" t="s">
        <v>26</v>
      </c>
      <c r="D287" s="20" t="s">
        <v>24</v>
      </c>
      <c r="E287" s="45">
        <v>53.8</v>
      </c>
      <c r="F287" s="45">
        <f>F286*E287</f>
        <v>56.84238999999999</v>
      </c>
      <c r="G287" s="1"/>
      <c r="H287" s="46">
        <f>G287*F287</f>
        <v>0</v>
      </c>
      <c r="I287" s="1"/>
      <c r="J287" s="46">
        <f>I287*F287</f>
        <v>0</v>
      </c>
      <c r="K287" s="1"/>
      <c r="L287" s="46">
        <f>K287*F287</f>
        <v>0</v>
      </c>
      <c r="M287" s="47">
        <f>L287+J287+H287</f>
        <v>0</v>
      </c>
    </row>
    <row r="288" spans="1:13" ht="15" customHeight="1">
      <c r="A288" s="71"/>
      <c r="B288" s="48"/>
      <c r="C288" s="44" t="s">
        <v>27</v>
      </c>
      <c r="D288" s="20" t="s">
        <v>25</v>
      </c>
      <c r="E288" s="45">
        <v>18.4</v>
      </c>
      <c r="F288" s="45">
        <f>F286*E288</f>
        <v>19.440519999999996</v>
      </c>
      <c r="G288" s="1"/>
      <c r="H288" s="46">
        <f>G288*F288</f>
        <v>0</v>
      </c>
      <c r="I288" s="1"/>
      <c r="J288" s="46">
        <f>I288*F288</f>
        <v>0</v>
      </c>
      <c r="K288" s="1"/>
      <c r="L288" s="46">
        <f>K288*F288</f>
        <v>0</v>
      </c>
      <c r="M288" s="47">
        <f>L288+J288+H288</f>
        <v>0</v>
      </c>
    </row>
    <row r="289" spans="1:13" s="6" customFormat="1" ht="15" customHeight="1">
      <c r="A289" s="71"/>
      <c r="B289" s="48"/>
      <c r="C289" s="44" t="s">
        <v>163</v>
      </c>
      <c r="D289" s="20" t="s">
        <v>42</v>
      </c>
      <c r="E289" s="50" t="s">
        <v>164</v>
      </c>
      <c r="F289" s="45">
        <v>187</v>
      </c>
      <c r="G289" s="1"/>
      <c r="H289" s="46">
        <f>G289*F289</f>
        <v>0</v>
      </c>
      <c r="I289" s="1"/>
      <c r="J289" s="46">
        <f>I289*F289</f>
        <v>0</v>
      </c>
      <c r="K289" s="1"/>
      <c r="L289" s="46">
        <f>K289*F289</f>
        <v>0</v>
      </c>
      <c r="M289" s="47">
        <f>L289+J289+H289</f>
        <v>0</v>
      </c>
    </row>
    <row r="290" spans="1:13" s="6" customFormat="1" ht="15" customHeight="1">
      <c r="A290" s="71"/>
      <c r="B290" s="48"/>
      <c r="C290" s="44" t="s">
        <v>165</v>
      </c>
      <c r="D290" s="20" t="s">
        <v>6</v>
      </c>
      <c r="E290" s="45">
        <v>24.4</v>
      </c>
      <c r="F290" s="45">
        <f>F286*E290</f>
        <v>25.779819999999997</v>
      </c>
      <c r="G290" s="1"/>
      <c r="H290" s="46">
        <f>G290*F290</f>
        <v>0</v>
      </c>
      <c r="I290" s="1"/>
      <c r="J290" s="46">
        <f>I290*F290</f>
        <v>0</v>
      </c>
      <c r="K290" s="1"/>
      <c r="L290" s="46">
        <f>K290*F290</f>
        <v>0</v>
      </c>
      <c r="M290" s="47">
        <f>L290+J290+H290</f>
        <v>0</v>
      </c>
    </row>
    <row r="291" spans="1:13" s="6" customFormat="1" ht="15" customHeight="1">
      <c r="A291" s="72"/>
      <c r="B291" s="48"/>
      <c r="C291" s="44" t="s">
        <v>28</v>
      </c>
      <c r="D291" s="20" t="s">
        <v>25</v>
      </c>
      <c r="E291" s="45">
        <v>2.78</v>
      </c>
      <c r="F291" s="45">
        <f>F286*E291</f>
        <v>2.9372089999999993</v>
      </c>
      <c r="G291" s="1"/>
      <c r="H291" s="46">
        <f>G291*F291</f>
        <v>0</v>
      </c>
      <c r="I291" s="1"/>
      <c r="J291" s="46">
        <f>I291*F291</f>
        <v>0</v>
      </c>
      <c r="K291" s="1"/>
      <c r="L291" s="46">
        <f>K291*F291</f>
        <v>0</v>
      </c>
      <c r="M291" s="47">
        <f>L291+J291+H291</f>
        <v>0</v>
      </c>
    </row>
    <row r="292" spans="1:13" s="6" customFormat="1" ht="27.75" customHeight="1">
      <c r="A292" s="70">
        <v>2</v>
      </c>
      <c r="B292" s="43" t="s">
        <v>166</v>
      </c>
      <c r="C292" s="44" t="s">
        <v>260</v>
      </c>
      <c r="D292" s="20" t="s">
        <v>5</v>
      </c>
      <c r="E292" s="45"/>
      <c r="F292" s="45">
        <f>F289*0.24</f>
        <v>44.879999999999995</v>
      </c>
      <c r="G292" s="1"/>
      <c r="H292" s="46"/>
      <c r="I292" s="1"/>
      <c r="J292" s="46"/>
      <c r="K292" s="1"/>
      <c r="L292" s="46"/>
      <c r="M292" s="47"/>
    </row>
    <row r="293" spans="1:13" s="6" customFormat="1" ht="15" customHeight="1">
      <c r="A293" s="71"/>
      <c r="B293" s="48"/>
      <c r="C293" s="44" t="s">
        <v>26</v>
      </c>
      <c r="D293" s="20" t="s">
        <v>24</v>
      </c>
      <c r="E293" s="45">
        <v>0.68</v>
      </c>
      <c r="F293" s="45">
        <f>F292*E293</f>
        <v>30.5184</v>
      </c>
      <c r="G293" s="1"/>
      <c r="H293" s="46">
        <f>G293*F293</f>
        <v>0</v>
      </c>
      <c r="I293" s="1"/>
      <c r="J293" s="46">
        <f>I293*F293</f>
        <v>0</v>
      </c>
      <c r="K293" s="1"/>
      <c r="L293" s="46">
        <f>K293*F293</f>
        <v>0</v>
      </c>
      <c r="M293" s="47">
        <f>L293+J293+H293</f>
        <v>0</v>
      </c>
    </row>
    <row r="294" spans="1:13" s="6" customFormat="1" ht="15" customHeight="1">
      <c r="A294" s="71"/>
      <c r="B294" s="48"/>
      <c r="C294" s="44" t="s">
        <v>27</v>
      </c>
      <c r="D294" s="20" t="s">
        <v>25</v>
      </c>
      <c r="E294" s="50">
        <v>0.003</v>
      </c>
      <c r="F294" s="45">
        <f>F292*E294</f>
        <v>0.13463999999999998</v>
      </c>
      <c r="G294" s="1"/>
      <c r="H294" s="46">
        <f>G294*F294</f>
        <v>0</v>
      </c>
      <c r="I294" s="1"/>
      <c r="J294" s="46">
        <f>I294*F294</f>
        <v>0</v>
      </c>
      <c r="K294" s="1"/>
      <c r="L294" s="46">
        <f>K294*F294</f>
        <v>0</v>
      </c>
      <c r="M294" s="47">
        <f>L294+J294+H294</f>
        <v>0</v>
      </c>
    </row>
    <row r="295" spans="1:13" s="6" customFormat="1" ht="15" customHeight="1">
      <c r="A295" s="71"/>
      <c r="B295" s="48"/>
      <c r="C295" s="44" t="s">
        <v>167</v>
      </c>
      <c r="D295" s="20" t="s">
        <v>6</v>
      </c>
      <c r="E295" s="50">
        <v>0.246</v>
      </c>
      <c r="F295" s="45">
        <f>E295*F292</f>
        <v>11.040479999999999</v>
      </c>
      <c r="G295" s="1"/>
      <c r="H295" s="46">
        <f>G295*F295</f>
        <v>0</v>
      </c>
      <c r="I295" s="1"/>
      <c r="J295" s="46">
        <f>I295*F295</f>
        <v>0</v>
      </c>
      <c r="K295" s="1"/>
      <c r="L295" s="46">
        <f>K295*F295</f>
        <v>0</v>
      </c>
      <c r="M295" s="47">
        <f>L295+J295+H295</f>
        <v>0</v>
      </c>
    </row>
    <row r="296" spans="1:13" s="6" customFormat="1" ht="15" customHeight="1">
      <c r="A296" s="71"/>
      <c r="B296" s="48"/>
      <c r="C296" s="44" t="s">
        <v>168</v>
      </c>
      <c r="D296" s="20" t="s">
        <v>6</v>
      </c>
      <c r="E296" s="50">
        <v>0.027</v>
      </c>
      <c r="F296" s="45">
        <f>E296*F292</f>
        <v>1.21176</v>
      </c>
      <c r="G296" s="1"/>
      <c r="H296" s="46">
        <f>G296*F296</f>
        <v>0</v>
      </c>
      <c r="I296" s="1"/>
      <c r="J296" s="46">
        <f>I296*F296</f>
        <v>0</v>
      </c>
      <c r="K296" s="1"/>
      <c r="L296" s="46">
        <f>K296*F296</f>
        <v>0</v>
      </c>
      <c r="M296" s="47">
        <f>L296+J296+H296</f>
        <v>0</v>
      </c>
    </row>
    <row r="297" spans="1:13" s="6" customFormat="1" ht="15" customHeight="1">
      <c r="A297" s="72"/>
      <c r="B297" s="48"/>
      <c r="C297" s="44" t="s">
        <v>28</v>
      </c>
      <c r="D297" s="20" t="s">
        <v>25</v>
      </c>
      <c r="E297" s="49">
        <v>0.0019</v>
      </c>
      <c r="F297" s="45">
        <f>F292*E297</f>
        <v>0.08527199999999999</v>
      </c>
      <c r="G297" s="1"/>
      <c r="H297" s="46">
        <f>G297*F297</f>
        <v>0</v>
      </c>
      <c r="I297" s="1"/>
      <c r="J297" s="46">
        <f>I297*F297</f>
        <v>0</v>
      </c>
      <c r="K297" s="1"/>
      <c r="L297" s="46">
        <f>K297*F297</f>
        <v>0</v>
      </c>
      <c r="M297" s="47">
        <f>L297+J297+H297</f>
        <v>0</v>
      </c>
    </row>
    <row r="298" spans="1:13" ht="27.75" customHeight="1">
      <c r="A298" s="70">
        <v>3</v>
      </c>
      <c r="B298" s="43" t="s">
        <v>204</v>
      </c>
      <c r="C298" s="44" t="s">
        <v>269</v>
      </c>
      <c r="D298" s="20" t="s">
        <v>5</v>
      </c>
      <c r="E298" s="45"/>
      <c r="F298" s="45">
        <v>100</v>
      </c>
      <c r="G298" s="1"/>
      <c r="H298" s="46"/>
      <c r="I298" s="1"/>
      <c r="J298" s="46"/>
      <c r="K298" s="1"/>
      <c r="L298" s="46"/>
      <c r="M298" s="47"/>
    </row>
    <row r="299" spans="1:13" ht="15" customHeight="1">
      <c r="A299" s="71"/>
      <c r="B299" s="20"/>
      <c r="C299" s="44" t="s">
        <v>26</v>
      </c>
      <c r="D299" s="20" t="s">
        <v>24</v>
      </c>
      <c r="E299" s="50">
        <v>0.314</v>
      </c>
      <c r="F299" s="45">
        <f>F298*E299</f>
        <v>31.4</v>
      </c>
      <c r="G299" s="1"/>
      <c r="H299" s="46">
        <f>G299*F299</f>
        <v>0</v>
      </c>
      <c r="I299" s="1"/>
      <c r="J299" s="46">
        <f>I299*F299</f>
        <v>0</v>
      </c>
      <c r="K299" s="1"/>
      <c r="L299" s="46">
        <f>K299*F299</f>
        <v>0</v>
      </c>
      <c r="M299" s="47">
        <f>L299+J299+H299</f>
        <v>0</v>
      </c>
    </row>
    <row r="300" spans="1:13" ht="15" customHeight="1">
      <c r="A300" s="71"/>
      <c r="B300" s="48"/>
      <c r="C300" s="44" t="s">
        <v>27</v>
      </c>
      <c r="D300" s="20" t="s">
        <v>25</v>
      </c>
      <c r="E300" s="49">
        <v>0.0301</v>
      </c>
      <c r="F300" s="45">
        <f>F298*E300</f>
        <v>3.01</v>
      </c>
      <c r="G300" s="1"/>
      <c r="H300" s="46">
        <f>G300*F300</f>
        <v>0</v>
      </c>
      <c r="I300" s="1"/>
      <c r="J300" s="46">
        <f>I300*F300</f>
        <v>0</v>
      </c>
      <c r="K300" s="1"/>
      <c r="L300" s="46">
        <f>K300*F300</f>
        <v>0</v>
      </c>
      <c r="M300" s="47">
        <f>L300+J300+H300</f>
        <v>0</v>
      </c>
    </row>
    <row r="301" spans="1:13" s="6" customFormat="1" ht="15" customHeight="1">
      <c r="A301" s="71"/>
      <c r="B301" s="48"/>
      <c r="C301" s="44" t="s">
        <v>270</v>
      </c>
      <c r="D301" s="20" t="s">
        <v>5</v>
      </c>
      <c r="E301" s="45">
        <v>1</v>
      </c>
      <c r="F301" s="45">
        <f>F298*E301</f>
        <v>100</v>
      </c>
      <c r="G301" s="1"/>
      <c r="H301" s="46">
        <f>G301*F301</f>
        <v>0</v>
      </c>
      <c r="I301" s="1"/>
      <c r="J301" s="46">
        <f>I301*F301</f>
        <v>0</v>
      </c>
      <c r="K301" s="1"/>
      <c r="L301" s="46">
        <f>K301*F301</f>
        <v>0</v>
      </c>
      <c r="M301" s="47">
        <f>L301+J301+H301</f>
        <v>0</v>
      </c>
    </row>
    <row r="302" spans="1:13" s="6" customFormat="1" ht="15" customHeight="1">
      <c r="A302" s="71"/>
      <c r="B302" s="48"/>
      <c r="C302" s="44" t="s">
        <v>175</v>
      </c>
      <c r="D302" s="20" t="s">
        <v>59</v>
      </c>
      <c r="E302" s="45">
        <v>6</v>
      </c>
      <c r="F302" s="45">
        <f>F298*E302</f>
        <v>600</v>
      </c>
      <c r="G302" s="1"/>
      <c r="H302" s="46">
        <f>G302*F302</f>
        <v>0</v>
      </c>
      <c r="I302" s="1"/>
      <c r="J302" s="46">
        <f>I302*F302</f>
        <v>0</v>
      </c>
      <c r="K302" s="1"/>
      <c r="L302" s="46">
        <f>K302*F302</f>
        <v>0</v>
      </c>
      <c r="M302" s="47">
        <f>L302+J302+H302</f>
        <v>0</v>
      </c>
    </row>
    <row r="303" spans="1:13" s="6" customFormat="1" ht="15" customHeight="1">
      <c r="A303" s="72"/>
      <c r="B303" s="48"/>
      <c r="C303" s="44" t="s">
        <v>28</v>
      </c>
      <c r="D303" s="20" t="s">
        <v>25</v>
      </c>
      <c r="E303" s="45">
        <v>0.16</v>
      </c>
      <c r="F303" s="45">
        <f>F298*E303</f>
        <v>16</v>
      </c>
      <c r="G303" s="1"/>
      <c r="H303" s="46">
        <f>G303*F303</f>
        <v>0</v>
      </c>
      <c r="I303" s="1"/>
      <c r="J303" s="46">
        <f>I303*F303</f>
        <v>0</v>
      </c>
      <c r="K303" s="1"/>
      <c r="L303" s="46">
        <f>K303*F303</f>
        <v>0</v>
      </c>
      <c r="M303" s="47">
        <f>L303+J303+H303</f>
        <v>0</v>
      </c>
    </row>
    <row r="304" spans="1:13" s="6" customFormat="1" ht="27.75" customHeight="1">
      <c r="A304" s="70">
        <v>4</v>
      </c>
      <c r="B304" s="43" t="s">
        <v>181</v>
      </c>
      <c r="C304" s="44" t="s">
        <v>271</v>
      </c>
      <c r="D304" s="20" t="s">
        <v>7</v>
      </c>
      <c r="E304" s="45"/>
      <c r="F304" s="45">
        <v>0.6</v>
      </c>
      <c r="G304" s="1"/>
      <c r="H304" s="46"/>
      <c r="I304" s="1"/>
      <c r="J304" s="46"/>
      <c r="K304" s="1"/>
      <c r="L304" s="46"/>
      <c r="M304" s="47"/>
    </row>
    <row r="305" spans="1:13" s="6" customFormat="1" ht="15" customHeight="1">
      <c r="A305" s="71"/>
      <c r="B305" s="48"/>
      <c r="C305" s="44" t="s">
        <v>26</v>
      </c>
      <c r="D305" s="20" t="s">
        <v>24</v>
      </c>
      <c r="E305" s="45">
        <v>3.36</v>
      </c>
      <c r="F305" s="45">
        <f>F304*E305</f>
        <v>2.016</v>
      </c>
      <c r="G305" s="1"/>
      <c r="H305" s="46">
        <f>G305*F305</f>
        <v>0</v>
      </c>
      <c r="I305" s="1"/>
      <c r="J305" s="46">
        <f>I305*F305</f>
        <v>0</v>
      </c>
      <c r="K305" s="1"/>
      <c r="L305" s="46">
        <f>K305*F305</f>
        <v>0</v>
      </c>
      <c r="M305" s="47">
        <f>L305+J305+H305</f>
        <v>0</v>
      </c>
    </row>
    <row r="306" spans="1:13" s="6" customFormat="1" ht="15" customHeight="1">
      <c r="A306" s="71"/>
      <c r="B306" s="48"/>
      <c r="C306" s="44" t="s">
        <v>27</v>
      </c>
      <c r="D306" s="20" t="s">
        <v>25</v>
      </c>
      <c r="E306" s="45">
        <v>0.92</v>
      </c>
      <c r="F306" s="45">
        <f>F304*E306</f>
        <v>0.552</v>
      </c>
      <c r="G306" s="1"/>
      <c r="H306" s="46">
        <f>G306*F306</f>
        <v>0</v>
      </c>
      <c r="I306" s="1"/>
      <c r="J306" s="46">
        <f>I306*F306</f>
        <v>0</v>
      </c>
      <c r="K306" s="1"/>
      <c r="L306" s="46">
        <f>K306*F306</f>
        <v>0</v>
      </c>
      <c r="M306" s="47">
        <f>L306+J306+H306</f>
        <v>0</v>
      </c>
    </row>
    <row r="307" spans="1:13" s="6" customFormat="1" ht="15" customHeight="1">
      <c r="A307" s="71"/>
      <c r="B307" s="48"/>
      <c r="C307" s="44" t="s">
        <v>272</v>
      </c>
      <c r="D307" s="20" t="s">
        <v>59</v>
      </c>
      <c r="E307" s="45">
        <v>89.2</v>
      </c>
      <c r="F307" s="45">
        <f>E307*F304</f>
        <v>53.52</v>
      </c>
      <c r="G307" s="1"/>
      <c r="H307" s="46">
        <f>G307*F307</f>
        <v>0</v>
      </c>
      <c r="I307" s="1"/>
      <c r="J307" s="46">
        <f>I307*F307</f>
        <v>0</v>
      </c>
      <c r="K307" s="1"/>
      <c r="L307" s="46">
        <f>K307*F307</f>
        <v>0</v>
      </c>
      <c r="M307" s="47">
        <f>L307+J307+H307</f>
        <v>0</v>
      </c>
    </row>
    <row r="308" spans="1:13" s="6" customFormat="1" ht="15" customHeight="1">
      <c r="A308" s="71"/>
      <c r="B308" s="48"/>
      <c r="C308" s="44" t="s">
        <v>184</v>
      </c>
      <c r="D308" s="20" t="s">
        <v>7</v>
      </c>
      <c r="E308" s="45">
        <v>0.11</v>
      </c>
      <c r="F308" s="45">
        <f>E308*F304</f>
        <v>0.066</v>
      </c>
      <c r="G308" s="1"/>
      <c r="H308" s="46">
        <f>G308*F308</f>
        <v>0</v>
      </c>
      <c r="I308" s="1"/>
      <c r="J308" s="46">
        <f>I308*F308</f>
        <v>0</v>
      </c>
      <c r="K308" s="1"/>
      <c r="L308" s="46">
        <f>K308*F308</f>
        <v>0</v>
      </c>
      <c r="M308" s="47">
        <f>L308+J308+H308</f>
        <v>0</v>
      </c>
    </row>
    <row r="309" spans="1:13" s="6" customFormat="1" ht="15" customHeight="1">
      <c r="A309" s="72"/>
      <c r="B309" s="48"/>
      <c r="C309" s="44" t="s">
        <v>28</v>
      </c>
      <c r="D309" s="20" t="s">
        <v>25</v>
      </c>
      <c r="E309" s="45">
        <v>0.16</v>
      </c>
      <c r="F309" s="45">
        <f>F304*E309</f>
        <v>0.096</v>
      </c>
      <c r="G309" s="1"/>
      <c r="H309" s="46">
        <f>G309*F309</f>
        <v>0</v>
      </c>
      <c r="I309" s="1"/>
      <c r="J309" s="46">
        <f>I309*F309</f>
        <v>0</v>
      </c>
      <c r="K309" s="1"/>
      <c r="L309" s="46">
        <f>K309*F309</f>
        <v>0</v>
      </c>
      <c r="M309" s="47">
        <f>L309+J309+H309</f>
        <v>0</v>
      </c>
    </row>
    <row r="310" spans="1:13" ht="27.75" customHeight="1">
      <c r="A310" s="70">
        <v>5</v>
      </c>
      <c r="B310" s="43" t="s">
        <v>185</v>
      </c>
      <c r="C310" s="44" t="s">
        <v>162</v>
      </c>
      <c r="D310" s="20" t="s">
        <v>5</v>
      </c>
      <c r="E310" s="45"/>
      <c r="F310" s="45">
        <v>4</v>
      </c>
      <c r="G310" s="1"/>
      <c r="H310" s="46"/>
      <c r="I310" s="1"/>
      <c r="J310" s="46"/>
      <c r="K310" s="1"/>
      <c r="L310" s="46"/>
      <c r="M310" s="47"/>
    </row>
    <row r="311" spans="1:13" ht="15" customHeight="1">
      <c r="A311" s="71"/>
      <c r="B311" s="20"/>
      <c r="C311" s="44" t="s">
        <v>26</v>
      </c>
      <c r="D311" s="20" t="s">
        <v>24</v>
      </c>
      <c r="E311" s="45">
        <v>0.93</v>
      </c>
      <c r="F311" s="45">
        <f>F310*E311</f>
        <v>3.72</v>
      </c>
      <c r="G311" s="1"/>
      <c r="H311" s="46">
        <f>G311*F311</f>
        <v>0</v>
      </c>
      <c r="I311" s="1"/>
      <c r="J311" s="46">
        <f>I311*F311</f>
        <v>0</v>
      </c>
      <c r="K311" s="1"/>
      <c r="L311" s="46">
        <f>K311*F311</f>
        <v>0</v>
      </c>
      <c r="M311" s="47">
        <f>L311+J311+H311</f>
        <v>0</v>
      </c>
    </row>
    <row r="312" spans="1:13" ht="15" customHeight="1">
      <c r="A312" s="71"/>
      <c r="B312" s="48"/>
      <c r="C312" s="44" t="s">
        <v>27</v>
      </c>
      <c r="D312" s="20" t="s">
        <v>5</v>
      </c>
      <c r="E312" s="50">
        <v>0.026</v>
      </c>
      <c r="F312" s="45">
        <f>F310*E312</f>
        <v>0.104</v>
      </c>
      <c r="G312" s="1"/>
      <c r="H312" s="46">
        <f>G312*F312</f>
        <v>0</v>
      </c>
      <c r="I312" s="1"/>
      <c r="J312" s="46">
        <f>I312*F312</f>
        <v>0</v>
      </c>
      <c r="K312" s="1"/>
      <c r="L312" s="46">
        <f>K312*F312</f>
        <v>0</v>
      </c>
      <c r="M312" s="47">
        <f>L312+J312+H312</f>
        <v>0</v>
      </c>
    </row>
    <row r="313" spans="1:13" s="6" customFormat="1" ht="15" customHeight="1">
      <c r="A313" s="71"/>
      <c r="B313" s="48"/>
      <c r="C313" s="44" t="s">
        <v>187</v>
      </c>
      <c r="D313" s="20" t="s">
        <v>7</v>
      </c>
      <c r="E313" s="45">
        <v>0.01</v>
      </c>
      <c r="F313" s="45">
        <f>F310*E313</f>
        <v>0.04</v>
      </c>
      <c r="G313" s="1"/>
      <c r="H313" s="46">
        <f>G313*F313</f>
        <v>0</v>
      </c>
      <c r="I313" s="1"/>
      <c r="J313" s="46">
        <f>I313*F313</f>
        <v>0</v>
      </c>
      <c r="K313" s="1"/>
      <c r="L313" s="46">
        <f>K313*F313</f>
        <v>0</v>
      </c>
      <c r="M313" s="47">
        <f>L313+J313+H313</f>
        <v>0</v>
      </c>
    </row>
    <row r="314" spans="1:13" s="6" customFormat="1" ht="27.75" customHeight="1">
      <c r="A314" s="70">
        <v>6</v>
      </c>
      <c r="B314" s="43" t="s">
        <v>29</v>
      </c>
      <c r="C314" s="44" t="s">
        <v>273</v>
      </c>
      <c r="D314" s="20" t="s">
        <v>5</v>
      </c>
      <c r="E314" s="45"/>
      <c r="F314" s="45">
        <v>87.2</v>
      </c>
      <c r="G314" s="1"/>
      <c r="H314" s="46"/>
      <c r="I314" s="1"/>
      <c r="J314" s="46"/>
      <c r="K314" s="1"/>
      <c r="L314" s="46"/>
      <c r="M314" s="47"/>
    </row>
    <row r="315" spans="1:13" s="6" customFormat="1" ht="15" customHeight="1">
      <c r="A315" s="71"/>
      <c r="B315" s="48"/>
      <c r="C315" s="44" t="s">
        <v>26</v>
      </c>
      <c r="D315" s="20" t="s">
        <v>24</v>
      </c>
      <c r="E315" s="50">
        <v>0.915</v>
      </c>
      <c r="F315" s="45">
        <f>F314*E315</f>
        <v>79.78800000000001</v>
      </c>
      <c r="G315" s="1"/>
      <c r="H315" s="46">
        <f>G315*F315</f>
        <v>0</v>
      </c>
      <c r="I315" s="1"/>
      <c r="J315" s="46">
        <f>I315*F315</f>
        <v>0</v>
      </c>
      <c r="K315" s="1"/>
      <c r="L315" s="46">
        <f>K315*F315</f>
        <v>0</v>
      </c>
      <c r="M315" s="47">
        <f>L315+J315+H315</f>
        <v>0</v>
      </c>
    </row>
    <row r="316" spans="1:13" s="6" customFormat="1" ht="15" customHeight="1">
      <c r="A316" s="71"/>
      <c r="B316" s="48"/>
      <c r="C316" s="44" t="s">
        <v>27</v>
      </c>
      <c r="D316" s="20" t="s">
        <v>25</v>
      </c>
      <c r="E316" s="49">
        <v>0.0183</v>
      </c>
      <c r="F316" s="45">
        <f>F314*E316</f>
        <v>1.59576</v>
      </c>
      <c r="G316" s="1"/>
      <c r="H316" s="46">
        <f>G316*F316</f>
        <v>0</v>
      </c>
      <c r="I316" s="1"/>
      <c r="J316" s="46">
        <f>I316*F316</f>
        <v>0</v>
      </c>
      <c r="K316" s="1"/>
      <c r="L316" s="46">
        <f>K316*F316</f>
        <v>0</v>
      </c>
      <c r="M316" s="47">
        <f>L316+J316+H316</f>
        <v>0</v>
      </c>
    </row>
    <row r="317" spans="1:13" s="6" customFormat="1" ht="27.75" customHeight="1">
      <c r="A317" s="71"/>
      <c r="B317" s="48"/>
      <c r="C317" s="44" t="s">
        <v>190</v>
      </c>
      <c r="D317" s="20" t="s">
        <v>5</v>
      </c>
      <c r="E317" s="45">
        <v>1.05</v>
      </c>
      <c r="F317" s="45">
        <f>E317*F314</f>
        <v>91.56</v>
      </c>
      <c r="G317" s="1"/>
      <c r="H317" s="46">
        <f>G317*F317</f>
        <v>0</v>
      </c>
      <c r="I317" s="1"/>
      <c r="J317" s="46">
        <f>I317*F317</f>
        <v>0</v>
      </c>
      <c r="K317" s="1"/>
      <c r="L317" s="46">
        <f>K317*F317</f>
        <v>0</v>
      </c>
      <c r="M317" s="47">
        <f>L317+J317+H317</f>
        <v>0</v>
      </c>
    </row>
    <row r="318" spans="1:13" s="6" customFormat="1" ht="15" customHeight="1">
      <c r="A318" s="71"/>
      <c r="B318" s="48"/>
      <c r="C318" s="44" t="s">
        <v>240</v>
      </c>
      <c r="D318" s="20" t="s">
        <v>59</v>
      </c>
      <c r="E318" s="45">
        <v>19.6</v>
      </c>
      <c r="F318" s="45">
        <f>E318*F314</f>
        <v>1709.1200000000001</v>
      </c>
      <c r="G318" s="1"/>
      <c r="H318" s="46">
        <f>G318*F318</f>
        <v>0</v>
      </c>
      <c r="I318" s="1"/>
      <c r="J318" s="46">
        <f>I318*F318</f>
        <v>0</v>
      </c>
      <c r="K318" s="1"/>
      <c r="L318" s="46">
        <f>K318*F318</f>
        <v>0</v>
      </c>
      <c r="M318" s="47">
        <f>L318+J318+H318</f>
        <v>0</v>
      </c>
    </row>
    <row r="319" spans="1:13" s="6" customFormat="1" ht="15" customHeight="1">
      <c r="A319" s="72"/>
      <c r="B319" s="48"/>
      <c r="C319" s="44" t="s">
        <v>28</v>
      </c>
      <c r="D319" s="20" t="s">
        <v>25</v>
      </c>
      <c r="E319" s="49">
        <v>0.0269</v>
      </c>
      <c r="F319" s="45">
        <f>F314*E319</f>
        <v>2.34568</v>
      </c>
      <c r="G319" s="1"/>
      <c r="H319" s="46">
        <f>G319*F319</f>
        <v>0</v>
      </c>
      <c r="I319" s="1"/>
      <c r="J319" s="46">
        <f>I319*F319</f>
        <v>0</v>
      </c>
      <c r="K319" s="1"/>
      <c r="L319" s="46">
        <f>K319*F319</f>
        <v>0</v>
      </c>
      <c r="M319" s="47">
        <f>L319+J319+H319</f>
        <v>0</v>
      </c>
    </row>
    <row r="320" spans="1:13" ht="15" customHeight="1">
      <c r="A320" s="70">
        <v>7</v>
      </c>
      <c r="B320" s="43" t="s">
        <v>29</v>
      </c>
      <c r="C320" s="44" t="s">
        <v>274</v>
      </c>
      <c r="D320" s="20" t="s">
        <v>5</v>
      </c>
      <c r="E320" s="45"/>
      <c r="F320" s="45">
        <v>20</v>
      </c>
      <c r="G320" s="1"/>
      <c r="H320" s="46"/>
      <c r="I320" s="1"/>
      <c r="J320" s="46"/>
      <c r="K320" s="1"/>
      <c r="L320" s="46"/>
      <c r="M320" s="47"/>
    </row>
    <row r="321" spans="1:13" ht="15" customHeight="1">
      <c r="A321" s="71"/>
      <c r="B321" s="20"/>
      <c r="C321" s="44" t="s">
        <v>26</v>
      </c>
      <c r="D321" s="20" t="s">
        <v>24</v>
      </c>
      <c r="E321" s="50">
        <v>0.915</v>
      </c>
      <c r="F321" s="45">
        <f>F320*E321</f>
        <v>18.3</v>
      </c>
      <c r="G321" s="1"/>
      <c r="H321" s="46">
        <f>G321*F321</f>
        <v>0</v>
      </c>
      <c r="I321" s="1"/>
      <c r="J321" s="46">
        <f>I321*F321</f>
        <v>0</v>
      </c>
      <c r="K321" s="1"/>
      <c r="L321" s="46">
        <f>K321*F321</f>
        <v>0</v>
      </c>
      <c r="M321" s="47">
        <f>L321+J321+H321</f>
        <v>0</v>
      </c>
    </row>
    <row r="322" spans="1:13" ht="15" customHeight="1">
      <c r="A322" s="71"/>
      <c r="B322" s="48"/>
      <c r="C322" s="44" t="s">
        <v>27</v>
      </c>
      <c r="D322" s="20" t="s">
        <v>25</v>
      </c>
      <c r="E322" s="49">
        <v>0.0183</v>
      </c>
      <c r="F322" s="45">
        <f>F320*E322</f>
        <v>0.366</v>
      </c>
      <c r="G322" s="1"/>
      <c r="H322" s="46">
        <f>G322*F322</f>
        <v>0</v>
      </c>
      <c r="I322" s="1"/>
      <c r="J322" s="46">
        <f>I322*F322</f>
        <v>0</v>
      </c>
      <c r="K322" s="1"/>
      <c r="L322" s="46">
        <f>K322*F322</f>
        <v>0</v>
      </c>
      <c r="M322" s="47">
        <f>L322+J322+H322</f>
        <v>0</v>
      </c>
    </row>
    <row r="323" spans="1:13" s="6" customFormat="1" ht="27.75" customHeight="1">
      <c r="A323" s="71"/>
      <c r="B323" s="48"/>
      <c r="C323" s="44" t="s">
        <v>190</v>
      </c>
      <c r="D323" s="20" t="s">
        <v>5</v>
      </c>
      <c r="E323" s="45">
        <v>1.05</v>
      </c>
      <c r="F323" s="45">
        <f>E323*F320</f>
        <v>21</v>
      </c>
      <c r="G323" s="1"/>
      <c r="H323" s="46">
        <f>G323*F323</f>
        <v>0</v>
      </c>
      <c r="I323" s="1"/>
      <c r="J323" s="46">
        <f>I323*F323</f>
        <v>0</v>
      </c>
      <c r="K323" s="1"/>
      <c r="L323" s="46">
        <f>K323*F323</f>
        <v>0</v>
      </c>
      <c r="M323" s="47">
        <f>L323+J323+H323</f>
        <v>0</v>
      </c>
    </row>
    <row r="324" spans="1:13" s="6" customFormat="1" ht="15" customHeight="1">
      <c r="A324" s="71"/>
      <c r="B324" s="48"/>
      <c r="C324" s="44" t="s">
        <v>240</v>
      </c>
      <c r="D324" s="20" t="s">
        <v>59</v>
      </c>
      <c r="E324" s="45">
        <v>19.6</v>
      </c>
      <c r="F324" s="45">
        <f>F320*E324</f>
        <v>392</v>
      </c>
      <c r="G324" s="1"/>
      <c r="H324" s="46">
        <f>G324*F324</f>
        <v>0</v>
      </c>
      <c r="I324" s="1"/>
      <c r="J324" s="46">
        <f>I324*F324</f>
        <v>0</v>
      </c>
      <c r="K324" s="1"/>
      <c r="L324" s="46">
        <f>K324*F324</f>
        <v>0</v>
      </c>
      <c r="M324" s="47">
        <f>L324+J324+H324</f>
        <v>0</v>
      </c>
    </row>
    <row r="325" spans="1:13" s="6" customFormat="1" ht="15" customHeight="1">
      <c r="A325" s="72"/>
      <c r="B325" s="48"/>
      <c r="C325" s="44" t="s">
        <v>28</v>
      </c>
      <c r="D325" s="20" t="s">
        <v>25</v>
      </c>
      <c r="E325" s="49">
        <v>0.0269</v>
      </c>
      <c r="F325" s="45">
        <f>F320*E325</f>
        <v>0.538</v>
      </c>
      <c r="G325" s="1"/>
      <c r="H325" s="46">
        <f>G325*F325</f>
        <v>0</v>
      </c>
      <c r="I325" s="1"/>
      <c r="J325" s="46">
        <f>I325*F325</f>
        <v>0</v>
      </c>
      <c r="K325" s="1"/>
      <c r="L325" s="46">
        <f>K325*F325</f>
        <v>0</v>
      </c>
      <c r="M325" s="47">
        <f>L325+J325+H325</f>
        <v>0</v>
      </c>
    </row>
    <row r="326" spans="1:13" s="6" customFormat="1" ht="27.75" customHeight="1">
      <c r="A326" s="70">
        <v>8</v>
      </c>
      <c r="B326" s="43" t="s">
        <v>29</v>
      </c>
      <c r="C326" s="44" t="s">
        <v>275</v>
      </c>
      <c r="D326" s="20" t="s">
        <v>5</v>
      </c>
      <c r="E326" s="45"/>
      <c r="F326" s="45">
        <v>20</v>
      </c>
      <c r="G326" s="1"/>
      <c r="H326" s="46"/>
      <c r="I326" s="1"/>
      <c r="J326" s="46"/>
      <c r="K326" s="1"/>
      <c r="L326" s="46"/>
      <c r="M326" s="47"/>
    </row>
    <row r="327" spans="1:13" s="6" customFormat="1" ht="15" customHeight="1">
      <c r="A327" s="71"/>
      <c r="B327" s="48"/>
      <c r="C327" s="44" t="s">
        <v>26</v>
      </c>
      <c r="D327" s="20" t="s">
        <v>24</v>
      </c>
      <c r="E327" s="50">
        <v>0.915</v>
      </c>
      <c r="F327" s="45">
        <f>F326*E327</f>
        <v>18.3</v>
      </c>
      <c r="G327" s="1"/>
      <c r="H327" s="46">
        <f>G327*F327</f>
        <v>0</v>
      </c>
      <c r="I327" s="1"/>
      <c r="J327" s="46">
        <f>I327*F327</f>
        <v>0</v>
      </c>
      <c r="K327" s="1"/>
      <c r="L327" s="46">
        <f>K327*F327</f>
        <v>0</v>
      </c>
      <c r="M327" s="47">
        <f>L327+J327+H327</f>
        <v>0</v>
      </c>
    </row>
    <row r="328" spans="1:13" s="6" customFormat="1" ht="15" customHeight="1">
      <c r="A328" s="71"/>
      <c r="B328" s="48"/>
      <c r="C328" s="44" t="s">
        <v>27</v>
      </c>
      <c r="D328" s="20" t="s">
        <v>25</v>
      </c>
      <c r="E328" s="49">
        <v>0.0183</v>
      </c>
      <c r="F328" s="45">
        <f>F326*E328</f>
        <v>0.366</v>
      </c>
      <c r="G328" s="1"/>
      <c r="H328" s="46">
        <f>G328*F328</f>
        <v>0</v>
      </c>
      <c r="I328" s="1"/>
      <c r="J328" s="46">
        <f>I328*F328</f>
        <v>0</v>
      </c>
      <c r="K328" s="1"/>
      <c r="L328" s="46">
        <f>K328*F328</f>
        <v>0</v>
      </c>
      <c r="M328" s="47">
        <f>L328+J328+H328</f>
        <v>0</v>
      </c>
    </row>
    <row r="329" spans="1:13" s="6" customFormat="1" ht="27.75" customHeight="1">
      <c r="A329" s="71"/>
      <c r="B329" s="48"/>
      <c r="C329" s="44" t="s">
        <v>276</v>
      </c>
      <c r="D329" s="20" t="s">
        <v>5</v>
      </c>
      <c r="E329" s="45">
        <v>1.05</v>
      </c>
      <c r="F329" s="45">
        <f>E329*F326</f>
        <v>21</v>
      </c>
      <c r="G329" s="1"/>
      <c r="H329" s="46">
        <f>G329*F329</f>
        <v>0</v>
      </c>
      <c r="I329" s="1"/>
      <c r="J329" s="46">
        <f>I329*F329</f>
        <v>0</v>
      </c>
      <c r="K329" s="1"/>
      <c r="L329" s="46">
        <f>K329*F329</f>
        <v>0</v>
      </c>
      <c r="M329" s="47">
        <f>L329+J329+H329</f>
        <v>0</v>
      </c>
    </row>
    <row r="330" spans="1:13" s="6" customFormat="1" ht="15" customHeight="1">
      <c r="A330" s="71"/>
      <c r="B330" s="48"/>
      <c r="C330" s="44" t="s">
        <v>240</v>
      </c>
      <c r="D330" s="20" t="s">
        <v>59</v>
      </c>
      <c r="E330" s="45">
        <v>19.6</v>
      </c>
      <c r="F330" s="45">
        <f>E330*F326</f>
        <v>392</v>
      </c>
      <c r="G330" s="1"/>
      <c r="H330" s="46">
        <f>G330*F330</f>
        <v>0</v>
      </c>
      <c r="I330" s="1"/>
      <c r="J330" s="46">
        <f>I330*F330</f>
        <v>0</v>
      </c>
      <c r="K330" s="1"/>
      <c r="L330" s="46">
        <f>K330*F330</f>
        <v>0</v>
      </c>
      <c r="M330" s="47">
        <f>L330+J330+H330</f>
        <v>0</v>
      </c>
    </row>
    <row r="331" spans="1:13" s="6" customFormat="1" ht="15" customHeight="1">
      <c r="A331" s="72"/>
      <c r="B331" s="48"/>
      <c r="C331" s="44" t="s">
        <v>28</v>
      </c>
      <c r="D331" s="20" t="s">
        <v>25</v>
      </c>
      <c r="E331" s="49">
        <v>0.0269</v>
      </c>
      <c r="F331" s="45">
        <f>F326*E331</f>
        <v>0.538</v>
      </c>
      <c r="G331" s="1"/>
      <c r="H331" s="46">
        <f>G331*F331</f>
        <v>0</v>
      </c>
      <c r="I331" s="1"/>
      <c r="J331" s="46">
        <f>I331*F331</f>
        <v>0</v>
      </c>
      <c r="K331" s="1"/>
      <c r="L331" s="46">
        <f>K331*F331</f>
        <v>0</v>
      </c>
      <c r="M331" s="47">
        <f>L331+J331+H331</f>
        <v>0</v>
      </c>
    </row>
    <row r="332" spans="1:13" s="6" customFormat="1" ht="27.75" customHeight="1">
      <c r="A332" s="70">
        <v>9</v>
      </c>
      <c r="B332" s="43" t="s">
        <v>277</v>
      </c>
      <c r="C332" s="44" t="s">
        <v>278</v>
      </c>
      <c r="D332" s="20" t="s">
        <v>7</v>
      </c>
      <c r="E332" s="45"/>
      <c r="F332" s="45">
        <v>0.5</v>
      </c>
      <c r="G332" s="1"/>
      <c r="H332" s="46"/>
      <c r="I332" s="1"/>
      <c r="J332" s="46"/>
      <c r="K332" s="1"/>
      <c r="L332" s="46"/>
      <c r="M332" s="47"/>
    </row>
    <row r="333" spans="1:13" s="6" customFormat="1" ht="15" customHeight="1">
      <c r="A333" s="71"/>
      <c r="B333" s="48"/>
      <c r="C333" s="44" t="s">
        <v>26</v>
      </c>
      <c r="D333" s="20" t="s">
        <v>24</v>
      </c>
      <c r="E333" s="45">
        <v>3.78</v>
      </c>
      <c r="F333" s="45">
        <f>F332*E333</f>
        <v>1.89</v>
      </c>
      <c r="G333" s="1"/>
      <c r="H333" s="46">
        <f aca="true" t="shared" si="4" ref="H333:H338">G333*F333</f>
        <v>0</v>
      </c>
      <c r="I333" s="1"/>
      <c r="J333" s="46">
        <f aca="true" t="shared" si="5" ref="J333:J338">I333*F333</f>
        <v>0</v>
      </c>
      <c r="K333" s="1"/>
      <c r="L333" s="46">
        <f aca="true" t="shared" si="6" ref="L333:L338">K333*F333</f>
        <v>0</v>
      </c>
      <c r="M333" s="47">
        <f aca="true" t="shared" si="7" ref="M333:M338">L333+J333+H333</f>
        <v>0</v>
      </c>
    </row>
    <row r="334" spans="1:13" s="6" customFormat="1" ht="15" customHeight="1">
      <c r="A334" s="71"/>
      <c r="B334" s="48"/>
      <c r="C334" s="44" t="s">
        <v>27</v>
      </c>
      <c r="D334" s="20" t="s">
        <v>25</v>
      </c>
      <c r="E334" s="45">
        <v>0.92</v>
      </c>
      <c r="F334" s="45">
        <f>F332*E334</f>
        <v>0.46</v>
      </c>
      <c r="G334" s="1"/>
      <c r="H334" s="46">
        <f t="shared" si="4"/>
        <v>0</v>
      </c>
      <c r="I334" s="1"/>
      <c r="J334" s="46">
        <f t="shared" si="5"/>
        <v>0</v>
      </c>
      <c r="K334" s="1"/>
      <c r="L334" s="46">
        <f t="shared" si="6"/>
        <v>0</v>
      </c>
      <c r="M334" s="47">
        <f t="shared" si="7"/>
        <v>0</v>
      </c>
    </row>
    <row r="335" spans="1:13" s="6" customFormat="1" ht="15" customHeight="1">
      <c r="A335" s="71"/>
      <c r="B335" s="48"/>
      <c r="C335" s="44" t="s">
        <v>279</v>
      </c>
      <c r="D335" s="20" t="s">
        <v>7</v>
      </c>
      <c r="E335" s="50">
        <v>1.015</v>
      </c>
      <c r="F335" s="45">
        <f>E335*F332</f>
        <v>0.5075</v>
      </c>
      <c r="G335" s="1"/>
      <c r="H335" s="46">
        <f t="shared" si="4"/>
        <v>0</v>
      </c>
      <c r="I335" s="1"/>
      <c r="J335" s="46">
        <f t="shared" si="5"/>
        <v>0</v>
      </c>
      <c r="K335" s="1"/>
      <c r="L335" s="46">
        <f t="shared" si="6"/>
        <v>0</v>
      </c>
      <c r="M335" s="47">
        <f t="shared" si="7"/>
        <v>0</v>
      </c>
    </row>
    <row r="336" spans="1:13" s="6" customFormat="1" ht="15" customHeight="1">
      <c r="A336" s="71"/>
      <c r="B336" s="48"/>
      <c r="C336" s="44" t="s">
        <v>69</v>
      </c>
      <c r="D336" s="20" t="s">
        <v>5</v>
      </c>
      <c r="E336" s="50">
        <v>0.703</v>
      </c>
      <c r="F336" s="45">
        <f>E336*F332</f>
        <v>0.3515</v>
      </c>
      <c r="G336" s="1"/>
      <c r="H336" s="46">
        <f t="shared" si="4"/>
        <v>0</v>
      </c>
      <c r="I336" s="1"/>
      <c r="J336" s="46">
        <f t="shared" si="5"/>
        <v>0</v>
      </c>
      <c r="K336" s="1"/>
      <c r="L336" s="46">
        <f t="shared" si="6"/>
        <v>0</v>
      </c>
      <c r="M336" s="47">
        <f t="shared" si="7"/>
        <v>0</v>
      </c>
    </row>
    <row r="337" spans="1:13" s="6" customFormat="1" ht="15" customHeight="1">
      <c r="A337" s="71"/>
      <c r="B337" s="48"/>
      <c r="C337" s="44" t="s">
        <v>280</v>
      </c>
      <c r="D337" s="20" t="s">
        <v>7</v>
      </c>
      <c r="E337" s="50">
        <v>0.011</v>
      </c>
      <c r="F337" s="45">
        <f>E337*F332</f>
        <v>0.0055</v>
      </c>
      <c r="G337" s="1"/>
      <c r="H337" s="46">
        <f t="shared" si="4"/>
        <v>0</v>
      </c>
      <c r="I337" s="1"/>
      <c r="J337" s="46">
        <f t="shared" si="5"/>
        <v>0</v>
      </c>
      <c r="K337" s="1"/>
      <c r="L337" s="46">
        <f t="shared" si="6"/>
        <v>0</v>
      </c>
      <c r="M337" s="47">
        <f t="shared" si="7"/>
        <v>0</v>
      </c>
    </row>
    <row r="338" spans="1:13" s="6" customFormat="1" ht="15" customHeight="1">
      <c r="A338" s="72"/>
      <c r="B338" s="48"/>
      <c r="C338" s="44" t="s">
        <v>28</v>
      </c>
      <c r="D338" s="20" t="s">
        <v>25</v>
      </c>
      <c r="E338" s="45">
        <v>0.6</v>
      </c>
      <c r="F338" s="45">
        <f>F332*E338</f>
        <v>0.3</v>
      </c>
      <c r="G338" s="1"/>
      <c r="H338" s="46">
        <f t="shared" si="4"/>
        <v>0</v>
      </c>
      <c r="I338" s="1"/>
      <c r="J338" s="46">
        <f t="shared" si="5"/>
        <v>0</v>
      </c>
      <c r="K338" s="1"/>
      <c r="L338" s="46">
        <f t="shared" si="6"/>
        <v>0</v>
      </c>
      <c r="M338" s="47">
        <f t="shared" si="7"/>
        <v>0</v>
      </c>
    </row>
    <row r="339" spans="1:13" ht="18" customHeight="1">
      <c r="A339" s="67" t="s">
        <v>281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9"/>
    </row>
    <row r="340" spans="1:13" ht="15" customHeight="1">
      <c r="A340" s="66"/>
      <c r="B340" s="62"/>
      <c r="C340" s="42" t="s">
        <v>146</v>
      </c>
      <c r="D340" s="63"/>
      <c r="E340" s="64"/>
      <c r="F340" s="64"/>
      <c r="G340" s="65"/>
      <c r="H340" s="45"/>
      <c r="I340" s="65"/>
      <c r="J340" s="45"/>
      <c r="K340" s="65"/>
      <c r="L340" s="45"/>
      <c r="M340" s="141"/>
    </row>
    <row r="341" spans="1:13" ht="15" customHeight="1">
      <c r="A341" s="73">
        <v>1</v>
      </c>
      <c r="B341" s="20" t="s">
        <v>264</v>
      </c>
      <c r="C341" s="21" t="s">
        <v>282</v>
      </c>
      <c r="D341" s="22" t="s">
        <v>5</v>
      </c>
      <c r="E341" s="23"/>
      <c r="F341" s="24">
        <v>300</v>
      </c>
      <c r="G341" s="25"/>
      <c r="H341" s="24"/>
      <c r="I341" s="25"/>
      <c r="J341" s="24"/>
      <c r="K341" s="26"/>
      <c r="L341" s="27"/>
      <c r="M341" s="28"/>
    </row>
    <row r="342" spans="1:13" ht="15" customHeight="1">
      <c r="A342" s="73"/>
      <c r="B342" s="29"/>
      <c r="C342" s="21" t="s">
        <v>26</v>
      </c>
      <c r="D342" s="22" t="s">
        <v>24</v>
      </c>
      <c r="E342" s="39">
        <v>0.082</v>
      </c>
      <c r="F342" s="24">
        <f>F341*E342</f>
        <v>24.6</v>
      </c>
      <c r="G342" s="25"/>
      <c r="H342" s="30">
        <f>G342*F342</f>
        <v>0</v>
      </c>
      <c r="I342" s="25"/>
      <c r="J342" s="30">
        <f>I342*F342</f>
        <v>0</v>
      </c>
      <c r="K342" s="26"/>
      <c r="L342" s="31">
        <f>K342*F342</f>
        <v>0</v>
      </c>
      <c r="M342" s="32">
        <f>J342+H342+L342</f>
        <v>0</v>
      </c>
    </row>
    <row r="343" spans="1:13" ht="15" customHeight="1">
      <c r="A343" s="73"/>
      <c r="B343" s="20"/>
      <c r="C343" s="21" t="s">
        <v>27</v>
      </c>
      <c r="D343" s="22" t="s">
        <v>25</v>
      </c>
      <c r="E343" s="39">
        <v>0.005</v>
      </c>
      <c r="F343" s="24">
        <f>F341*E343</f>
        <v>1.5</v>
      </c>
      <c r="G343" s="25"/>
      <c r="H343" s="30">
        <f>G343*F343</f>
        <v>0</v>
      </c>
      <c r="I343" s="25"/>
      <c r="J343" s="30">
        <f>I343*F343</f>
        <v>0</v>
      </c>
      <c r="K343" s="26"/>
      <c r="L343" s="31">
        <f>K343*F343</f>
        <v>0</v>
      </c>
      <c r="M343" s="32">
        <f>J343+H343+L343</f>
        <v>0</v>
      </c>
    </row>
    <row r="344" spans="1:13" ht="15" customHeight="1">
      <c r="A344" s="74">
        <v>2</v>
      </c>
      <c r="B344" s="20" t="s">
        <v>157</v>
      </c>
      <c r="C344" s="21" t="s">
        <v>158</v>
      </c>
      <c r="D344" s="22" t="s">
        <v>7</v>
      </c>
      <c r="E344" s="23"/>
      <c r="F344" s="24">
        <v>5</v>
      </c>
      <c r="G344" s="25"/>
      <c r="H344" s="30"/>
      <c r="I344" s="25"/>
      <c r="J344" s="33"/>
      <c r="K344" s="34"/>
      <c r="L344" s="35"/>
      <c r="M344" s="36"/>
    </row>
    <row r="345" spans="1:13" s="6" customFormat="1" ht="15" customHeight="1">
      <c r="A345" s="74"/>
      <c r="B345" s="20"/>
      <c r="C345" s="21" t="s">
        <v>159</v>
      </c>
      <c r="D345" s="22" t="s">
        <v>24</v>
      </c>
      <c r="E345" s="23">
        <v>0.87</v>
      </c>
      <c r="F345" s="24">
        <f>F344*E345</f>
        <v>4.35</v>
      </c>
      <c r="G345" s="25"/>
      <c r="H345" s="30">
        <f>G345*F345</f>
        <v>0</v>
      </c>
      <c r="I345" s="25"/>
      <c r="J345" s="33">
        <f>I345*F345</f>
        <v>0</v>
      </c>
      <c r="K345" s="34"/>
      <c r="L345" s="35">
        <f>K345*F345</f>
        <v>0</v>
      </c>
      <c r="M345" s="36">
        <f>J345+H345+L345</f>
        <v>0</v>
      </c>
    </row>
    <row r="346" spans="1:13" ht="15" customHeight="1">
      <c r="A346" s="40">
        <v>3</v>
      </c>
      <c r="B346" s="20" t="s">
        <v>29</v>
      </c>
      <c r="C346" s="21" t="s">
        <v>160</v>
      </c>
      <c r="D346" s="22" t="s">
        <v>61</v>
      </c>
      <c r="E346" s="23"/>
      <c r="F346" s="24">
        <v>2</v>
      </c>
      <c r="G346" s="25"/>
      <c r="H346" s="30">
        <f>G346*F346</f>
        <v>0</v>
      </c>
      <c r="I346" s="25"/>
      <c r="J346" s="33">
        <f>I346*F346</f>
        <v>0</v>
      </c>
      <c r="K346" s="34"/>
      <c r="L346" s="35">
        <f>K346*F346</f>
        <v>0</v>
      </c>
      <c r="M346" s="36">
        <f>J346+H346+L346</f>
        <v>0</v>
      </c>
    </row>
    <row r="347" spans="1:13" ht="15" customHeight="1">
      <c r="A347" s="74">
        <v>4</v>
      </c>
      <c r="B347" s="29" t="s">
        <v>29</v>
      </c>
      <c r="C347" s="21" t="s">
        <v>266</v>
      </c>
      <c r="D347" s="22" t="s">
        <v>5</v>
      </c>
      <c r="E347" s="23"/>
      <c r="F347" s="24">
        <v>160</v>
      </c>
      <c r="G347" s="25"/>
      <c r="H347" s="30"/>
      <c r="I347" s="25"/>
      <c r="J347" s="33"/>
      <c r="K347" s="34"/>
      <c r="L347" s="35"/>
      <c r="M347" s="36"/>
    </row>
    <row r="348" spans="1:13" ht="15" customHeight="1">
      <c r="A348" s="74"/>
      <c r="B348" s="20"/>
      <c r="C348" s="21" t="s">
        <v>26</v>
      </c>
      <c r="D348" s="22" t="s">
        <v>24</v>
      </c>
      <c r="E348" s="39">
        <v>0.199</v>
      </c>
      <c r="F348" s="24">
        <f>F347*E348</f>
        <v>31.840000000000003</v>
      </c>
      <c r="G348" s="25"/>
      <c r="H348" s="30">
        <f>G348*F348</f>
        <v>0</v>
      </c>
      <c r="I348" s="25"/>
      <c r="J348" s="33">
        <f>I348*F348</f>
        <v>0</v>
      </c>
      <c r="K348" s="34"/>
      <c r="L348" s="35">
        <f>K348*F348</f>
        <v>0</v>
      </c>
      <c r="M348" s="36">
        <f>J348+H348+L348</f>
        <v>0</v>
      </c>
    </row>
    <row r="349" spans="1:13" ht="15" customHeight="1">
      <c r="A349" s="74"/>
      <c r="B349" s="20"/>
      <c r="C349" s="21" t="s">
        <v>27</v>
      </c>
      <c r="D349" s="22" t="s">
        <v>25</v>
      </c>
      <c r="E349" s="39">
        <v>0.019</v>
      </c>
      <c r="F349" s="24">
        <f>F347*E349</f>
        <v>3.04</v>
      </c>
      <c r="G349" s="25"/>
      <c r="H349" s="30">
        <f>G349*F349</f>
        <v>0</v>
      </c>
      <c r="I349" s="25"/>
      <c r="J349" s="33">
        <f>I349*F349</f>
        <v>0</v>
      </c>
      <c r="K349" s="34"/>
      <c r="L349" s="35">
        <f>K349*F349</f>
        <v>0</v>
      </c>
      <c r="M349" s="36">
        <f>J349+H349+L349</f>
        <v>0</v>
      </c>
    </row>
    <row r="350" spans="1:13" ht="15" customHeight="1">
      <c r="A350" s="41"/>
      <c r="B350" s="20"/>
      <c r="C350" s="42" t="s">
        <v>267</v>
      </c>
      <c r="D350" s="22"/>
      <c r="E350" s="38"/>
      <c r="F350" s="24"/>
      <c r="G350" s="25"/>
      <c r="H350" s="30"/>
      <c r="I350" s="25"/>
      <c r="J350" s="33"/>
      <c r="K350" s="34"/>
      <c r="L350" s="35"/>
      <c r="M350" s="36"/>
    </row>
    <row r="351" spans="1:13" ht="27.75" customHeight="1">
      <c r="A351" s="70">
        <v>1</v>
      </c>
      <c r="B351" s="43" t="s">
        <v>259</v>
      </c>
      <c r="C351" s="44" t="s">
        <v>283</v>
      </c>
      <c r="D351" s="20" t="s">
        <v>61</v>
      </c>
      <c r="E351" s="45"/>
      <c r="F351" s="45">
        <f>F354*5.65/1000</f>
        <v>1.9775000000000003</v>
      </c>
      <c r="G351" s="1"/>
      <c r="H351" s="46"/>
      <c r="I351" s="1"/>
      <c r="J351" s="46"/>
      <c r="K351" s="1"/>
      <c r="L351" s="46"/>
      <c r="M351" s="47"/>
    </row>
    <row r="352" spans="1:13" ht="15" customHeight="1">
      <c r="A352" s="71"/>
      <c r="B352" s="20"/>
      <c r="C352" s="44" t="s">
        <v>26</v>
      </c>
      <c r="D352" s="20" t="s">
        <v>24</v>
      </c>
      <c r="E352" s="45">
        <v>53.8</v>
      </c>
      <c r="F352" s="45">
        <f>F351*E352</f>
        <v>106.38950000000001</v>
      </c>
      <c r="G352" s="1"/>
      <c r="H352" s="46">
        <f>G352*F352</f>
        <v>0</v>
      </c>
      <c r="I352" s="1"/>
      <c r="J352" s="46">
        <f>I352*F352</f>
        <v>0</v>
      </c>
      <c r="K352" s="1"/>
      <c r="L352" s="46">
        <f>K352*F352</f>
        <v>0</v>
      </c>
      <c r="M352" s="47">
        <f>L352+J352+H352</f>
        <v>0</v>
      </c>
    </row>
    <row r="353" spans="1:13" ht="15" customHeight="1">
      <c r="A353" s="71"/>
      <c r="B353" s="48"/>
      <c r="C353" s="44" t="s">
        <v>27</v>
      </c>
      <c r="D353" s="20" t="s">
        <v>25</v>
      </c>
      <c r="E353" s="45">
        <v>18.4</v>
      </c>
      <c r="F353" s="45">
        <f>F351*E353</f>
        <v>36.386</v>
      </c>
      <c r="G353" s="1"/>
      <c r="H353" s="46">
        <f>G353*F353</f>
        <v>0</v>
      </c>
      <c r="I353" s="1"/>
      <c r="J353" s="46">
        <f>I353*F353</f>
        <v>0</v>
      </c>
      <c r="K353" s="1"/>
      <c r="L353" s="46">
        <f>K353*F353</f>
        <v>0</v>
      </c>
      <c r="M353" s="47">
        <f>L353+J353+H353</f>
        <v>0</v>
      </c>
    </row>
    <row r="354" spans="1:13" s="6" customFormat="1" ht="15" customHeight="1">
      <c r="A354" s="71"/>
      <c r="B354" s="48"/>
      <c r="C354" s="44" t="s">
        <v>163</v>
      </c>
      <c r="D354" s="20" t="s">
        <v>42</v>
      </c>
      <c r="E354" s="50" t="s">
        <v>164</v>
      </c>
      <c r="F354" s="45">
        <v>350</v>
      </c>
      <c r="G354" s="1"/>
      <c r="H354" s="46">
        <f>G354*F354</f>
        <v>0</v>
      </c>
      <c r="I354" s="1"/>
      <c r="J354" s="46">
        <f>I354*F354</f>
        <v>0</v>
      </c>
      <c r="K354" s="1"/>
      <c r="L354" s="46">
        <f>K354*F354</f>
        <v>0</v>
      </c>
      <c r="M354" s="47">
        <f>L354+J354+H354</f>
        <v>0</v>
      </c>
    </row>
    <row r="355" spans="1:13" s="6" customFormat="1" ht="15" customHeight="1">
      <c r="A355" s="71"/>
      <c r="B355" s="48"/>
      <c r="C355" s="44" t="s">
        <v>165</v>
      </c>
      <c r="D355" s="20" t="s">
        <v>6</v>
      </c>
      <c r="E355" s="45">
        <v>24.4</v>
      </c>
      <c r="F355" s="45">
        <f>F351*E355</f>
        <v>48.251000000000005</v>
      </c>
      <c r="G355" s="1"/>
      <c r="H355" s="46">
        <f>G355*F355</f>
        <v>0</v>
      </c>
      <c r="I355" s="1"/>
      <c r="J355" s="46">
        <f>I355*F355</f>
        <v>0</v>
      </c>
      <c r="K355" s="1"/>
      <c r="L355" s="46">
        <f>K355*F355</f>
        <v>0</v>
      </c>
      <c r="M355" s="47">
        <f>L355+J355+H355</f>
        <v>0</v>
      </c>
    </row>
    <row r="356" spans="1:13" s="6" customFormat="1" ht="15" customHeight="1">
      <c r="A356" s="72"/>
      <c r="B356" s="48"/>
      <c r="C356" s="44" t="s">
        <v>28</v>
      </c>
      <c r="D356" s="20" t="s">
        <v>25</v>
      </c>
      <c r="E356" s="45">
        <v>2.78</v>
      </c>
      <c r="F356" s="45">
        <f>F351*E356</f>
        <v>5.497450000000001</v>
      </c>
      <c r="G356" s="1"/>
      <c r="H356" s="46">
        <f>G356*F356</f>
        <v>0</v>
      </c>
      <c r="I356" s="1"/>
      <c r="J356" s="46">
        <f>I356*F356</f>
        <v>0</v>
      </c>
      <c r="K356" s="1"/>
      <c r="L356" s="46">
        <f>K356*F356</f>
        <v>0</v>
      </c>
      <c r="M356" s="47">
        <f>L356+J356+H356</f>
        <v>0</v>
      </c>
    </row>
    <row r="357" spans="1:13" s="6" customFormat="1" ht="27.75" customHeight="1">
      <c r="A357" s="70">
        <v>2</v>
      </c>
      <c r="B357" s="43" t="s">
        <v>166</v>
      </c>
      <c r="C357" s="44" t="s">
        <v>260</v>
      </c>
      <c r="D357" s="20" t="s">
        <v>5</v>
      </c>
      <c r="E357" s="45"/>
      <c r="F357" s="45">
        <f>F354*0.24</f>
        <v>84</v>
      </c>
      <c r="G357" s="1"/>
      <c r="H357" s="46"/>
      <c r="I357" s="1"/>
      <c r="J357" s="46"/>
      <c r="K357" s="1"/>
      <c r="L357" s="46"/>
      <c r="M357" s="47"/>
    </row>
    <row r="358" spans="1:13" s="6" customFormat="1" ht="15" customHeight="1">
      <c r="A358" s="71"/>
      <c r="B358" s="48"/>
      <c r="C358" s="44" t="s">
        <v>26</v>
      </c>
      <c r="D358" s="20" t="s">
        <v>24</v>
      </c>
      <c r="E358" s="45">
        <v>0.68</v>
      </c>
      <c r="F358" s="45">
        <f>F357*E358</f>
        <v>57.120000000000005</v>
      </c>
      <c r="G358" s="1"/>
      <c r="H358" s="46">
        <f>G358*F358</f>
        <v>0</v>
      </c>
      <c r="I358" s="1"/>
      <c r="J358" s="46">
        <f>I358*F358</f>
        <v>0</v>
      </c>
      <c r="K358" s="1"/>
      <c r="L358" s="46">
        <f>K358*F358</f>
        <v>0</v>
      </c>
      <c r="M358" s="47">
        <f>L358+J358+H358</f>
        <v>0</v>
      </c>
    </row>
    <row r="359" spans="1:13" s="6" customFormat="1" ht="15" customHeight="1">
      <c r="A359" s="71"/>
      <c r="B359" s="48"/>
      <c r="C359" s="44" t="s">
        <v>27</v>
      </c>
      <c r="D359" s="20" t="s">
        <v>25</v>
      </c>
      <c r="E359" s="50">
        <v>0.003</v>
      </c>
      <c r="F359" s="45">
        <f>F357*E359</f>
        <v>0.252</v>
      </c>
      <c r="G359" s="1"/>
      <c r="H359" s="46">
        <f>G359*F359</f>
        <v>0</v>
      </c>
      <c r="I359" s="1"/>
      <c r="J359" s="46">
        <f>I359*F359</f>
        <v>0</v>
      </c>
      <c r="K359" s="1"/>
      <c r="L359" s="46">
        <f>K359*F359</f>
        <v>0</v>
      </c>
      <c r="M359" s="47">
        <f>L359+J359+H359</f>
        <v>0</v>
      </c>
    </row>
    <row r="360" spans="1:13" s="6" customFormat="1" ht="15" customHeight="1">
      <c r="A360" s="71"/>
      <c r="B360" s="48"/>
      <c r="C360" s="44" t="s">
        <v>167</v>
      </c>
      <c r="D360" s="20" t="s">
        <v>6</v>
      </c>
      <c r="E360" s="50">
        <v>0.246</v>
      </c>
      <c r="F360" s="45">
        <f>E360*F357</f>
        <v>20.664</v>
      </c>
      <c r="G360" s="1"/>
      <c r="H360" s="46">
        <f>G360*F360</f>
        <v>0</v>
      </c>
      <c r="I360" s="1"/>
      <c r="J360" s="46">
        <f>I360*F360</f>
        <v>0</v>
      </c>
      <c r="K360" s="1"/>
      <c r="L360" s="46">
        <f>K360*F360</f>
        <v>0</v>
      </c>
      <c r="M360" s="47">
        <f>L360+J360+H360</f>
        <v>0</v>
      </c>
    </row>
    <row r="361" spans="1:13" s="6" customFormat="1" ht="15" customHeight="1">
      <c r="A361" s="71"/>
      <c r="B361" s="48"/>
      <c r="C361" s="44" t="s">
        <v>168</v>
      </c>
      <c r="D361" s="20" t="s">
        <v>6</v>
      </c>
      <c r="E361" s="50">
        <v>0.027</v>
      </c>
      <c r="F361" s="45">
        <f>E361*F357</f>
        <v>2.268</v>
      </c>
      <c r="G361" s="1"/>
      <c r="H361" s="46">
        <f>G361*F361</f>
        <v>0</v>
      </c>
      <c r="I361" s="1"/>
      <c r="J361" s="46">
        <f>I361*F361</f>
        <v>0</v>
      </c>
      <c r="K361" s="1"/>
      <c r="L361" s="46">
        <f>K361*F361</f>
        <v>0</v>
      </c>
      <c r="M361" s="47">
        <f>L361+J361+H361</f>
        <v>0</v>
      </c>
    </row>
    <row r="362" spans="1:13" s="6" customFormat="1" ht="15" customHeight="1">
      <c r="A362" s="72"/>
      <c r="B362" s="48"/>
      <c r="C362" s="44" t="s">
        <v>28</v>
      </c>
      <c r="D362" s="20" t="s">
        <v>25</v>
      </c>
      <c r="E362" s="49">
        <v>0.0019</v>
      </c>
      <c r="F362" s="45">
        <f>F357*E362</f>
        <v>0.1596</v>
      </c>
      <c r="G362" s="1"/>
      <c r="H362" s="46">
        <f>G362*F362</f>
        <v>0</v>
      </c>
      <c r="I362" s="1"/>
      <c r="J362" s="46">
        <f>I362*F362</f>
        <v>0</v>
      </c>
      <c r="K362" s="1"/>
      <c r="L362" s="46">
        <f>K362*F362</f>
        <v>0</v>
      </c>
      <c r="M362" s="47">
        <f>L362+J362+H362</f>
        <v>0</v>
      </c>
    </row>
    <row r="363" spans="1:13" ht="27.75" customHeight="1">
      <c r="A363" s="70">
        <v>3</v>
      </c>
      <c r="B363" s="43" t="s">
        <v>204</v>
      </c>
      <c r="C363" s="44" t="s">
        <v>284</v>
      </c>
      <c r="D363" s="20" t="s">
        <v>5</v>
      </c>
      <c r="E363" s="45"/>
      <c r="F363" s="45">
        <v>283</v>
      </c>
      <c r="G363" s="1"/>
      <c r="H363" s="46"/>
      <c r="I363" s="1"/>
      <c r="J363" s="46"/>
      <c r="K363" s="1"/>
      <c r="L363" s="46"/>
      <c r="M363" s="47"/>
    </row>
    <row r="364" spans="1:13" ht="15" customHeight="1">
      <c r="A364" s="71"/>
      <c r="B364" s="20"/>
      <c r="C364" s="44" t="s">
        <v>26</v>
      </c>
      <c r="D364" s="20" t="s">
        <v>24</v>
      </c>
      <c r="E364" s="50">
        <v>0.314</v>
      </c>
      <c r="F364" s="45">
        <f>F363*E364</f>
        <v>88.862</v>
      </c>
      <c r="G364" s="1"/>
      <c r="H364" s="46">
        <f>G364*F364</f>
        <v>0</v>
      </c>
      <c r="I364" s="1"/>
      <c r="J364" s="46">
        <f>I364*F364</f>
        <v>0</v>
      </c>
      <c r="K364" s="1"/>
      <c r="L364" s="46">
        <f>K364*F364</f>
        <v>0</v>
      </c>
      <c r="M364" s="47">
        <f>L364+J364+H364</f>
        <v>0</v>
      </c>
    </row>
    <row r="365" spans="1:13" ht="15" customHeight="1">
      <c r="A365" s="71"/>
      <c r="B365" s="48"/>
      <c r="C365" s="44" t="s">
        <v>27</v>
      </c>
      <c r="D365" s="20" t="s">
        <v>25</v>
      </c>
      <c r="E365" s="49">
        <v>0.0301</v>
      </c>
      <c r="F365" s="45">
        <f>F363*E365</f>
        <v>8.5183</v>
      </c>
      <c r="G365" s="1"/>
      <c r="H365" s="46">
        <f>G365*F365</f>
        <v>0</v>
      </c>
      <c r="I365" s="1"/>
      <c r="J365" s="46">
        <f>I365*F365</f>
        <v>0</v>
      </c>
      <c r="K365" s="1"/>
      <c r="L365" s="46">
        <f>K365*F365</f>
        <v>0</v>
      </c>
      <c r="M365" s="47">
        <f>L365+J365+H365</f>
        <v>0</v>
      </c>
    </row>
    <row r="366" spans="1:13" s="6" customFormat="1" ht="15" customHeight="1">
      <c r="A366" s="71"/>
      <c r="B366" s="48"/>
      <c r="C366" s="44" t="s">
        <v>270</v>
      </c>
      <c r="D366" s="20" t="s">
        <v>5</v>
      </c>
      <c r="E366" s="45">
        <v>1</v>
      </c>
      <c r="F366" s="45">
        <f>F363*E366</f>
        <v>283</v>
      </c>
      <c r="G366" s="1"/>
      <c r="H366" s="46">
        <f>G366*F366</f>
        <v>0</v>
      </c>
      <c r="I366" s="1"/>
      <c r="J366" s="46">
        <f>I366*F366</f>
        <v>0</v>
      </c>
      <c r="K366" s="1"/>
      <c r="L366" s="46">
        <f>K366*F366</f>
        <v>0</v>
      </c>
      <c r="M366" s="47">
        <f>L366+J366+H366</f>
        <v>0</v>
      </c>
    </row>
    <row r="367" spans="1:13" s="6" customFormat="1" ht="15" customHeight="1">
      <c r="A367" s="71"/>
      <c r="B367" s="48"/>
      <c r="C367" s="44" t="s">
        <v>175</v>
      </c>
      <c r="D367" s="20" t="s">
        <v>59</v>
      </c>
      <c r="E367" s="45">
        <v>6</v>
      </c>
      <c r="F367" s="45">
        <f>F363*E367</f>
        <v>1698</v>
      </c>
      <c r="G367" s="1"/>
      <c r="H367" s="46">
        <f>G367*F367</f>
        <v>0</v>
      </c>
      <c r="I367" s="1"/>
      <c r="J367" s="46">
        <f>I367*F367</f>
        <v>0</v>
      </c>
      <c r="K367" s="1"/>
      <c r="L367" s="46">
        <f>K367*F367</f>
        <v>0</v>
      </c>
      <c r="M367" s="47">
        <f>L367+J367+H367</f>
        <v>0</v>
      </c>
    </row>
    <row r="368" spans="1:13" s="6" customFormat="1" ht="15" customHeight="1">
      <c r="A368" s="72"/>
      <c r="B368" s="48"/>
      <c r="C368" s="44" t="s">
        <v>28</v>
      </c>
      <c r="D368" s="20" t="s">
        <v>25</v>
      </c>
      <c r="E368" s="45">
        <v>0.16</v>
      </c>
      <c r="F368" s="45">
        <f>F363*E368</f>
        <v>45.28</v>
      </c>
      <c r="G368" s="1"/>
      <c r="H368" s="46">
        <f>G368*F368</f>
        <v>0</v>
      </c>
      <c r="I368" s="1"/>
      <c r="J368" s="46">
        <f>I368*F368</f>
        <v>0</v>
      </c>
      <c r="K368" s="1"/>
      <c r="L368" s="46">
        <f>K368*F368</f>
        <v>0</v>
      </c>
      <c r="M368" s="47">
        <f>L368+J368+H368</f>
        <v>0</v>
      </c>
    </row>
    <row r="369" spans="1:13" s="6" customFormat="1" ht="27.75" customHeight="1">
      <c r="A369" s="70">
        <v>4</v>
      </c>
      <c r="B369" s="43" t="s">
        <v>198</v>
      </c>
      <c r="C369" s="44" t="s">
        <v>285</v>
      </c>
      <c r="D369" s="20" t="s">
        <v>5</v>
      </c>
      <c r="E369" s="45"/>
      <c r="F369" s="45">
        <v>18.6</v>
      </c>
      <c r="G369" s="1"/>
      <c r="H369" s="46"/>
      <c r="I369" s="1"/>
      <c r="J369" s="46"/>
      <c r="K369" s="1"/>
      <c r="L369" s="46"/>
      <c r="M369" s="47"/>
    </row>
    <row r="370" spans="1:13" s="6" customFormat="1" ht="15" customHeight="1">
      <c r="A370" s="71"/>
      <c r="B370" s="48"/>
      <c r="C370" s="44" t="s">
        <v>26</v>
      </c>
      <c r="D370" s="20" t="s">
        <v>24</v>
      </c>
      <c r="E370" s="45">
        <v>2.72</v>
      </c>
      <c r="F370" s="45">
        <f>F369*E370</f>
        <v>50.592000000000006</v>
      </c>
      <c r="G370" s="1"/>
      <c r="H370" s="46">
        <f>G370*F370</f>
        <v>0</v>
      </c>
      <c r="I370" s="1"/>
      <c r="J370" s="46">
        <f>I370*F370</f>
        <v>0</v>
      </c>
      <c r="K370" s="1"/>
      <c r="L370" s="46">
        <f>K370*F370</f>
        <v>0</v>
      </c>
      <c r="M370" s="47">
        <f>L370+J370+H370</f>
        <v>0</v>
      </c>
    </row>
    <row r="371" spans="1:13" s="6" customFormat="1" ht="15" customHeight="1">
      <c r="A371" s="71"/>
      <c r="B371" s="48"/>
      <c r="C371" s="44" t="s">
        <v>286</v>
      </c>
      <c r="D371" s="20" t="s">
        <v>5</v>
      </c>
      <c r="E371" s="45">
        <v>1</v>
      </c>
      <c r="F371" s="45">
        <f>E371*F369</f>
        <v>18.6</v>
      </c>
      <c r="G371" s="1"/>
      <c r="H371" s="46">
        <f>G371*F371</f>
        <v>0</v>
      </c>
      <c r="I371" s="1"/>
      <c r="J371" s="46">
        <f>I371*F371</f>
        <v>0</v>
      </c>
      <c r="K371" s="1"/>
      <c r="L371" s="46">
        <f>K371*F371</f>
        <v>0</v>
      </c>
      <c r="M371" s="47">
        <f>L371+J371+H371</f>
        <v>0</v>
      </c>
    </row>
    <row r="372" spans="1:13" s="6" customFormat="1" ht="15" customHeight="1">
      <c r="A372" s="72"/>
      <c r="B372" s="48"/>
      <c r="C372" s="44" t="s">
        <v>28</v>
      </c>
      <c r="D372" s="20" t="s">
        <v>25</v>
      </c>
      <c r="E372" s="50">
        <v>0.656</v>
      </c>
      <c r="F372" s="45">
        <f>F369*E372</f>
        <v>12.201600000000001</v>
      </c>
      <c r="G372" s="1"/>
      <c r="H372" s="46">
        <f>G372*F372</f>
        <v>0</v>
      </c>
      <c r="I372" s="1"/>
      <c r="J372" s="46">
        <f>I372*F372</f>
        <v>0</v>
      </c>
      <c r="K372" s="1"/>
      <c r="L372" s="46">
        <f>K372*F372</f>
        <v>0</v>
      </c>
      <c r="M372" s="47">
        <f>L372+J372+H372</f>
        <v>0</v>
      </c>
    </row>
    <row r="373" spans="1:13" s="6" customFormat="1" ht="18" customHeight="1">
      <c r="A373" s="67" t="s">
        <v>287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9"/>
    </row>
    <row r="374" spans="1:13" ht="27.75" customHeight="1">
      <c r="A374" s="70">
        <v>1</v>
      </c>
      <c r="B374" s="43" t="s">
        <v>259</v>
      </c>
      <c r="C374" s="44" t="s">
        <v>289</v>
      </c>
      <c r="D374" s="20" t="s">
        <v>61</v>
      </c>
      <c r="E374" s="45"/>
      <c r="F374" s="45">
        <f>(F377*5.65+F378*7.32)/1000</f>
        <v>0.353568</v>
      </c>
      <c r="G374" s="1"/>
      <c r="H374" s="46"/>
      <c r="I374" s="1"/>
      <c r="J374" s="46"/>
      <c r="K374" s="1"/>
      <c r="L374" s="46"/>
      <c r="M374" s="47"/>
    </row>
    <row r="375" spans="1:13" ht="15" customHeight="1">
      <c r="A375" s="71"/>
      <c r="B375" s="20"/>
      <c r="C375" s="44" t="s">
        <v>26</v>
      </c>
      <c r="D375" s="20" t="s">
        <v>24</v>
      </c>
      <c r="E375" s="45">
        <v>53.8</v>
      </c>
      <c r="F375" s="45">
        <f>F374*E375</f>
        <v>19.0219584</v>
      </c>
      <c r="G375" s="1"/>
      <c r="H375" s="46">
        <f aca="true" t="shared" si="8" ref="H375:H381">G375*F375</f>
        <v>0</v>
      </c>
      <c r="I375" s="1"/>
      <c r="J375" s="46">
        <f aca="true" t="shared" si="9" ref="J375:J381">I375*F375</f>
        <v>0</v>
      </c>
      <c r="K375" s="1"/>
      <c r="L375" s="46">
        <f aca="true" t="shared" si="10" ref="L375:L381">K375*F375</f>
        <v>0</v>
      </c>
      <c r="M375" s="47">
        <f aca="true" t="shared" si="11" ref="M375:M381">L375+J375+H375</f>
        <v>0</v>
      </c>
    </row>
    <row r="376" spans="1:13" ht="15" customHeight="1">
      <c r="A376" s="71"/>
      <c r="B376" s="48"/>
      <c r="C376" s="44" t="s">
        <v>27</v>
      </c>
      <c r="D376" s="20" t="s">
        <v>25</v>
      </c>
      <c r="E376" s="45">
        <v>18.4</v>
      </c>
      <c r="F376" s="45">
        <f>F374*E376</f>
        <v>6.505651199999999</v>
      </c>
      <c r="G376" s="1"/>
      <c r="H376" s="46">
        <f t="shared" si="8"/>
        <v>0</v>
      </c>
      <c r="I376" s="1"/>
      <c r="J376" s="46">
        <f t="shared" si="9"/>
        <v>0</v>
      </c>
      <c r="K376" s="1"/>
      <c r="L376" s="46">
        <f t="shared" si="10"/>
        <v>0</v>
      </c>
      <c r="M376" s="47">
        <f t="shared" si="11"/>
        <v>0</v>
      </c>
    </row>
    <row r="377" spans="1:13" s="6" customFormat="1" ht="15" customHeight="1">
      <c r="A377" s="71"/>
      <c r="B377" s="48"/>
      <c r="C377" s="44" t="s">
        <v>163</v>
      </c>
      <c r="D377" s="20" t="s">
        <v>42</v>
      </c>
      <c r="E377" s="50" t="s">
        <v>164</v>
      </c>
      <c r="F377" s="45">
        <v>50.4</v>
      </c>
      <c r="G377" s="1"/>
      <c r="H377" s="46">
        <f t="shared" si="8"/>
        <v>0</v>
      </c>
      <c r="I377" s="1"/>
      <c r="J377" s="46">
        <f t="shared" si="9"/>
        <v>0</v>
      </c>
      <c r="K377" s="1"/>
      <c r="L377" s="46">
        <f t="shared" si="10"/>
        <v>0</v>
      </c>
      <c r="M377" s="47">
        <f t="shared" si="11"/>
        <v>0</v>
      </c>
    </row>
    <row r="378" spans="1:13" s="6" customFormat="1" ht="15" customHeight="1">
      <c r="A378" s="71"/>
      <c r="B378" s="48"/>
      <c r="C378" s="44" t="s">
        <v>290</v>
      </c>
      <c r="D378" s="20" t="s">
        <v>42</v>
      </c>
      <c r="E378" s="50" t="s">
        <v>164</v>
      </c>
      <c r="F378" s="45">
        <v>9.4</v>
      </c>
      <c r="G378" s="1"/>
      <c r="H378" s="46">
        <f t="shared" si="8"/>
        <v>0</v>
      </c>
      <c r="I378" s="1"/>
      <c r="J378" s="46">
        <f t="shared" si="9"/>
        <v>0</v>
      </c>
      <c r="K378" s="1"/>
      <c r="L378" s="46">
        <f t="shared" si="10"/>
        <v>0</v>
      </c>
      <c r="M378" s="47">
        <f t="shared" si="11"/>
        <v>0</v>
      </c>
    </row>
    <row r="379" spans="1:13" s="6" customFormat="1" ht="15" customHeight="1">
      <c r="A379" s="71"/>
      <c r="B379" s="48"/>
      <c r="C379" s="44" t="s">
        <v>291</v>
      </c>
      <c r="D379" s="20" t="s">
        <v>7</v>
      </c>
      <c r="E379" s="50" t="s">
        <v>164</v>
      </c>
      <c r="F379" s="45">
        <v>0.03</v>
      </c>
      <c r="G379" s="1"/>
      <c r="H379" s="46">
        <f t="shared" si="8"/>
        <v>0</v>
      </c>
      <c r="I379" s="1"/>
      <c r="J379" s="46">
        <f t="shared" si="9"/>
        <v>0</v>
      </c>
      <c r="K379" s="1"/>
      <c r="L379" s="46">
        <f t="shared" si="10"/>
        <v>0</v>
      </c>
      <c r="M379" s="47">
        <f t="shared" si="11"/>
        <v>0</v>
      </c>
    </row>
    <row r="380" spans="1:13" s="6" customFormat="1" ht="15" customHeight="1">
      <c r="A380" s="71"/>
      <c r="B380" s="48"/>
      <c r="C380" s="44" t="s">
        <v>165</v>
      </c>
      <c r="D380" s="20" t="s">
        <v>6</v>
      </c>
      <c r="E380" s="45">
        <v>24.4</v>
      </c>
      <c r="F380" s="45">
        <f>F374*E380</f>
        <v>8.6270592</v>
      </c>
      <c r="G380" s="1"/>
      <c r="H380" s="46">
        <f t="shared" si="8"/>
        <v>0</v>
      </c>
      <c r="I380" s="1"/>
      <c r="J380" s="46">
        <f t="shared" si="9"/>
        <v>0</v>
      </c>
      <c r="K380" s="1"/>
      <c r="L380" s="46">
        <f t="shared" si="10"/>
        <v>0</v>
      </c>
      <c r="M380" s="47">
        <f t="shared" si="11"/>
        <v>0</v>
      </c>
    </row>
    <row r="381" spans="1:13" s="6" customFormat="1" ht="15" customHeight="1">
      <c r="A381" s="72"/>
      <c r="B381" s="48"/>
      <c r="C381" s="44" t="s">
        <v>28</v>
      </c>
      <c r="D381" s="20" t="s">
        <v>25</v>
      </c>
      <c r="E381" s="45">
        <v>2.78</v>
      </c>
      <c r="F381" s="45">
        <f>F374*E381</f>
        <v>0.98291904</v>
      </c>
      <c r="G381" s="1"/>
      <c r="H381" s="46">
        <f t="shared" si="8"/>
        <v>0</v>
      </c>
      <c r="I381" s="1"/>
      <c r="J381" s="46">
        <f t="shared" si="9"/>
        <v>0</v>
      </c>
      <c r="K381" s="1"/>
      <c r="L381" s="46">
        <f t="shared" si="10"/>
        <v>0</v>
      </c>
      <c r="M381" s="47">
        <f t="shared" si="11"/>
        <v>0</v>
      </c>
    </row>
    <row r="382" spans="1:13" s="6" customFormat="1" ht="27.75" customHeight="1">
      <c r="A382" s="70">
        <v>2</v>
      </c>
      <c r="B382" s="43" t="s">
        <v>166</v>
      </c>
      <c r="C382" s="44" t="s">
        <v>260</v>
      </c>
      <c r="D382" s="20" t="s">
        <v>5</v>
      </c>
      <c r="E382" s="45"/>
      <c r="F382" s="45">
        <v>15.11</v>
      </c>
      <c r="G382" s="1"/>
      <c r="H382" s="46"/>
      <c r="I382" s="1"/>
      <c r="J382" s="46"/>
      <c r="K382" s="1"/>
      <c r="L382" s="46"/>
      <c r="M382" s="47"/>
    </row>
    <row r="383" spans="1:13" s="6" customFormat="1" ht="15" customHeight="1">
      <c r="A383" s="71"/>
      <c r="B383" s="48"/>
      <c r="C383" s="44" t="s">
        <v>26</v>
      </c>
      <c r="D383" s="20" t="s">
        <v>24</v>
      </c>
      <c r="E383" s="45">
        <v>0.68</v>
      </c>
      <c r="F383" s="45">
        <f>F382*E383</f>
        <v>10.2748</v>
      </c>
      <c r="G383" s="1"/>
      <c r="H383" s="46">
        <f>G383*F383</f>
        <v>0</v>
      </c>
      <c r="I383" s="1"/>
      <c r="J383" s="46">
        <f>I383*F383</f>
        <v>0</v>
      </c>
      <c r="K383" s="1"/>
      <c r="L383" s="46">
        <f>K383*F383</f>
        <v>0</v>
      </c>
      <c r="M383" s="47">
        <f>L383+J383+H383</f>
        <v>0</v>
      </c>
    </row>
    <row r="384" spans="1:13" s="6" customFormat="1" ht="15" customHeight="1">
      <c r="A384" s="71"/>
      <c r="B384" s="48"/>
      <c r="C384" s="44" t="s">
        <v>27</v>
      </c>
      <c r="D384" s="20" t="s">
        <v>25</v>
      </c>
      <c r="E384" s="50">
        <v>0.003</v>
      </c>
      <c r="F384" s="45">
        <f>F382*E384</f>
        <v>0.04533</v>
      </c>
      <c r="G384" s="1"/>
      <c r="H384" s="46">
        <f>G384*F384</f>
        <v>0</v>
      </c>
      <c r="I384" s="1"/>
      <c r="J384" s="46">
        <f>I384*F384</f>
        <v>0</v>
      </c>
      <c r="K384" s="1"/>
      <c r="L384" s="46">
        <f>K384*F384</f>
        <v>0</v>
      </c>
      <c r="M384" s="47">
        <f>L384+J384+H384</f>
        <v>0</v>
      </c>
    </row>
    <row r="385" spans="1:13" s="6" customFormat="1" ht="15" customHeight="1">
      <c r="A385" s="71"/>
      <c r="B385" s="48"/>
      <c r="C385" s="44" t="s">
        <v>167</v>
      </c>
      <c r="D385" s="20" t="s">
        <v>6</v>
      </c>
      <c r="E385" s="50">
        <v>0.246</v>
      </c>
      <c r="F385" s="45">
        <f>E385*F382</f>
        <v>3.7170599999999996</v>
      </c>
      <c r="G385" s="1"/>
      <c r="H385" s="46">
        <f>G385*F385</f>
        <v>0</v>
      </c>
      <c r="I385" s="1"/>
      <c r="J385" s="46">
        <f>I385*F385</f>
        <v>0</v>
      </c>
      <c r="K385" s="1"/>
      <c r="L385" s="46">
        <f>K385*F385</f>
        <v>0</v>
      </c>
      <c r="M385" s="47">
        <f>L385+J385+H385</f>
        <v>0</v>
      </c>
    </row>
    <row r="386" spans="1:13" s="6" customFormat="1" ht="15" customHeight="1">
      <c r="A386" s="71"/>
      <c r="B386" s="48"/>
      <c r="C386" s="44" t="s">
        <v>168</v>
      </c>
      <c r="D386" s="20" t="s">
        <v>6</v>
      </c>
      <c r="E386" s="50">
        <v>0.027</v>
      </c>
      <c r="F386" s="45">
        <f>E386*F382</f>
        <v>0.40797</v>
      </c>
      <c r="G386" s="1"/>
      <c r="H386" s="46">
        <f>G386*F386</f>
        <v>0</v>
      </c>
      <c r="I386" s="1"/>
      <c r="J386" s="46">
        <f>I386*F386</f>
        <v>0</v>
      </c>
      <c r="K386" s="1"/>
      <c r="L386" s="46">
        <f>K386*F386</f>
        <v>0</v>
      </c>
      <c r="M386" s="47">
        <f>L386+J386+H386</f>
        <v>0</v>
      </c>
    </row>
    <row r="387" spans="1:13" s="6" customFormat="1" ht="15" customHeight="1">
      <c r="A387" s="72"/>
      <c r="B387" s="48"/>
      <c r="C387" s="44" t="s">
        <v>28</v>
      </c>
      <c r="D387" s="20" t="s">
        <v>25</v>
      </c>
      <c r="E387" s="49">
        <v>0.0019</v>
      </c>
      <c r="F387" s="45">
        <f>F382*E387</f>
        <v>0.028709</v>
      </c>
      <c r="G387" s="1"/>
      <c r="H387" s="46">
        <f>G387*F387</f>
        <v>0</v>
      </c>
      <c r="I387" s="1"/>
      <c r="J387" s="46">
        <f>I387*F387</f>
        <v>0</v>
      </c>
      <c r="K387" s="1"/>
      <c r="L387" s="46">
        <f>K387*F387</f>
        <v>0</v>
      </c>
      <c r="M387" s="47">
        <f>L387+J387+H387</f>
        <v>0</v>
      </c>
    </row>
    <row r="388" spans="1:13" ht="27.75" customHeight="1">
      <c r="A388" s="70">
        <v>3</v>
      </c>
      <c r="B388" s="43" t="s">
        <v>204</v>
      </c>
      <c r="C388" s="44" t="s">
        <v>292</v>
      </c>
      <c r="D388" s="20" t="s">
        <v>5</v>
      </c>
      <c r="E388" s="45"/>
      <c r="F388" s="45">
        <v>39</v>
      </c>
      <c r="G388" s="1"/>
      <c r="H388" s="46"/>
      <c r="I388" s="1"/>
      <c r="J388" s="46"/>
      <c r="K388" s="1"/>
      <c r="L388" s="46"/>
      <c r="M388" s="47"/>
    </row>
    <row r="389" spans="1:13" ht="15" customHeight="1">
      <c r="A389" s="71"/>
      <c r="B389" s="20"/>
      <c r="C389" s="44" t="s">
        <v>26</v>
      </c>
      <c r="D389" s="20" t="s">
        <v>24</v>
      </c>
      <c r="E389" s="50">
        <v>0.314</v>
      </c>
      <c r="F389" s="45">
        <f>F388*E389</f>
        <v>12.246</v>
      </c>
      <c r="G389" s="1"/>
      <c r="H389" s="46">
        <f>G389*F389</f>
        <v>0</v>
      </c>
      <c r="I389" s="1"/>
      <c r="J389" s="46">
        <f>I389*F389</f>
        <v>0</v>
      </c>
      <c r="K389" s="1"/>
      <c r="L389" s="46">
        <f>K389*F389</f>
        <v>0</v>
      </c>
      <c r="M389" s="47">
        <f>L389+J389+H389</f>
        <v>0</v>
      </c>
    </row>
    <row r="390" spans="1:13" ht="15" customHeight="1">
      <c r="A390" s="71"/>
      <c r="B390" s="48"/>
      <c r="C390" s="44" t="s">
        <v>27</v>
      </c>
      <c r="D390" s="20" t="s">
        <v>25</v>
      </c>
      <c r="E390" s="49">
        <v>0.0301</v>
      </c>
      <c r="F390" s="45">
        <f>F388*E390</f>
        <v>1.1739</v>
      </c>
      <c r="G390" s="1"/>
      <c r="H390" s="46">
        <f>G390*F390</f>
        <v>0</v>
      </c>
      <c r="I390" s="1"/>
      <c r="J390" s="46">
        <f>I390*F390</f>
        <v>0</v>
      </c>
      <c r="K390" s="1"/>
      <c r="L390" s="46">
        <f>K390*F390</f>
        <v>0</v>
      </c>
      <c r="M390" s="47">
        <f>L390+J390+H390</f>
        <v>0</v>
      </c>
    </row>
    <row r="391" spans="1:13" s="6" customFormat="1" ht="15" customHeight="1">
      <c r="A391" s="71"/>
      <c r="B391" s="48"/>
      <c r="C391" s="44" t="s">
        <v>175</v>
      </c>
      <c r="D391" s="20" t="s">
        <v>59</v>
      </c>
      <c r="E391" s="45">
        <v>6</v>
      </c>
      <c r="F391" s="45">
        <f>F388*E391</f>
        <v>234</v>
      </c>
      <c r="G391" s="1"/>
      <c r="H391" s="46">
        <f>G391*F391</f>
        <v>0</v>
      </c>
      <c r="I391" s="1"/>
      <c r="J391" s="46">
        <f>I391*F391</f>
        <v>0</v>
      </c>
      <c r="K391" s="1"/>
      <c r="L391" s="46">
        <f>K391*F391</f>
        <v>0</v>
      </c>
      <c r="M391" s="47">
        <f>L391+J391+H391</f>
        <v>0</v>
      </c>
    </row>
    <row r="392" spans="1:13" s="6" customFormat="1" ht="15" customHeight="1">
      <c r="A392" s="72"/>
      <c r="B392" s="48"/>
      <c r="C392" s="44" t="s">
        <v>28</v>
      </c>
      <c r="D392" s="20" t="s">
        <v>25</v>
      </c>
      <c r="E392" s="45">
        <v>0.16</v>
      </c>
      <c r="F392" s="45">
        <f>F388*E392</f>
        <v>6.24</v>
      </c>
      <c r="G392" s="1"/>
      <c r="H392" s="46">
        <f>G392*F392</f>
        <v>0</v>
      </c>
      <c r="I392" s="1"/>
      <c r="J392" s="46">
        <f>I392*F392</f>
        <v>0</v>
      </c>
      <c r="K392" s="1"/>
      <c r="L392" s="46">
        <f>K392*F392</f>
        <v>0</v>
      </c>
      <c r="M392" s="47">
        <f>L392+J392+H392</f>
        <v>0</v>
      </c>
    </row>
    <row r="393" spans="1:13" s="6" customFormat="1" ht="18" customHeight="1">
      <c r="A393" s="67" t="s">
        <v>288</v>
      </c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9"/>
    </row>
    <row r="394" spans="1:13" s="6" customFormat="1" ht="15" customHeight="1">
      <c r="A394" s="70">
        <v>1</v>
      </c>
      <c r="B394" s="43" t="s">
        <v>29</v>
      </c>
      <c r="C394" s="44" t="s">
        <v>293</v>
      </c>
      <c r="D394" s="20" t="s">
        <v>59</v>
      </c>
      <c r="E394" s="45"/>
      <c r="F394" s="45">
        <v>5</v>
      </c>
      <c r="G394" s="1"/>
      <c r="H394" s="46"/>
      <c r="I394" s="1"/>
      <c r="J394" s="46"/>
      <c r="K394" s="1"/>
      <c r="L394" s="46"/>
      <c r="M394" s="47"/>
    </row>
    <row r="395" spans="1:13" s="6" customFormat="1" ht="15" customHeight="1">
      <c r="A395" s="71"/>
      <c r="B395" s="48"/>
      <c r="C395" s="44" t="s">
        <v>26</v>
      </c>
      <c r="D395" s="20" t="s">
        <v>25</v>
      </c>
      <c r="E395" s="45">
        <v>1</v>
      </c>
      <c r="F395" s="45">
        <f>F394*E395</f>
        <v>5</v>
      </c>
      <c r="G395" s="1"/>
      <c r="H395" s="46">
        <f>G395*F395</f>
        <v>0</v>
      </c>
      <c r="I395" s="1"/>
      <c r="J395" s="46">
        <f>I395*F395</f>
        <v>0</v>
      </c>
      <c r="K395" s="1"/>
      <c r="L395" s="46">
        <f>K395*F395</f>
        <v>0</v>
      </c>
      <c r="M395" s="47">
        <f>L395+J395+H395</f>
        <v>0</v>
      </c>
    </row>
    <row r="396" spans="1:13" s="6" customFormat="1" ht="15" customHeight="1">
      <c r="A396" s="71"/>
      <c r="B396" s="48"/>
      <c r="C396" s="44" t="s">
        <v>294</v>
      </c>
      <c r="D396" s="20" t="s">
        <v>42</v>
      </c>
      <c r="E396" s="49" t="s">
        <v>164</v>
      </c>
      <c r="F396" s="45">
        <v>1</v>
      </c>
      <c r="G396" s="1"/>
      <c r="H396" s="46">
        <f>G396*F396</f>
        <v>0</v>
      </c>
      <c r="I396" s="1"/>
      <c r="J396" s="46">
        <f>I396*F396</f>
        <v>0</v>
      </c>
      <c r="K396" s="1"/>
      <c r="L396" s="46">
        <f>K396*F396</f>
        <v>0</v>
      </c>
      <c r="M396" s="47">
        <f>L396+J396+H396</f>
        <v>0</v>
      </c>
    </row>
    <row r="397" spans="1:13" s="6" customFormat="1" ht="15" customHeight="1">
      <c r="A397" s="71"/>
      <c r="B397" s="48"/>
      <c r="C397" s="44" t="s">
        <v>295</v>
      </c>
      <c r="D397" s="20" t="s">
        <v>59</v>
      </c>
      <c r="E397" s="45" t="s">
        <v>164</v>
      </c>
      <c r="F397" s="45">
        <v>5</v>
      </c>
      <c r="G397" s="1"/>
      <c r="H397" s="46">
        <f>G397*F397</f>
        <v>0</v>
      </c>
      <c r="I397" s="1"/>
      <c r="J397" s="46">
        <f>I397*F397</f>
        <v>0</v>
      </c>
      <c r="K397" s="1"/>
      <c r="L397" s="46">
        <f>K397*F397</f>
        <v>0</v>
      </c>
      <c r="M397" s="47">
        <f>L397+J397+H397</f>
        <v>0</v>
      </c>
    </row>
    <row r="398" spans="1:13" s="6" customFormat="1" ht="15" customHeight="1">
      <c r="A398" s="72"/>
      <c r="B398" s="48"/>
      <c r="C398" s="44" t="s">
        <v>165</v>
      </c>
      <c r="D398" s="20" t="s">
        <v>6</v>
      </c>
      <c r="E398" s="49" t="s">
        <v>164</v>
      </c>
      <c r="F398" s="45">
        <v>0.5</v>
      </c>
      <c r="G398" s="1"/>
      <c r="H398" s="46">
        <f>G398*F398</f>
        <v>0</v>
      </c>
      <c r="I398" s="1"/>
      <c r="J398" s="46">
        <f>I398*F398</f>
        <v>0</v>
      </c>
      <c r="K398" s="1"/>
      <c r="L398" s="46">
        <f>K398*F398</f>
        <v>0</v>
      </c>
      <c r="M398" s="47">
        <f>L398+J398+H398</f>
        <v>0</v>
      </c>
    </row>
    <row r="399" spans="1:13" s="6" customFormat="1" ht="15" customHeight="1" thickBot="1">
      <c r="A399" s="145"/>
      <c r="B399" s="146"/>
      <c r="C399" s="147" t="s">
        <v>4</v>
      </c>
      <c r="D399" s="148"/>
      <c r="E399" s="148"/>
      <c r="F399" s="149"/>
      <c r="G399" s="149"/>
      <c r="H399" s="149">
        <f>SUM(H62:H398)</f>
        <v>0</v>
      </c>
      <c r="I399" s="263"/>
      <c r="J399" s="149">
        <f>SUM(J62:J398)</f>
        <v>0</v>
      </c>
      <c r="K399" s="150"/>
      <c r="L399" s="150">
        <f>SUM(L62:L398)</f>
        <v>0</v>
      </c>
      <c r="M399" s="151">
        <f>L399+J399+H399</f>
        <v>0</v>
      </c>
    </row>
    <row r="400" spans="1:13" s="6" customFormat="1" ht="15" customHeight="1">
      <c r="A400" s="152"/>
      <c r="B400" s="153"/>
      <c r="C400" s="154" t="s">
        <v>23</v>
      </c>
      <c r="D400" s="7"/>
      <c r="E400" s="155"/>
      <c r="F400" s="156"/>
      <c r="G400" s="156"/>
      <c r="H400" s="156"/>
      <c r="I400" s="156"/>
      <c r="J400" s="156"/>
      <c r="K400" s="157"/>
      <c r="L400" s="157"/>
      <c r="M400" s="158">
        <f>H399*D400</f>
        <v>0</v>
      </c>
    </row>
    <row r="401" spans="1:13" s="6" customFormat="1" ht="15" customHeight="1">
      <c r="A401" s="159"/>
      <c r="B401" s="160"/>
      <c r="C401" s="161" t="s">
        <v>4</v>
      </c>
      <c r="D401" s="162"/>
      <c r="E401" s="162"/>
      <c r="F401" s="54"/>
      <c r="G401" s="54"/>
      <c r="H401" s="54"/>
      <c r="I401" s="54"/>
      <c r="J401" s="54"/>
      <c r="K401" s="55"/>
      <c r="L401" s="55"/>
      <c r="M401" s="56">
        <f>M399+M400</f>
        <v>0</v>
      </c>
    </row>
    <row r="402" spans="1:13" s="6" customFormat="1" ht="15" customHeight="1">
      <c r="A402" s="159"/>
      <c r="B402" s="160"/>
      <c r="C402" s="161" t="s">
        <v>8</v>
      </c>
      <c r="D402" s="8"/>
      <c r="E402" s="162"/>
      <c r="F402" s="54"/>
      <c r="G402" s="54"/>
      <c r="H402" s="54"/>
      <c r="I402" s="54"/>
      <c r="J402" s="54"/>
      <c r="K402" s="55"/>
      <c r="L402" s="55"/>
      <c r="M402" s="56">
        <f>M401*D402</f>
        <v>0</v>
      </c>
    </row>
    <row r="403" spans="1:13" s="6" customFormat="1" ht="15" customHeight="1">
      <c r="A403" s="163"/>
      <c r="B403" s="164"/>
      <c r="C403" s="165" t="s">
        <v>4</v>
      </c>
      <c r="D403" s="166"/>
      <c r="E403" s="166"/>
      <c r="F403" s="53"/>
      <c r="G403" s="53"/>
      <c r="H403" s="53"/>
      <c r="I403" s="53"/>
      <c r="J403" s="53"/>
      <c r="K403" s="144"/>
      <c r="L403" s="144"/>
      <c r="M403" s="167">
        <f>M402+M401</f>
        <v>0</v>
      </c>
    </row>
    <row r="404" spans="1:13" s="6" customFormat="1" ht="15" customHeight="1">
      <c r="A404" s="163"/>
      <c r="B404" s="164"/>
      <c r="C404" s="165" t="s">
        <v>72</v>
      </c>
      <c r="D404" s="9"/>
      <c r="E404" s="168"/>
      <c r="F404" s="53"/>
      <c r="G404" s="53"/>
      <c r="H404" s="53"/>
      <c r="I404" s="53"/>
      <c r="J404" s="53"/>
      <c r="K404" s="144"/>
      <c r="L404" s="144"/>
      <c r="M404" s="167">
        <f>M403*D404</f>
        <v>0</v>
      </c>
    </row>
    <row r="405" spans="1:13" s="6" customFormat="1" ht="15" customHeight="1" thickBot="1">
      <c r="A405" s="145"/>
      <c r="B405" s="169"/>
      <c r="C405" s="170" t="s">
        <v>65</v>
      </c>
      <c r="D405" s="171"/>
      <c r="E405" s="171"/>
      <c r="F405" s="172"/>
      <c r="G405" s="172"/>
      <c r="H405" s="172"/>
      <c r="I405" s="172"/>
      <c r="J405" s="172"/>
      <c r="K405" s="173"/>
      <c r="L405" s="173"/>
      <c r="M405" s="174">
        <f>M404+M403</f>
        <v>0</v>
      </c>
    </row>
    <row r="406" spans="1:13" s="13" customFormat="1" ht="15" customHeight="1">
      <c r="A406" s="175"/>
      <c r="B406" s="176"/>
      <c r="C406" s="177"/>
      <c r="D406" s="178"/>
      <c r="E406" s="178"/>
      <c r="F406" s="179"/>
      <c r="G406" s="179"/>
      <c r="H406" s="179"/>
      <c r="I406" s="179"/>
      <c r="J406" s="179"/>
      <c r="K406" s="179"/>
      <c r="L406" s="179"/>
      <c r="M406" s="179"/>
    </row>
    <row r="407" spans="1:13" ht="15" customHeight="1">
      <c r="A407" s="175"/>
      <c r="B407" s="176"/>
      <c r="C407" s="177"/>
      <c r="D407" s="178"/>
      <c r="E407" s="178"/>
      <c r="F407" s="179"/>
      <c r="G407" s="179"/>
      <c r="H407" s="179"/>
      <c r="I407" s="179"/>
      <c r="J407" s="179"/>
      <c r="K407" s="179"/>
      <c r="L407" s="179"/>
      <c r="M407" s="179"/>
    </row>
    <row r="408" spans="1:13" ht="15" customHeight="1">
      <c r="A408" s="175"/>
      <c r="B408" s="176"/>
      <c r="C408" s="177"/>
      <c r="D408" s="178"/>
      <c r="E408" s="178"/>
      <c r="F408" s="179"/>
      <c r="G408" s="179"/>
      <c r="H408" s="179"/>
      <c r="I408" s="179"/>
      <c r="J408" s="179"/>
      <c r="K408" s="179"/>
      <c r="L408" s="179"/>
      <c r="M408" s="179"/>
    </row>
    <row r="409" spans="1:13" ht="15" customHeight="1">
      <c r="A409" s="175"/>
      <c r="B409" s="176"/>
      <c r="C409" s="177"/>
      <c r="D409" s="178"/>
      <c r="E409" s="178"/>
      <c r="F409" s="179"/>
      <c r="G409" s="179"/>
      <c r="H409" s="179"/>
      <c r="I409" s="179"/>
      <c r="J409" s="179"/>
      <c r="K409" s="179"/>
      <c r="L409" s="179"/>
      <c r="M409" s="179"/>
    </row>
    <row r="410" spans="1:13" ht="15" customHeight="1">
      <c r="A410" s="175"/>
      <c r="B410" s="176"/>
      <c r="C410" s="177"/>
      <c r="D410" s="178"/>
      <c r="E410" s="178"/>
      <c r="F410" s="179"/>
      <c r="G410" s="179"/>
      <c r="H410" s="179"/>
      <c r="I410" s="179"/>
      <c r="J410" s="179"/>
      <c r="K410" s="179"/>
      <c r="L410" s="179"/>
      <c r="M410" s="179"/>
    </row>
    <row r="411" spans="1:13" ht="15" customHeight="1">
      <c r="A411" s="175"/>
      <c r="B411" s="176"/>
      <c r="C411" s="177"/>
      <c r="D411" s="178"/>
      <c r="E411" s="178"/>
      <c r="F411" s="179"/>
      <c r="G411" s="179"/>
      <c r="H411" s="179"/>
      <c r="I411" s="179"/>
      <c r="J411" s="179"/>
      <c r="K411" s="179"/>
      <c r="L411" s="179"/>
      <c r="M411" s="179"/>
    </row>
    <row r="412" spans="1:13" ht="15" customHeight="1">
      <c r="A412" s="175"/>
      <c r="B412" s="176"/>
      <c r="C412" s="177"/>
      <c r="D412" s="178"/>
      <c r="E412" s="178"/>
      <c r="F412" s="179"/>
      <c r="G412" s="179"/>
      <c r="H412" s="179"/>
      <c r="I412" s="179"/>
      <c r="J412" s="179"/>
      <c r="K412" s="179"/>
      <c r="L412" s="179"/>
      <c r="M412" s="179"/>
    </row>
    <row r="413" spans="1:13" ht="15" customHeight="1">
      <c r="A413" s="175"/>
      <c r="B413" s="176"/>
      <c r="C413" s="177"/>
      <c r="D413" s="178"/>
      <c r="E413" s="178"/>
      <c r="F413" s="179"/>
      <c r="G413" s="179"/>
      <c r="H413" s="179"/>
      <c r="I413" s="179"/>
      <c r="J413" s="179"/>
      <c r="K413" s="179"/>
      <c r="L413" s="179"/>
      <c r="M413" s="179"/>
    </row>
    <row r="414" spans="1:13" ht="15" customHeight="1">
      <c r="A414" s="175"/>
      <c r="B414" s="176"/>
      <c r="C414" s="177"/>
      <c r="D414" s="178"/>
      <c r="E414" s="178"/>
      <c r="F414" s="179"/>
      <c r="G414" s="179"/>
      <c r="H414" s="179"/>
      <c r="I414" s="179"/>
      <c r="J414" s="179"/>
      <c r="K414" s="179"/>
      <c r="L414" s="179"/>
      <c r="M414" s="179"/>
    </row>
    <row r="415" spans="1:13" ht="15" customHeight="1">
      <c r="A415" s="175"/>
      <c r="B415" s="176"/>
      <c r="C415" s="177"/>
      <c r="D415" s="178"/>
      <c r="E415" s="178"/>
      <c r="F415" s="179"/>
      <c r="G415" s="179"/>
      <c r="H415" s="179"/>
      <c r="I415" s="179"/>
      <c r="J415" s="179"/>
      <c r="K415" s="179"/>
      <c r="L415" s="179"/>
      <c r="M415" s="179"/>
    </row>
    <row r="416" spans="1:13" ht="15" customHeight="1">
      <c r="A416" s="175"/>
      <c r="B416" s="176"/>
      <c r="C416" s="177"/>
      <c r="D416" s="178"/>
      <c r="E416" s="178"/>
      <c r="F416" s="179"/>
      <c r="G416" s="179"/>
      <c r="H416" s="179"/>
      <c r="I416" s="179"/>
      <c r="J416" s="179"/>
      <c r="K416" s="179"/>
      <c r="L416" s="179"/>
      <c r="M416" s="179"/>
    </row>
    <row r="417" spans="1:13" ht="15" customHeight="1">
      <c r="A417" s="175"/>
      <c r="B417" s="176"/>
      <c r="C417" s="177"/>
      <c r="D417" s="178"/>
      <c r="E417" s="178"/>
      <c r="F417" s="179"/>
      <c r="G417" s="179"/>
      <c r="H417" s="179"/>
      <c r="I417" s="179"/>
      <c r="J417" s="179"/>
      <c r="K417" s="179"/>
      <c r="L417" s="179"/>
      <c r="M417" s="179"/>
    </row>
    <row r="418" spans="1:13" ht="15" customHeight="1">
      <c r="A418" s="175"/>
      <c r="B418" s="176"/>
      <c r="C418" s="177"/>
      <c r="D418" s="178"/>
      <c r="E418" s="178"/>
      <c r="F418" s="179"/>
      <c r="G418" s="179"/>
      <c r="H418" s="179"/>
      <c r="I418" s="179"/>
      <c r="J418" s="179"/>
      <c r="K418" s="179"/>
      <c r="L418" s="179"/>
      <c r="M418" s="179"/>
    </row>
    <row r="419" spans="1:13" ht="15" customHeight="1">
      <c r="A419" s="175"/>
      <c r="B419" s="176"/>
      <c r="C419" s="177"/>
      <c r="D419" s="178"/>
      <c r="E419" s="178"/>
      <c r="F419" s="179"/>
      <c r="G419" s="179"/>
      <c r="H419" s="179"/>
      <c r="I419" s="179"/>
      <c r="J419" s="179"/>
      <c r="K419" s="179"/>
      <c r="L419" s="179"/>
      <c r="M419" s="179"/>
    </row>
    <row r="420" spans="1:13" ht="15" customHeight="1">
      <c r="A420" s="175"/>
      <c r="B420" s="176"/>
      <c r="C420" s="177"/>
      <c r="D420" s="178"/>
      <c r="E420" s="178"/>
      <c r="F420" s="179"/>
      <c r="G420" s="179"/>
      <c r="H420" s="179"/>
      <c r="I420" s="179"/>
      <c r="J420" s="179"/>
      <c r="K420" s="179"/>
      <c r="L420" s="179"/>
      <c r="M420" s="179"/>
    </row>
    <row r="421" spans="1:13" ht="15" customHeight="1">
      <c r="A421" s="175"/>
      <c r="B421" s="176"/>
      <c r="C421" s="177"/>
      <c r="D421" s="178"/>
      <c r="E421" s="178"/>
      <c r="F421" s="179"/>
      <c r="G421" s="179"/>
      <c r="H421" s="179"/>
      <c r="I421" s="179"/>
      <c r="J421" s="179"/>
      <c r="K421" s="179"/>
      <c r="L421" s="179"/>
      <c r="M421" s="179"/>
    </row>
    <row r="422" spans="1:13" ht="15" customHeight="1">
      <c r="A422" s="175"/>
      <c r="B422" s="176"/>
      <c r="C422" s="177"/>
      <c r="D422" s="178"/>
      <c r="E422" s="178"/>
      <c r="F422" s="179"/>
      <c r="G422" s="179"/>
      <c r="H422" s="179"/>
      <c r="I422" s="179"/>
      <c r="J422" s="179"/>
      <c r="K422" s="179"/>
      <c r="L422" s="179"/>
      <c r="M422" s="179"/>
    </row>
    <row r="423" spans="1:13" ht="15" customHeight="1">
      <c r="A423" s="175"/>
      <c r="B423" s="176"/>
      <c r="C423" s="177"/>
      <c r="D423" s="178"/>
      <c r="E423" s="178"/>
      <c r="F423" s="179"/>
      <c r="G423" s="179"/>
      <c r="H423" s="179"/>
      <c r="I423" s="179"/>
      <c r="J423" s="179"/>
      <c r="K423" s="179"/>
      <c r="L423" s="179"/>
      <c r="M423" s="179"/>
    </row>
    <row r="424" spans="1:13" ht="15" customHeight="1">
      <c r="A424" s="175"/>
      <c r="B424" s="176"/>
      <c r="C424" s="177"/>
      <c r="D424" s="178"/>
      <c r="E424" s="178"/>
      <c r="F424" s="179"/>
      <c r="G424" s="179"/>
      <c r="H424" s="179"/>
      <c r="I424" s="179"/>
      <c r="J424" s="179"/>
      <c r="K424" s="179"/>
      <c r="L424" s="179"/>
      <c r="M424" s="179"/>
    </row>
    <row r="425" spans="1:13" ht="15" customHeight="1">
      <c r="A425" s="175"/>
      <c r="B425" s="176"/>
      <c r="C425" s="177"/>
      <c r="D425" s="178"/>
      <c r="E425" s="178"/>
      <c r="F425" s="179"/>
      <c r="G425" s="179"/>
      <c r="H425" s="179"/>
      <c r="I425" s="179"/>
      <c r="J425" s="179"/>
      <c r="K425" s="179"/>
      <c r="L425" s="179"/>
      <c r="M425" s="179"/>
    </row>
    <row r="426" spans="1:13" s="6" customFormat="1" ht="15" customHeight="1">
      <c r="A426" s="175"/>
      <c r="B426" s="176"/>
      <c r="C426" s="177"/>
      <c r="D426" s="178"/>
      <c r="E426" s="178"/>
      <c r="F426" s="179"/>
      <c r="G426" s="179"/>
      <c r="H426" s="179"/>
      <c r="I426" s="179"/>
      <c r="J426" s="179"/>
      <c r="K426" s="179"/>
      <c r="L426" s="179"/>
      <c r="M426" s="179"/>
    </row>
    <row r="427" spans="1:29" s="6" customFormat="1" ht="15" customHeight="1">
      <c r="A427" s="175"/>
      <c r="B427" s="176"/>
      <c r="C427" s="177"/>
      <c r="D427" s="178"/>
      <c r="E427" s="178"/>
      <c r="F427" s="179"/>
      <c r="G427" s="179"/>
      <c r="H427" s="179"/>
      <c r="I427" s="179"/>
      <c r="J427" s="179"/>
      <c r="K427" s="179"/>
      <c r="L427" s="179"/>
      <c r="M427" s="179"/>
      <c r="AC427" s="2"/>
    </row>
    <row r="428" spans="1:29" s="6" customFormat="1" ht="15" customHeight="1">
      <c r="A428" s="175"/>
      <c r="B428" s="176"/>
      <c r="C428" s="177"/>
      <c r="D428" s="178"/>
      <c r="E428" s="178"/>
      <c r="F428" s="179"/>
      <c r="G428" s="179"/>
      <c r="H428" s="179"/>
      <c r="I428" s="179"/>
      <c r="J428" s="179"/>
      <c r="K428" s="179"/>
      <c r="L428" s="179"/>
      <c r="M428" s="179"/>
      <c r="AC428" s="2"/>
    </row>
    <row r="429" spans="1:13" s="6" customFormat="1" ht="15" customHeight="1">
      <c r="A429" s="175"/>
      <c r="B429" s="176"/>
      <c r="C429" s="177"/>
      <c r="D429" s="178"/>
      <c r="E429" s="178"/>
      <c r="F429" s="179"/>
      <c r="G429" s="179"/>
      <c r="H429" s="179"/>
      <c r="I429" s="179"/>
      <c r="J429" s="179"/>
      <c r="K429" s="179"/>
      <c r="L429" s="179"/>
      <c r="M429" s="179"/>
    </row>
    <row r="430" spans="1:13" s="6" customFormat="1" ht="15" customHeight="1">
      <c r="A430" s="175"/>
      <c r="B430" s="176"/>
      <c r="C430" s="177"/>
      <c r="D430" s="178"/>
      <c r="E430" s="178"/>
      <c r="F430" s="179"/>
      <c r="G430" s="179"/>
      <c r="H430" s="179"/>
      <c r="I430" s="179"/>
      <c r="J430" s="179"/>
      <c r="K430" s="179"/>
      <c r="L430" s="179"/>
      <c r="M430" s="179"/>
    </row>
    <row r="431" spans="1:13" s="6" customFormat="1" ht="15" customHeight="1" thickBot="1">
      <c r="A431" s="175"/>
      <c r="B431" s="176"/>
      <c r="C431" s="177"/>
      <c r="D431" s="178"/>
      <c r="E431" s="178"/>
      <c r="F431" s="179"/>
      <c r="G431" s="179"/>
      <c r="H431" s="179"/>
      <c r="I431" s="179"/>
      <c r="J431" s="179"/>
      <c r="K431" s="179"/>
      <c r="L431" s="179"/>
      <c r="M431" s="179"/>
    </row>
    <row r="432" spans="1:13" s="6" customFormat="1" ht="15" customHeight="1">
      <c r="A432" s="106" t="s">
        <v>141</v>
      </c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8"/>
    </row>
    <row r="433" spans="1:13" s="6" customFormat="1" ht="15" customHeight="1" thickBot="1">
      <c r="A433" s="109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11"/>
    </row>
    <row r="434" spans="1:13" s="6" customFormat="1" ht="15" customHeight="1">
      <c r="A434" s="112" t="s">
        <v>0</v>
      </c>
      <c r="B434" s="113" t="s">
        <v>14</v>
      </c>
      <c r="C434" s="114" t="s">
        <v>15</v>
      </c>
      <c r="D434" s="115" t="s">
        <v>16</v>
      </c>
      <c r="E434" s="115" t="s">
        <v>1</v>
      </c>
      <c r="F434" s="115"/>
      <c r="G434" s="116" t="s">
        <v>19</v>
      </c>
      <c r="H434" s="117"/>
      <c r="I434" s="117"/>
      <c r="J434" s="117"/>
      <c r="K434" s="117"/>
      <c r="L434" s="118"/>
      <c r="M434" s="119" t="s">
        <v>4</v>
      </c>
    </row>
    <row r="435" spans="1:13" s="6" customFormat="1" ht="15" customHeight="1">
      <c r="A435" s="120"/>
      <c r="B435" s="121"/>
      <c r="C435" s="122"/>
      <c r="D435" s="123"/>
      <c r="E435" s="124" t="s">
        <v>21</v>
      </c>
      <c r="F435" s="124" t="s">
        <v>22</v>
      </c>
      <c r="G435" s="124" t="s">
        <v>2</v>
      </c>
      <c r="H435" s="125"/>
      <c r="I435" s="124" t="s">
        <v>3</v>
      </c>
      <c r="J435" s="124"/>
      <c r="K435" s="126" t="s">
        <v>18</v>
      </c>
      <c r="L435" s="127"/>
      <c r="M435" s="128"/>
    </row>
    <row r="436" spans="1:13" s="6" customFormat="1" ht="15" customHeight="1">
      <c r="A436" s="120"/>
      <c r="B436" s="121"/>
      <c r="C436" s="129"/>
      <c r="D436" s="123"/>
      <c r="E436" s="124"/>
      <c r="F436" s="124"/>
      <c r="G436" s="130" t="s">
        <v>20</v>
      </c>
      <c r="H436" s="130" t="s">
        <v>4</v>
      </c>
      <c r="I436" s="130" t="s">
        <v>20</v>
      </c>
      <c r="J436" s="130" t="s">
        <v>4</v>
      </c>
      <c r="K436" s="130" t="s">
        <v>20</v>
      </c>
      <c r="L436" s="130" t="s">
        <v>4</v>
      </c>
      <c r="M436" s="128"/>
    </row>
    <row r="437" spans="1:13" s="6" customFormat="1" ht="15" customHeight="1" thickBot="1">
      <c r="A437" s="131">
        <v>1</v>
      </c>
      <c r="B437" s="132">
        <v>2</v>
      </c>
      <c r="C437" s="133" t="s">
        <v>17</v>
      </c>
      <c r="D437" s="132">
        <v>4</v>
      </c>
      <c r="E437" s="132">
        <v>5</v>
      </c>
      <c r="F437" s="134">
        <v>6</v>
      </c>
      <c r="G437" s="134">
        <v>7</v>
      </c>
      <c r="H437" s="134">
        <v>8</v>
      </c>
      <c r="I437" s="134">
        <v>9</v>
      </c>
      <c r="J437" s="134">
        <v>10</v>
      </c>
      <c r="K437" s="135">
        <v>11</v>
      </c>
      <c r="L437" s="135">
        <v>12</v>
      </c>
      <c r="M437" s="136">
        <v>13</v>
      </c>
    </row>
    <row r="438" spans="1:13" s="6" customFormat="1" ht="15" customHeight="1">
      <c r="A438" s="181"/>
      <c r="B438" s="182"/>
      <c r="C438" s="183" t="s">
        <v>34</v>
      </c>
      <c r="D438" s="182"/>
      <c r="E438" s="182"/>
      <c r="F438" s="184"/>
      <c r="G438" s="10"/>
      <c r="H438" s="184"/>
      <c r="I438" s="10"/>
      <c r="J438" s="184"/>
      <c r="K438" s="11"/>
      <c r="L438" s="185"/>
      <c r="M438" s="186"/>
    </row>
    <row r="439" spans="1:13" s="6" customFormat="1" ht="27.75" customHeight="1">
      <c r="A439" s="80">
        <v>1</v>
      </c>
      <c r="B439" s="187" t="s">
        <v>37</v>
      </c>
      <c r="C439" s="188" t="s">
        <v>108</v>
      </c>
      <c r="D439" s="189" t="s">
        <v>41</v>
      </c>
      <c r="E439" s="189"/>
      <c r="F439" s="190">
        <v>1</v>
      </c>
      <c r="G439" s="3"/>
      <c r="H439" s="53"/>
      <c r="I439" s="3"/>
      <c r="J439" s="53"/>
      <c r="K439" s="4"/>
      <c r="L439" s="144"/>
      <c r="M439" s="167"/>
    </row>
    <row r="440" spans="1:13" s="6" customFormat="1" ht="15" customHeight="1">
      <c r="A440" s="81"/>
      <c r="B440" s="187"/>
      <c r="C440" s="188" t="s">
        <v>26</v>
      </c>
      <c r="D440" s="189" t="s">
        <v>24</v>
      </c>
      <c r="E440" s="189">
        <v>2.19</v>
      </c>
      <c r="F440" s="190">
        <f>F439*E440</f>
        <v>2.19</v>
      </c>
      <c r="G440" s="3"/>
      <c r="H440" s="54">
        <f>G440*F440</f>
        <v>0</v>
      </c>
      <c r="I440" s="3"/>
      <c r="J440" s="54">
        <f>I440*F440</f>
        <v>0</v>
      </c>
      <c r="K440" s="4"/>
      <c r="L440" s="55">
        <f>K440*F440</f>
        <v>0</v>
      </c>
      <c r="M440" s="56">
        <f>J440+H440+L440</f>
        <v>0</v>
      </c>
    </row>
    <row r="441" spans="1:13" s="6" customFormat="1" ht="15" customHeight="1">
      <c r="A441" s="81"/>
      <c r="B441" s="187"/>
      <c r="C441" s="188" t="s">
        <v>27</v>
      </c>
      <c r="D441" s="189" t="s">
        <v>25</v>
      </c>
      <c r="E441" s="189">
        <v>0.07</v>
      </c>
      <c r="F441" s="190">
        <f>F439*E441</f>
        <v>0.07</v>
      </c>
      <c r="G441" s="3"/>
      <c r="H441" s="54">
        <f>G441*F441</f>
        <v>0</v>
      </c>
      <c r="I441" s="3"/>
      <c r="J441" s="54">
        <f>I441*F441</f>
        <v>0</v>
      </c>
      <c r="K441" s="4"/>
      <c r="L441" s="55">
        <f>K441*F441</f>
        <v>0</v>
      </c>
      <c r="M441" s="56">
        <f>J441+H441+L441</f>
        <v>0</v>
      </c>
    </row>
    <row r="442" spans="1:13" s="6" customFormat="1" ht="27.75" customHeight="1">
      <c r="A442" s="81"/>
      <c r="B442" s="191"/>
      <c r="C442" s="188" t="s">
        <v>108</v>
      </c>
      <c r="D442" s="189" t="s">
        <v>41</v>
      </c>
      <c r="E442" s="192"/>
      <c r="F442" s="193">
        <f>F439*1</f>
        <v>1</v>
      </c>
      <c r="G442" s="3"/>
      <c r="H442" s="54">
        <f>G442*F442</f>
        <v>0</v>
      </c>
      <c r="I442" s="3"/>
      <c r="J442" s="54">
        <f>I442*F442</f>
        <v>0</v>
      </c>
      <c r="K442" s="4"/>
      <c r="L442" s="55">
        <f>K442*F442</f>
        <v>0</v>
      </c>
      <c r="M442" s="56">
        <f>J442+H442+L442</f>
        <v>0</v>
      </c>
    </row>
    <row r="443" spans="1:13" s="6" customFormat="1" ht="15" customHeight="1">
      <c r="A443" s="81"/>
      <c r="B443" s="191"/>
      <c r="C443" s="194" t="s">
        <v>109</v>
      </c>
      <c r="D443" s="189" t="s">
        <v>41</v>
      </c>
      <c r="E443" s="192"/>
      <c r="F443" s="193">
        <f>F439</f>
        <v>1</v>
      </c>
      <c r="G443" s="3"/>
      <c r="H443" s="54">
        <f>G443*F443</f>
        <v>0</v>
      </c>
      <c r="I443" s="3"/>
      <c r="J443" s="54">
        <f>I443*F443</f>
        <v>0</v>
      </c>
      <c r="K443" s="4"/>
      <c r="L443" s="55">
        <f>K443*F443</f>
        <v>0</v>
      </c>
      <c r="M443" s="56">
        <f>J443+H443+L443</f>
        <v>0</v>
      </c>
    </row>
    <row r="444" spans="1:13" s="6" customFormat="1" ht="15" customHeight="1">
      <c r="A444" s="82"/>
      <c r="B444" s="191"/>
      <c r="C444" s="194" t="s">
        <v>28</v>
      </c>
      <c r="D444" s="189" t="s">
        <v>25</v>
      </c>
      <c r="E444" s="189">
        <v>0.37</v>
      </c>
      <c r="F444" s="193">
        <f>F439*E444</f>
        <v>0.37</v>
      </c>
      <c r="G444" s="3"/>
      <c r="H444" s="54">
        <f>G444*F444</f>
        <v>0</v>
      </c>
      <c r="I444" s="3"/>
      <c r="J444" s="54">
        <f>I444*F444</f>
        <v>0</v>
      </c>
      <c r="K444" s="4"/>
      <c r="L444" s="55">
        <f>K444*F444</f>
        <v>0</v>
      </c>
      <c r="M444" s="56">
        <f>J444+H444+L444</f>
        <v>0</v>
      </c>
    </row>
    <row r="445" spans="1:13" s="6" customFormat="1" ht="27.75" customHeight="1">
      <c r="A445" s="80">
        <v>2</v>
      </c>
      <c r="B445" s="191" t="s">
        <v>38</v>
      </c>
      <c r="C445" s="188" t="s">
        <v>110</v>
      </c>
      <c r="D445" s="189" t="s">
        <v>41</v>
      </c>
      <c r="E445" s="189"/>
      <c r="F445" s="193">
        <v>2</v>
      </c>
      <c r="G445" s="19"/>
      <c r="H445" s="54"/>
      <c r="I445" s="3"/>
      <c r="J445" s="54"/>
      <c r="K445" s="4"/>
      <c r="L445" s="55"/>
      <c r="M445" s="56"/>
    </row>
    <row r="446" spans="1:13" s="6" customFormat="1" ht="15" customHeight="1">
      <c r="A446" s="81"/>
      <c r="B446" s="191"/>
      <c r="C446" s="188" t="s">
        <v>26</v>
      </c>
      <c r="D446" s="189" t="s">
        <v>24</v>
      </c>
      <c r="E446" s="189">
        <v>2.44</v>
      </c>
      <c r="F446" s="193">
        <f>F445*E446</f>
        <v>4.88</v>
      </c>
      <c r="G446" s="19"/>
      <c r="H446" s="54">
        <f>G446*F446</f>
        <v>0</v>
      </c>
      <c r="I446" s="3"/>
      <c r="J446" s="54">
        <f>I446*F446</f>
        <v>0</v>
      </c>
      <c r="K446" s="4"/>
      <c r="L446" s="55">
        <f>K446*F446</f>
        <v>0</v>
      </c>
      <c r="M446" s="56">
        <f>J446+H446+L446</f>
        <v>0</v>
      </c>
    </row>
    <row r="447" spans="1:13" s="6" customFormat="1" ht="15" customHeight="1">
      <c r="A447" s="81"/>
      <c r="B447" s="187"/>
      <c r="C447" s="188" t="s">
        <v>27</v>
      </c>
      <c r="D447" s="189" t="s">
        <v>25</v>
      </c>
      <c r="E447" s="189">
        <v>0.13</v>
      </c>
      <c r="F447" s="193">
        <f>F445*E447</f>
        <v>0.26</v>
      </c>
      <c r="G447" s="19"/>
      <c r="H447" s="54">
        <f>G447*F447</f>
        <v>0</v>
      </c>
      <c r="I447" s="3"/>
      <c r="J447" s="54">
        <f>I447*F447</f>
        <v>0</v>
      </c>
      <c r="K447" s="4"/>
      <c r="L447" s="55">
        <f>K447*F447</f>
        <v>0</v>
      </c>
      <c r="M447" s="56">
        <f>J447+H447+L447</f>
        <v>0</v>
      </c>
    </row>
    <row r="448" spans="1:13" s="6" customFormat="1" ht="27.75" customHeight="1">
      <c r="A448" s="81"/>
      <c r="B448" s="191"/>
      <c r="C448" s="188" t="s">
        <v>110</v>
      </c>
      <c r="D448" s="189" t="s">
        <v>41</v>
      </c>
      <c r="E448" s="189"/>
      <c r="F448" s="190">
        <f>F445</f>
        <v>2</v>
      </c>
      <c r="G448" s="19"/>
      <c r="H448" s="54">
        <f>G448*F448</f>
        <v>0</v>
      </c>
      <c r="I448" s="3"/>
      <c r="J448" s="54">
        <f>I448*F448</f>
        <v>0</v>
      </c>
      <c r="K448" s="4"/>
      <c r="L448" s="55">
        <f>K448*F448</f>
        <v>0</v>
      </c>
      <c r="M448" s="56">
        <f>J448+H448+L448</f>
        <v>0</v>
      </c>
    </row>
    <row r="449" spans="1:13" s="6" customFormat="1" ht="15" customHeight="1">
      <c r="A449" s="82"/>
      <c r="B449" s="191"/>
      <c r="C449" s="188" t="s">
        <v>28</v>
      </c>
      <c r="D449" s="189" t="s">
        <v>25</v>
      </c>
      <c r="E449" s="189">
        <v>0.94</v>
      </c>
      <c r="F449" s="193">
        <f>F445*E449</f>
        <v>1.88</v>
      </c>
      <c r="G449" s="19"/>
      <c r="H449" s="54">
        <f>G449*F449</f>
        <v>0</v>
      </c>
      <c r="I449" s="3"/>
      <c r="J449" s="54">
        <f>I449*F449</f>
        <v>0</v>
      </c>
      <c r="K449" s="4"/>
      <c r="L449" s="55">
        <f>K449*F449</f>
        <v>0</v>
      </c>
      <c r="M449" s="56">
        <f>J449+H449+L449</f>
        <v>0</v>
      </c>
    </row>
    <row r="450" spans="1:13" s="6" customFormat="1" ht="27.75" customHeight="1">
      <c r="A450" s="80">
        <v>3</v>
      </c>
      <c r="B450" s="191" t="s">
        <v>111</v>
      </c>
      <c r="C450" s="188" t="s">
        <v>112</v>
      </c>
      <c r="D450" s="189" t="s">
        <v>41</v>
      </c>
      <c r="E450" s="195"/>
      <c r="F450" s="190">
        <v>3</v>
      </c>
      <c r="G450" s="19"/>
      <c r="H450" s="54"/>
      <c r="I450" s="3"/>
      <c r="J450" s="54"/>
      <c r="K450" s="4"/>
      <c r="L450" s="55"/>
      <c r="M450" s="56"/>
    </row>
    <row r="451" spans="1:13" s="6" customFormat="1" ht="15" customHeight="1">
      <c r="A451" s="81"/>
      <c r="B451" s="187"/>
      <c r="C451" s="188" t="s">
        <v>26</v>
      </c>
      <c r="D451" s="196" t="s">
        <v>24</v>
      </c>
      <c r="E451" s="197">
        <v>1.83</v>
      </c>
      <c r="F451" s="190">
        <f>F450*E451</f>
        <v>5.49</v>
      </c>
      <c r="G451" s="19"/>
      <c r="H451" s="54">
        <f>G451*F451</f>
        <v>0</v>
      </c>
      <c r="I451" s="3"/>
      <c r="J451" s="54">
        <f>I451*F451</f>
        <v>0</v>
      </c>
      <c r="K451" s="4"/>
      <c r="L451" s="55">
        <f>K451*F451</f>
        <v>0</v>
      </c>
      <c r="M451" s="56">
        <f>J451+H451+L451</f>
        <v>0</v>
      </c>
    </row>
    <row r="452" spans="1:13" s="6" customFormat="1" ht="15" customHeight="1">
      <c r="A452" s="81"/>
      <c r="B452" s="191"/>
      <c r="C452" s="188" t="s">
        <v>27</v>
      </c>
      <c r="D452" s="189" t="s">
        <v>25</v>
      </c>
      <c r="E452" s="189">
        <v>0.05</v>
      </c>
      <c r="F452" s="190">
        <f>F450*E452</f>
        <v>0.15000000000000002</v>
      </c>
      <c r="G452" s="19"/>
      <c r="H452" s="54">
        <f>G452*F452</f>
        <v>0</v>
      </c>
      <c r="I452" s="3"/>
      <c r="J452" s="54">
        <f>I452*F452</f>
        <v>0</v>
      </c>
      <c r="K452" s="4"/>
      <c r="L452" s="55">
        <f>K452*F452</f>
        <v>0</v>
      </c>
      <c r="M452" s="56">
        <f>J452+H452+L452</f>
        <v>0</v>
      </c>
    </row>
    <row r="453" spans="1:13" s="6" customFormat="1" ht="15" customHeight="1">
      <c r="A453" s="81"/>
      <c r="B453" s="187"/>
      <c r="C453" s="188" t="s">
        <v>113</v>
      </c>
      <c r="D453" s="196" t="s">
        <v>41</v>
      </c>
      <c r="E453" s="197"/>
      <c r="F453" s="190">
        <f>F450</f>
        <v>3</v>
      </c>
      <c r="G453" s="19"/>
      <c r="H453" s="54">
        <f>G453*F453</f>
        <v>0</v>
      </c>
      <c r="I453" s="3"/>
      <c r="J453" s="54">
        <f>I453*F453</f>
        <v>0</v>
      </c>
      <c r="K453" s="4"/>
      <c r="L453" s="55">
        <f>K453*F453</f>
        <v>0</v>
      </c>
      <c r="M453" s="56">
        <f>J453+H453+L453</f>
        <v>0</v>
      </c>
    </row>
    <row r="454" spans="1:13" s="6" customFormat="1" ht="15" customHeight="1">
      <c r="A454" s="82"/>
      <c r="B454" s="187"/>
      <c r="C454" s="188" t="s">
        <v>28</v>
      </c>
      <c r="D454" s="196" t="s">
        <v>25</v>
      </c>
      <c r="E454" s="197">
        <v>0.43</v>
      </c>
      <c r="F454" s="190">
        <f>F450*E454</f>
        <v>1.29</v>
      </c>
      <c r="G454" s="3"/>
      <c r="H454" s="54">
        <f>G454*F454</f>
        <v>0</v>
      </c>
      <c r="I454" s="3"/>
      <c r="J454" s="54">
        <f>I454*F454</f>
        <v>0</v>
      </c>
      <c r="K454" s="4"/>
      <c r="L454" s="55">
        <f>K454*F454</f>
        <v>0</v>
      </c>
      <c r="M454" s="56">
        <f>J454+H454+L454</f>
        <v>0</v>
      </c>
    </row>
    <row r="455" spans="1:13" s="6" customFormat="1" ht="15" customHeight="1">
      <c r="A455" s="198"/>
      <c r="B455" s="187"/>
      <c r="C455" s="199" t="s">
        <v>35</v>
      </c>
      <c r="D455" s="189"/>
      <c r="E455" s="197"/>
      <c r="F455" s="190"/>
      <c r="G455" s="3"/>
      <c r="H455" s="54"/>
      <c r="I455" s="3"/>
      <c r="J455" s="54"/>
      <c r="K455" s="4"/>
      <c r="L455" s="55"/>
      <c r="M455" s="56"/>
    </row>
    <row r="456" spans="1:13" s="6" customFormat="1" ht="27.75" customHeight="1">
      <c r="A456" s="80">
        <v>1</v>
      </c>
      <c r="B456" s="191" t="s">
        <v>39</v>
      </c>
      <c r="C456" s="188" t="s">
        <v>114</v>
      </c>
      <c r="D456" s="189" t="s">
        <v>42</v>
      </c>
      <c r="E456" s="200"/>
      <c r="F456" s="190">
        <v>10</v>
      </c>
      <c r="G456" s="3"/>
      <c r="H456" s="54"/>
      <c r="I456" s="3"/>
      <c r="J456" s="54"/>
      <c r="K456" s="4"/>
      <c r="L456" s="55"/>
      <c r="M456" s="56"/>
    </row>
    <row r="457" spans="1:13" s="6" customFormat="1" ht="15" customHeight="1">
      <c r="A457" s="81"/>
      <c r="B457" s="187"/>
      <c r="C457" s="188" t="s">
        <v>26</v>
      </c>
      <c r="D457" s="189" t="s">
        <v>24</v>
      </c>
      <c r="E457" s="201">
        <v>0.583</v>
      </c>
      <c r="F457" s="190">
        <f>F456*E457</f>
        <v>5.83</v>
      </c>
      <c r="G457" s="3"/>
      <c r="H457" s="54">
        <f aca="true" t="shared" si="12" ref="H457:H466">G457*F457</f>
        <v>0</v>
      </c>
      <c r="I457" s="3"/>
      <c r="J457" s="54">
        <f aca="true" t="shared" si="13" ref="J457:J466">I457*F457</f>
        <v>0</v>
      </c>
      <c r="K457" s="4"/>
      <c r="L457" s="55">
        <f aca="true" t="shared" si="14" ref="L457:L466">K457*F457</f>
        <v>0</v>
      </c>
      <c r="M457" s="56">
        <f aca="true" t="shared" si="15" ref="M457:M466">J457+H457+L457</f>
        <v>0</v>
      </c>
    </row>
    <row r="458" spans="1:13" s="6" customFormat="1" ht="15" customHeight="1">
      <c r="A458" s="81"/>
      <c r="B458" s="187"/>
      <c r="C458" s="188" t="s">
        <v>27</v>
      </c>
      <c r="D458" s="189" t="s">
        <v>25</v>
      </c>
      <c r="E458" s="200">
        <v>0.0046</v>
      </c>
      <c r="F458" s="190">
        <f>F456*E458</f>
        <v>0.046</v>
      </c>
      <c r="G458" s="3"/>
      <c r="H458" s="54">
        <f t="shared" si="12"/>
        <v>0</v>
      </c>
      <c r="I458" s="3"/>
      <c r="J458" s="54">
        <f t="shared" si="13"/>
        <v>0</v>
      </c>
      <c r="K458" s="4"/>
      <c r="L458" s="55">
        <f t="shared" si="14"/>
        <v>0</v>
      </c>
      <c r="M458" s="56">
        <f t="shared" si="15"/>
        <v>0</v>
      </c>
    </row>
    <row r="459" spans="1:13" s="6" customFormat="1" ht="15" customHeight="1">
      <c r="A459" s="81"/>
      <c r="B459" s="187"/>
      <c r="C459" s="188" t="s">
        <v>125</v>
      </c>
      <c r="D459" s="189" t="s">
        <v>42</v>
      </c>
      <c r="E459" s="201"/>
      <c r="F459" s="193">
        <f>F456</f>
        <v>10</v>
      </c>
      <c r="G459" s="3"/>
      <c r="H459" s="54">
        <f t="shared" si="12"/>
        <v>0</v>
      </c>
      <c r="I459" s="3"/>
      <c r="J459" s="54">
        <f t="shared" si="13"/>
        <v>0</v>
      </c>
      <c r="K459" s="4"/>
      <c r="L459" s="55">
        <f t="shared" si="14"/>
        <v>0</v>
      </c>
      <c r="M459" s="56">
        <f t="shared" si="15"/>
        <v>0</v>
      </c>
    </row>
    <row r="460" spans="1:13" s="6" customFormat="1" ht="15" customHeight="1">
      <c r="A460" s="81"/>
      <c r="B460" s="187"/>
      <c r="C460" s="188" t="s">
        <v>126</v>
      </c>
      <c r="D460" s="189" t="s">
        <v>59</v>
      </c>
      <c r="E460" s="197"/>
      <c r="F460" s="190">
        <v>5</v>
      </c>
      <c r="G460" s="3"/>
      <c r="H460" s="54">
        <f t="shared" si="12"/>
        <v>0</v>
      </c>
      <c r="I460" s="3"/>
      <c r="J460" s="54">
        <f t="shared" si="13"/>
        <v>0</v>
      </c>
      <c r="K460" s="4"/>
      <c r="L460" s="55">
        <f t="shared" si="14"/>
        <v>0</v>
      </c>
      <c r="M460" s="56">
        <f t="shared" si="15"/>
        <v>0</v>
      </c>
    </row>
    <row r="461" spans="1:13" s="6" customFormat="1" ht="15" customHeight="1">
      <c r="A461" s="81"/>
      <c r="B461" s="187"/>
      <c r="C461" s="188" t="s">
        <v>127</v>
      </c>
      <c r="D461" s="189" t="s">
        <v>59</v>
      </c>
      <c r="E461" s="201"/>
      <c r="F461" s="193">
        <v>5</v>
      </c>
      <c r="G461" s="3"/>
      <c r="H461" s="54">
        <f t="shared" si="12"/>
        <v>0</v>
      </c>
      <c r="I461" s="3"/>
      <c r="J461" s="54">
        <f t="shared" si="13"/>
        <v>0</v>
      </c>
      <c r="K461" s="4"/>
      <c r="L461" s="55">
        <f t="shared" si="14"/>
        <v>0</v>
      </c>
      <c r="M461" s="56">
        <f t="shared" si="15"/>
        <v>0</v>
      </c>
    </row>
    <row r="462" spans="1:13" s="6" customFormat="1" ht="15" customHeight="1">
      <c r="A462" s="81"/>
      <c r="B462" s="187"/>
      <c r="C462" s="188" t="s">
        <v>128</v>
      </c>
      <c r="D462" s="189" t="s">
        <v>59</v>
      </c>
      <c r="E462" s="201"/>
      <c r="F462" s="193">
        <v>2</v>
      </c>
      <c r="G462" s="3"/>
      <c r="H462" s="54">
        <f t="shared" si="12"/>
        <v>0</v>
      </c>
      <c r="I462" s="3"/>
      <c r="J462" s="54">
        <f t="shared" si="13"/>
        <v>0</v>
      </c>
      <c r="K462" s="4"/>
      <c r="L462" s="55">
        <f t="shared" si="14"/>
        <v>0</v>
      </c>
      <c r="M462" s="56">
        <f t="shared" si="15"/>
        <v>0</v>
      </c>
    </row>
    <row r="463" spans="1:13" s="6" customFormat="1" ht="15" customHeight="1">
      <c r="A463" s="81"/>
      <c r="B463" s="187"/>
      <c r="C463" s="188" t="s">
        <v>129</v>
      </c>
      <c r="D463" s="189" t="s">
        <v>59</v>
      </c>
      <c r="E463" s="197"/>
      <c r="F463" s="190">
        <v>5</v>
      </c>
      <c r="G463" s="3"/>
      <c r="H463" s="54">
        <f t="shared" si="12"/>
        <v>0</v>
      </c>
      <c r="I463" s="3"/>
      <c r="J463" s="54">
        <f t="shared" si="13"/>
        <v>0</v>
      </c>
      <c r="K463" s="4"/>
      <c r="L463" s="55">
        <f t="shared" si="14"/>
        <v>0</v>
      </c>
      <c r="M463" s="56">
        <f t="shared" si="15"/>
        <v>0</v>
      </c>
    </row>
    <row r="464" spans="1:13" s="6" customFormat="1" ht="15" customHeight="1">
      <c r="A464" s="81"/>
      <c r="B464" s="187"/>
      <c r="C464" s="188" t="s">
        <v>130</v>
      </c>
      <c r="D464" s="189" t="s">
        <v>59</v>
      </c>
      <c r="E464" s="197"/>
      <c r="F464" s="190">
        <v>20</v>
      </c>
      <c r="G464" s="3"/>
      <c r="H464" s="54">
        <f t="shared" si="12"/>
        <v>0</v>
      </c>
      <c r="I464" s="3"/>
      <c r="J464" s="54">
        <f t="shared" si="13"/>
        <v>0</v>
      </c>
      <c r="K464" s="4"/>
      <c r="L464" s="55">
        <f t="shared" si="14"/>
        <v>0</v>
      </c>
      <c r="M464" s="56">
        <f t="shared" si="15"/>
        <v>0</v>
      </c>
    </row>
    <row r="465" spans="1:13" s="6" customFormat="1" ht="15" customHeight="1">
      <c r="A465" s="81"/>
      <c r="B465" s="187"/>
      <c r="C465" s="188" t="s">
        <v>43</v>
      </c>
      <c r="D465" s="189" t="s">
        <v>59</v>
      </c>
      <c r="E465" s="197"/>
      <c r="F465" s="190">
        <v>20</v>
      </c>
      <c r="G465" s="3"/>
      <c r="H465" s="54">
        <f t="shared" si="12"/>
        <v>0</v>
      </c>
      <c r="I465" s="3"/>
      <c r="J465" s="54">
        <f t="shared" si="13"/>
        <v>0</v>
      </c>
      <c r="K465" s="4"/>
      <c r="L465" s="55">
        <f t="shared" si="14"/>
        <v>0</v>
      </c>
      <c r="M465" s="56">
        <f t="shared" si="15"/>
        <v>0</v>
      </c>
    </row>
    <row r="466" spans="1:13" s="6" customFormat="1" ht="15" customHeight="1">
      <c r="A466" s="82"/>
      <c r="B466" s="187"/>
      <c r="C466" s="188" t="s">
        <v>28</v>
      </c>
      <c r="D466" s="196" t="s">
        <v>25</v>
      </c>
      <c r="E466" s="201">
        <v>0.156</v>
      </c>
      <c r="F466" s="190">
        <f>F456*E466</f>
        <v>1.56</v>
      </c>
      <c r="G466" s="3"/>
      <c r="H466" s="54">
        <f t="shared" si="12"/>
        <v>0</v>
      </c>
      <c r="I466" s="3"/>
      <c r="J466" s="54">
        <f t="shared" si="13"/>
        <v>0</v>
      </c>
      <c r="K466" s="4"/>
      <c r="L466" s="55">
        <f t="shared" si="14"/>
        <v>0</v>
      </c>
      <c r="M466" s="56">
        <f t="shared" si="15"/>
        <v>0</v>
      </c>
    </row>
    <row r="467" spans="1:13" s="6" customFormat="1" ht="27.75" customHeight="1">
      <c r="A467" s="80">
        <v>2</v>
      </c>
      <c r="B467" s="191" t="s">
        <v>63</v>
      </c>
      <c r="C467" s="188" t="s">
        <v>114</v>
      </c>
      <c r="D467" s="189" t="s">
        <v>42</v>
      </c>
      <c r="E467" s="200"/>
      <c r="F467" s="190">
        <v>5</v>
      </c>
      <c r="G467" s="3"/>
      <c r="H467" s="54"/>
      <c r="I467" s="3"/>
      <c r="J467" s="54"/>
      <c r="K467" s="4"/>
      <c r="L467" s="55"/>
      <c r="M467" s="56"/>
    </row>
    <row r="468" spans="1:13" s="6" customFormat="1" ht="15" customHeight="1">
      <c r="A468" s="81"/>
      <c r="B468" s="187"/>
      <c r="C468" s="188" t="s">
        <v>26</v>
      </c>
      <c r="D468" s="189" t="s">
        <v>24</v>
      </c>
      <c r="E468" s="201">
        <v>0.609</v>
      </c>
      <c r="F468" s="190">
        <f>F467*E468</f>
        <v>3.045</v>
      </c>
      <c r="G468" s="3"/>
      <c r="H468" s="54">
        <f aca="true" t="shared" si="16" ref="H468:H475">G468*F468</f>
        <v>0</v>
      </c>
      <c r="I468" s="3"/>
      <c r="J468" s="54">
        <f aca="true" t="shared" si="17" ref="J468:J475">I468*F468</f>
        <v>0</v>
      </c>
      <c r="K468" s="4"/>
      <c r="L468" s="55">
        <f aca="true" t="shared" si="18" ref="L468:L475">K468*F468</f>
        <v>0</v>
      </c>
      <c r="M468" s="56">
        <f aca="true" t="shared" si="19" ref="M468:M475">J468+H468+L468</f>
        <v>0</v>
      </c>
    </row>
    <row r="469" spans="1:13" s="6" customFormat="1" ht="15" customHeight="1">
      <c r="A469" s="81"/>
      <c r="B469" s="187"/>
      <c r="C469" s="188" t="s">
        <v>27</v>
      </c>
      <c r="D469" s="189" t="s">
        <v>25</v>
      </c>
      <c r="E469" s="200">
        <v>0.0021</v>
      </c>
      <c r="F469" s="190">
        <f>F467*E469</f>
        <v>0.010499999999999999</v>
      </c>
      <c r="G469" s="3"/>
      <c r="H469" s="54">
        <f t="shared" si="16"/>
        <v>0</v>
      </c>
      <c r="I469" s="3"/>
      <c r="J469" s="54">
        <f t="shared" si="17"/>
        <v>0</v>
      </c>
      <c r="K469" s="4"/>
      <c r="L469" s="55">
        <f t="shared" si="18"/>
        <v>0</v>
      </c>
      <c r="M469" s="56">
        <f t="shared" si="19"/>
        <v>0</v>
      </c>
    </row>
    <row r="470" spans="1:13" s="6" customFormat="1" ht="15" customHeight="1">
      <c r="A470" s="81"/>
      <c r="B470" s="187"/>
      <c r="C470" s="188" t="s">
        <v>131</v>
      </c>
      <c r="D470" s="189" t="s">
        <v>42</v>
      </c>
      <c r="E470" s="201"/>
      <c r="F470" s="193">
        <f>F467</f>
        <v>5</v>
      </c>
      <c r="G470" s="3"/>
      <c r="H470" s="54">
        <f t="shared" si="16"/>
        <v>0</v>
      </c>
      <c r="I470" s="3"/>
      <c r="J470" s="54">
        <f t="shared" si="17"/>
        <v>0</v>
      </c>
      <c r="K470" s="4"/>
      <c r="L470" s="55">
        <f t="shared" si="18"/>
        <v>0</v>
      </c>
      <c r="M470" s="56">
        <f t="shared" si="19"/>
        <v>0</v>
      </c>
    </row>
    <row r="471" spans="1:13" s="6" customFormat="1" ht="15" customHeight="1">
      <c r="A471" s="81"/>
      <c r="B471" s="187"/>
      <c r="C471" s="188" t="s">
        <v>132</v>
      </c>
      <c r="D471" s="189" t="s">
        <v>59</v>
      </c>
      <c r="E471" s="197"/>
      <c r="F471" s="190">
        <v>4</v>
      </c>
      <c r="G471" s="3"/>
      <c r="H471" s="54">
        <f t="shared" si="16"/>
        <v>0</v>
      </c>
      <c r="I471" s="3"/>
      <c r="J471" s="54">
        <f t="shared" si="17"/>
        <v>0</v>
      </c>
      <c r="K471" s="4"/>
      <c r="L471" s="55">
        <f t="shared" si="18"/>
        <v>0</v>
      </c>
      <c r="M471" s="56">
        <f t="shared" si="19"/>
        <v>0</v>
      </c>
    </row>
    <row r="472" spans="1:13" s="6" customFormat="1" ht="15" customHeight="1">
      <c r="A472" s="81"/>
      <c r="B472" s="187"/>
      <c r="C472" s="188" t="s">
        <v>133</v>
      </c>
      <c r="D472" s="189" t="s">
        <v>59</v>
      </c>
      <c r="E472" s="197"/>
      <c r="F472" s="190">
        <v>2</v>
      </c>
      <c r="G472" s="3"/>
      <c r="H472" s="54">
        <f t="shared" si="16"/>
        <v>0</v>
      </c>
      <c r="I472" s="3"/>
      <c r="J472" s="54">
        <f>I472*F472</f>
        <v>0</v>
      </c>
      <c r="K472" s="4"/>
      <c r="L472" s="55">
        <f>K472*F472</f>
        <v>0</v>
      </c>
      <c r="M472" s="56">
        <f>J472+H472+L472</f>
        <v>0</v>
      </c>
    </row>
    <row r="473" spans="1:13" s="6" customFormat="1" ht="15" customHeight="1">
      <c r="A473" s="81"/>
      <c r="B473" s="187"/>
      <c r="C473" s="188" t="s">
        <v>134</v>
      </c>
      <c r="D473" s="189" t="s">
        <v>59</v>
      </c>
      <c r="E473" s="197"/>
      <c r="F473" s="190">
        <v>5</v>
      </c>
      <c r="G473" s="3"/>
      <c r="H473" s="54">
        <f t="shared" si="16"/>
        <v>0</v>
      </c>
      <c r="I473" s="3"/>
      <c r="J473" s="54">
        <f>I473*F473</f>
        <v>0</v>
      </c>
      <c r="K473" s="4"/>
      <c r="L473" s="55">
        <f>K473*F473</f>
        <v>0</v>
      </c>
      <c r="M473" s="56">
        <f>J473+H473+L473</f>
        <v>0</v>
      </c>
    </row>
    <row r="474" spans="1:13" s="6" customFormat="1" ht="15" customHeight="1">
      <c r="A474" s="81"/>
      <c r="B474" s="187"/>
      <c r="C474" s="188" t="s">
        <v>43</v>
      </c>
      <c r="D474" s="189" t="s">
        <v>59</v>
      </c>
      <c r="E474" s="197"/>
      <c r="F474" s="190">
        <v>5</v>
      </c>
      <c r="G474" s="3"/>
      <c r="H474" s="54">
        <f t="shared" si="16"/>
        <v>0</v>
      </c>
      <c r="I474" s="3"/>
      <c r="J474" s="54">
        <f>I474*F474</f>
        <v>0</v>
      </c>
      <c r="K474" s="4"/>
      <c r="L474" s="55">
        <f>K474*F474</f>
        <v>0</v>
      </c>
      <c r="M474" s="56">
        <f>J474+H474+L474</f>
        <v>0</v>
      </c>
    </row>
    <row r="475" spans="1:13" s="6" customFormat="1" ht="15" customHeight="1">
      <c r="A475" s="82"/>
      <c r="B475" s="187"/>
      <c r="C475" s="188" t="s">
        <v>28</v>
      </c>
      <c r="D475" s="196" t="s">
        <v>25</v>
      </c>
      <c r="E475" s="201">
        <v>0.156</v>
      </c>
      <c r="F475" s="190">
        <f>F467*E475</f>
        <v>0.78</v>
      </c>
      <c r="G475" s="3"/>
      <c r="H475" s="54">
        <f t="shared" si="16"/>
        <v>0</v>
      </c>
      <c r="I475" s="3"/>
      <c r="J475" s="54">
        <f t="shared" si="17"/>
        <v>0</v>
      </c>
      <c r="K475" s="4"/>
      <c r="L475" s="55">
        <f t="shared" si="18"/>
        <v>0</v>
      </c>
      <c r="M475" s="56">
        <f t="shared" si="19"/>
        <v>0</v>
      </c>
    </row>
    <row r="476" spans="1:13" s="6" customFormat="1" ht="15" customHeight="1">
      <c r="A476" s="198"/>
      <c r="B476" s="187"/>
      <c r="C476" s="199" t="s">
        <v>36</v>
      </c>
      <c r="D476" s="189"/>
      <c r="E476" s="201"/>
      <c r="F476" s="190"/>
      <c r="G476" s="3"/>
      <c r="H476" s="54"/>
      <c r="I476" s="3"/>
      <c r="J476" s="54"/>
      <c r="K476" s="4"/>
      <c r="L476" s="55"/>
      <c r="M476" s="56"/>
    </row>
    <row r="477" spans="1:13" s="6" customFormat="1" ht="27.75" customHeight="1">
      <c r="A477" s="80">
        <v>1</v>
      </c>
      <c r="B477" s="191" t="s">
        <v>115</v>
      </c>
      <c r="C477" s="188" t="s">
        <v>116</v>
      </c>
      <c r="D477" s="189" t="s">
        <v>42</v>
      </c>
      <c r="E477" s="200"/>
      <c r="F477" s="190">
        <v>12</v>
      </c>
      <c r="G477" s="3"/>
      <c r="H477" s="54"/>
      <c r="I477" s="3"/>
      <c r="J477" s="54"/>
      <c r="K477" s="4"/>
      <c r="L477" s="55"/>
      <c r="M477" s="56"/>
    </row>
    <row r="478" spans="1:13" s="6" customFormat="1" ht="15" customHeight="1">
      <c r="A478" s="81"/>
      <c r="B478" s="187"/>
      <c r="C478" s="188" t="s">
        <v>26</v>
      </c>
      <c r="D478" s="189" t="s">
        <v>24</v>
      </c>
      <c r="E478" s="201">
        <v>1.43</v>
      </c>
      <c r="F478" s="190">
        <f>F477*E478</f>
        <v>17.16</v>
      </c>
      <c r="G478" s="3"/>
      <c r="H478" s="54">
        <f>G478*F478</f>
        <v>0</v>
      </c>
      <c r="I478" s="3"/>
      <c r="J478" s="54">
        <f>I478*F478</f>
        <v>0</v>
      </c>
      <c r="K478" s="4"/>
      <c r="L478" s="55">
        <f>K478*F478</f>
        <v>0</v>
      </c>
      <c r="M478" s="56">
        <f>J478+H478+L478</f>
        <v>0</v>
      </c>
    </row>
    <row r="479" spans="1:13" s="6" customFormat="1" ht="15" customHeight="1">
      <c r="A479" s="81"/>
      <c r="B479" s="187"/>
      <c r="C479" s="188" t="s">
        <v>27</v>
      </c>
      <c r="D479" s="189" t="s">
        <v>25</v>
      </c>
      <c r="E479" s="200">
        <v>0.0257</v>
      </c>
      <c r="F479" s="190">
        <f>F477*E479</f>
        <v>0.3084</v>
      </c>
      <c r="G479" s="3"/>
      <c r="H479" s="54">
        <f>G479*F479</f>
        <v>0</v>
      </c>
      <c r="I479" s="3"/>
      <c r="J479" s="54">
        <f>I479*F479</f>
        <v>0</v>
      </c>
      <c r="K479" s="4"/>
      <c r="L479" s="55">
        <f>K479*F479</f>
        <v>0</v>
      </c>
      <c r="M479" s="56">
        <f>J479+H479+L479</f>
        <v>0</v>
      </c>
    </row>
    <row r="480" spans="1:13" s="6" customFormat="1" ht="15" customHeight="1">
      <c r="A480" s="81"/>
      <c r="B480" s="187"/>
      <c r="C480" s="188" t="s">
        <v>135</v>
      </c>
      <c r="D480" s="189" t="s">
        <v>42</v>
      </c>
      <c r="E480" s="201">
        <v>0.929</v>
      </c>
      <c r="F480" s="190">
        <f>E480*F477</f>
        <v>11.148</v>
      </c>
      <c r="G480" s="3"/>
      <c r="H480" s="54">
        <f>G480*F480</f>
        <v>0</v>
      </c>
      <c r="I480" s="3"/>
      <c r="J480" s="54">
        <f>I480*F480</f>
        <v>0</v>
      </c>
      <c r="K480" s="4"/>
      <c r="L480" s="55">
        <f>K480*F480</f>
        <v>0</v>
      </c>
      <c r="M480" s="56">
        <f>J480+H480+L480</f>
        <v>0</v>
      </c>
    </row>
    <row r="481" spans="1:13" s="6" customFormat="1" ht="15" customHeight="1">
      <c r="A481" s="81"/>
      <c r="B481" s="187"/>
      <c r="C481" s="188" t="s">
        <v>117</v>
      </c>
      <c r="D481" s="189" t="s">
        <v>42</v>
      </c>
      <c r="E481" s="197">
        <v>0.63</v>
      </c>
      <c r="F481" s="190">
        <f>E481*F477</f>
        <v>7.5600000000000005</v>
      </c>
      <c r="G481" s="3"/>
      <c r="H481" s="54">
        <f>G481*F481</f>
        <v>0</v>
      </c>
      <c r="I481" s="3"/>
      <c r="J481" s="54">
        <f>I481*F481</f>
        <v>0</v>
      </c>
      <c r="K481" s="4"/>
      <c r="L481" s="55">
        <f>K481*F481</f>
        <v>0</v>
      </c>
      <c r="M481" s="56">
        <f>J481+H481+L481</f>
        <v>0</v>
      </c>
    </row>
    <row r="482" spans="1:13" s="13" customFormat="1" ht="15" customHeight="1">
      <c r="A482" s="82"/>
      <c r="B482" s="187"/>
      <c r="C482" s="188" t="s">
        <v>28</v>
      </c>
      <c r="D482" s="189" t="s">
        <v>25</v>
      </c>
      <c r="E482" s="200">
        <v>0.0457</v>
      </c>
      <c r="F482" s="190">
        <f>F477*E482</f>
        <v>0.5484</v>
      </c>
      <c r="G482" s="3"/>
      <c r="H482" s="54">
        <f>G482*F482</f>
        <v>0</v>
      </c>
      <c r="I482" s="3"/>
      <c r="J482" s="54">
        <f>I482*F482</f>
        <v>0</v>
      </c>
      <c r="K482" s="4"/>
      <c r="L482" s="55">
        <f>K482*F482</f>
        <v>0</v>
      </c>
      <c r="M482" s="56">
        <f>J482+H482+L482</f>
        <v>0</v>
      </c>
    </row>
    <row r="483" spans="1:13" ht="27.75" customHeight="1">
      <c r="A483" s="80">
        <v>2</v>
      </c>
      <c r="B483" s="191" t="s">
        <v>40</v>
      </c>
      <c r="C483" s="188" t="s">
        <v>118</v>
      </c>
      <c r="D483" s="189" t="s">
        <v>42</v>
      </c>
      <c r="E483" s="200"/>
      <c r="F483" s="190">
        <v>5</v>
      </c>
      <c r="G483" s="19"/>
      <c r="H483" s="54"/>
      <c r="I483" s="3"/>
      <c r="J483" s="54"/>
      <c r="K483" s="4"/>
      <c r="L483" s="55"/>
      <c r="M483" s="56"/>
    </row>
    <row r="484" spans="1:13" ht="15" customHeight="1">
      <c r="A484" s="81"/>
      <c r="B484" s="187"/>
      <c r="C484" s="188" t="s">
        <v>26</v>
      </c>
      <c r="D484" s="189" t="s">
        <v>24</v>
      </c>
      <c r="E484" s="197">
        <v>1.51</v>
      </c>
      <c r="F484" s="190">
        <f>F483*E484</f>
        <v>7.55</v>
      </c>
      <c r="G484" s="19"/>
      <c r="H484" s="54">
        <f>G484*F484</f>
        <v>0</v>
      </c>
      <c r="I484" s="3"/>
      <c r="J484" s="54">
        <f>I484*F484</f>
        <v>0</v>
      </c>
      <c r="K484" s="4"/>
      <c r="L484" s="55">
        <f>K484*F484</f>
        <v>0</v>
      </c>
      <c r="M484" s="56">
        <f>J484+H484+L484</f>
        <v>0</v>
      </c>
    </row>
    <row r="485" spans="1:13" ht="15" customHeight="1">
      <c r="A485" s="81"/>
      <c r="B485" s="187"/>
      <c r="C485" s="188" t="s">
        <v>27</v>
      </c>
      <c r="D485" s="189" t="s">
        <v>25</v>
      </c>
      <c r="E485" s="197">
        <v>0.13</v>
      </c>
      <c r="F485" s="190">
        <f>F483*E485</f>
        <v>0.65</v>
      </c>
      <c r="G485" s="19"/>
      <c r="H485" s="54">
        <f>G485*F485</f>
        <v>0</v>
      </c>
      <c r="I485" s="3"/>
      <c r="J485" s="54">
        <f>I485*F485</f>
        <v>0</v>
      </c>
      <c r="K485" s="4"/>
      <c r="L485" s="55">
        <f>K485*F485</f>
        <v>0</v>
      </c>
      <c r="M485" s="56">
        <f>J485+H485+L485</f>
        <v>0</v>
      </c>
    </row>
    <row r="486" spans="1:13" ht="15" customHeight="1">
      <c r="A486" s="81"/>
      <c r="B486" s="187"/>
      <c r="C486" s="188" t="s">
        <v>136</v>
      </c>
      <c r="D486" s="189" t="s">
        <v>42</v>
      </c>
      <c r="E486" s="201"/>
      <c r="F486" s="190">
        <f>F483</f>
        <v>5</v>
      </c>
      <c r="G486" s="19"/>
      <c r="H486" s="54">
        <f>G486*F486</f>
        <v>0</v>
      </c>
      <c r="I486" s="3"/>
      <c r="J486" s="54">
        <f>I486*F486</f>
        <v>0</v>
      </c>
      <c r="K486" s="4"/>
      <c r="L486" s="55">
        <f>K486*F486</f>
        <v>0</v>
      </c>
      <c r="M486" s="56">
        <f>J486+H486+L486</f>
        <v>0</v>
      </c>
    </row>
    <row r="487" spans="1:13" ht="15" customHeight="1">
      <c r="A487" s="82"/>
      <c r="B487" s="187"/>
      <c r="C487" s="188" t="s">
        <v>28</v>
      </c>
      <c r="D487" s="189" t="s">
        <v>25</v>
      </c>
      <c r="E487" s="197">
        <v>0.07</v>
      </c>
      <c r="F487" s="190">
        <f>F483*E487</f>
        <v>0.35000000000000003</v>
      </c>
      <c r="G487" s="19"/>
      <c r="H487" s="54">
        <f>G487*F487</f>
        <v>0</v>
      </c>
      <c r="I487" s="3"/>
      <c r="J487" s="54">
        <f>I487*F487</f>
        <v>0</v>
      </c>
      <c r="K487" s="4"/>
      <c r="L487" s="55">
        <f>K487*F487</f>
        <v>0</v>
      </c>
      <c r="M487" s="56">
        <f>J487+H487+L487</f>
        <v>0</v>
      </c>
    </row>
    <row r="488" spans="1:13" ht="15" customHeight="1">
      <c r="A488" s="198"/>
      <c r="B488" s="187"/>
      <c r="C488" s="199" t="s">
        <v>119</v>
      </c>
      <c r="D488" s="189"/>
      <c r="E488" s="201"/>
      <c r="F488" s="190"/>
      <c r="G488" s="3"/>
      <c r="H488" s="54"/>
      <c r="I488" s="3"/>
      <c r="J488" s="54"/>
      <c r="K488" s="4"/>
      <c r="L488" s="55"/>
      <c r="M488" s="56"/>
    </row>
    <row r="489" spans="1:13" ht="27.75" customHeight="1">
      <c r="A489" s="202">
        <v>1</v>
      </c>
      <c r="B489" s="187" t="s">
        <v>29</v>
      </c>
      <c r="C489" s="188" t="s">
        <v>120</v>
      </c>
      <c r="D489" s="189" t="s">
        <v>59</v>
      </c>
      <c r="E489" s="201"/>
      <c r="F489" s="190">
        <v>1</v>
      </c>
      <c r="G489" s="3"/>
      <c r="H489" s="54">
        <f>G489*F489</f>
        <v>0</v>
      </c>
      <c r="I489" s="3"/>
      <c r="J489" s="54">
        <f>I489*F489</f>
        <v>0</v>
      </c>
      <c r="K489" s="4"/>
      <c r="L489" s="55">
        <f>K489*F489</f>
        <v>0</v>
      </c>
      <c r="M489" s="56">
        <f>J489+H489+L489</f>
        <v>0</v>
      </c>
    </row>
    <row r="490" spans="1:13" ht="15" customHeight="1">
      <c r="A490" s="203"/>
      <c r="B490" s="204"/>
      <c r="C490" s="205" t="s">
        <v>121</v>
      </c>
      <c r="D490" s="204"/>
      <c r="E490" s="204"/>
      <c r="F490" s="204"/>
      <c r="G490" s="18"/>
      <c r="H490" s="206"/>
      <c r="I490" s="18"/>
      <c r="J490" s="206"/>
      <c r="K490" s="18"/>
      <c r="L490" s="206"/>
      <c r="M490" s="207"/>
    </row>
    <row r="491" spans="1:13" ht="27.75" customHeight="1">
      <c r="A491" s="208">
        <v>1</v>
      </c>
      <c r="B491" s="209" t="s">
        <v>122</v>
      </c>
      <c r="C491" s="188" t="s">
        <v>124</v>
      </c>
      <c r="D491" s="210" t="s">
        <v>59</v>
      </c>
      <c r="E491" s="190"/>
      <c r="F491" s="190">
        <f>F494+F495</f>
        <v>2</v>
      </c>
      <c r="G491" s="1"/>
      <c r="H491" s="61"/>
      <c r="I491" s="12"/>
      <c r="J491" s="61"/>
      <c r="K491" s="12"/>
      <c r="L491" s="61"/>
      <c r="M491" s="211"/>
    </row>
    <row r="492" spans="1:13" ht="15" customHeight="1">
      <c r="A492" s="212"/>
      <c r="B492" s="209" t="s">
        <v>29</v>
      </c>
      <c r="C492" s="213" t="s">
        <v>26</v>
      </c>
      <c r="D492" s="214" t="s">
        <v>59</v>
      </c>
      <c r="E492" s="190">
        <v>1</v>
      </c>
      <c r="F492" s="190">
        <f>F491*E492</f>
        <v>2</v>
      </c>
      <c r="G492" s="3"/>
      <c r="H492" s="61">
        <f>G492*F492</f>
        <v>0</v>
      </c>
      <c r="I492" s="12"/>
      <c r="J492" s="61">
        <f>F492*I492</f>
        <v>0</v>
      </c>
      <c r="K492" s="12"/>
      <c r="L492" s="61">
        <f>K492*F492</f>
        <v>0</v>
      </c>
      <c r="M492" s="211">
        <f>H492+J492+L492</f>
        <v>0</v>
      </c>
    </row>
    <row r="493" spans="1:13" ht="15" customHeight="1">
      <c r="A493" s="212"/>
      <c r="B493" s="209"/>
      <c r="C493" s="213" t="s">
        <v>27</v>
      </c>
      <c r="D493" s="214" t="s">
        <v>25</v>
      </c>
      <c r="E493" s="190">
        <v>1.99</v>
      </c>
      <c r="F493" s="190">
        <f>F491*E493</f>
        <v>3.98</v>
      </c>
      <c r="G493" s="3"/>
      <c r="H493" s="61">
        <f>G493*F493</f>
        <v>0</v>
      </c>
      <c r="I493" s="12"/>
      <c r="J493" s="61">
        <f>F493*I493</f>
        <v>0</v>
      </c>
      <c r="K493" s="12"/>
      <c r="L493" s="61">
        <f>K493*F493</f>
        <v>0</v>
      </c>
      <c r="M493" s="211">
        <f>H493+J493+L493</f>
        <v>0</v>
      </c>
    </row>
    <row r="494" spans="1:13" ht="67.5" customHeight="1">
      <c r="A494" s="212"/>
      <c r="B494" s="209"/>
      <c r="C494" s="213" t="s">
        <v>137</v>
      </c>
      <c r="D494" s="210" t="s">
        <v>59</v>
      </c>
      <c r="E494" s="190"/>
      <c r="F494" s="190">
        <v>1</v>
      </c>
      <c r="G494" s="3"/>
      <c r="H494" s="61">
        <f>G494*F494</f>
        <v>0</v>
      </c>
      <c r="I494" s="12"/>
      <c r="J494" s="61">
        <f>F494*I494</f>
        <v>0</v>
      </c>
      <c r="K494" s="12"/>
      <c r="L494" s="61">
        <f>K494*F494</f>
        <v>0</v>
      </c>
      <c r="M494" s="211">
        <f>H494+J494+L494</f>
        <v>0</v>
      </c>
    </row>
    <row r="495" spans="1:13" ht="78" customHeight="1">
      <c r="A495" s="212"/>
      <c r="B495" s="209"/>
      <c r="C495" s="213" t="s">
        <v>138</v>
      </c>
      <c r="D495" s="215" t="s">
        <v>59</v>
      </c>
      <c r="E495" s="216"/>
      <c r="F495" s="216">
        <v>1</v>
      </c>
      <c r="G495" s="16"/>
      <c r="H495" s="61">
        <f>G495*F495</f>
        <v>0</v>
      </c>
      <c r="I495" s="17"/>
      <c r="J495" s="61">
        <f>F495*I495</f>
        <v>0</v>
      </c>
      <c r="K495" s="17"/>
      <c r="L495" s="61">
        <f>K495*F495</f>
        <v>0</v>
      </c>
      <c r="M495" s="211">
        <f>H495+J495+L495</f>
        <v>0</v>
      </c>
    </row>
    <row r="496" spans="1:13" ht="15" customHeight="1">
      <c r="A496" s="217"/>
      <c r="B496" s="209"/>
      <c r="C496" s="199" t="s">
        <v>123</v>
      </c>
      <c r="D496" s="210"/>
      <c r="E496" s="218"/>
      <c r="F496" s="218"/>
      <c r="G496" s="1"/>
      <c r="H496" s="61"/>
      <c r="I496" s="12"/>
      <c r="J496" s="61"/>
      <c r="K496" s="12"/>
      <c r="L496" s="61"/>
      <c r="M496" s="211"/>
    </row>
    <row r="497" spans="1:13" ht="15" customHeight="1">
      <c r="A497" s="219">
        <v>1</v>
      </c>
      <c r="B497" s="187" t="s">
        <v>29</v>
      </c>
      <c r="C497" s="220" t="s">
        <v>139</v>
      </c>
      <c r="D497" s="189" t="s">
        <v>59</v>
      </c>
      <c r="E497" s="201"/>
      <c r="F497" s="190">
        <v>2</v>
      </c>
      <c r="G497" s="3"/>
      <c r="H497" s="53">
        <f>G497*F497</f>
        <v>0</v>
      </c>
      <c r="I497" s="3"/>
      <c r="J497" s="61">
        <f>F497*I497</f>
        <v>0</v>
      </c>
      <c r="K497" s="4"/>
      <c r="L497" s="61">
        <f>K497*F497</f>
        <v>0</v>
      </c>
      <c r="M497" s="211">
        <f>H497+J497+L497</f>
        <v>0</v>
      </c>
    </row>
    <row r="498" spans="1:13" ht="15" customHeight="1">
      <c r="A498" s="219">
        <v>2</v>
      </c>
      <c r="B498" s="187" t="s">
        <v>29</v>
      </c>
      <c r="C498" s="220" t="s">
        <v>140</v>
      </c>
      <c r="D498" s="189" t="s">
        <v>42</v>
      </c>
      <c r="E498" s="201"/>
      <c r="F498" s="190">
        <v>2</v>
      </c>
      <c r="G498" s="3"/>
      <c r="H498" s="53">
        <f>G498*F498</f>
        <v>0</v>
      </c>
      <c r="I498" s="3"/>
      <c r="J498" s="61">
        <f>F498*I498</f>
        <v>0</v>
      </c>
      <c r="K498" s="4"/>
      <c r="L498" s="61">
        <f>K498*F498</f>
        <v>0</v>
      </c>
      <c r="M498" s="211">
        <f>H498+J498+L498</f>
        <v>0</v>
      </c>
    </row>
    <row r="499" spans="1:13" ht="15" customHeight="1">
      <c r="A499" s="221"/>
      <c r="B499" s="222"/>
      <c r="C499" s="42" t="s">
        <v>9</v>
      </c>
      <c r="D499" s="63"/>
      <c r="E499" s="64"/>
      <c r="F499" s="223"/>
      <c r="G499" s="223"/>
      <c r="H499" s="223">
        <f>SUM(H439:H498)</f>
        <v>0</v>
      </c>
      <c r="I499" s="223"/>
      <c r="J499" s="224">
        <f>SUM(J439:J498)</f>
        <v>0</v>
      </c>
      <c r="K499" s="225"/>
      <c r="L499" s="224">
        <f>SUM(L439:L498)</f>
        <v>0</v>
      </c>
      <c r="M499" s="226">
        <f>H499+J499+L499</f>
        <v>0</v>
      </c>
    </row>
    <row r="500" spans="1:13" ht="15" customHeight="1" thickBot="1">
      <c r="A500" s="59"/>
      <c r="B500" s="227"/>
      <c r="C500" s="228" t="s">
        <v>45</v>
      </c>
      <c r="D500" s="229"/>
      <c r="E500" s="230"/>
      <c r="F500" s="231"/>
      <c r="G500" s="231"/>
      <c r="H500" s="231">
        <f>H489+H494+H495</f>
        <v>0</v>
      </c>
      <c r="I500" s="231"/>
      <c r="J500" s="232"/>
      <c r="K500" s="233"/>
      <c r="L500" s="232"/>
      <c r="M500" s="234">
        <f>L500+J500+H500</f>
        <v>0</v>
      </c>
    </row>
    <row r="501" spans="1:13" ht="15" customHeight="1">
      <c r="A501" s="235"/>
      <c r="B501" s="236"/>
      <c r="C501" s="237" t="s">
        <v>66</v>
      </c>
      <c r="D501" s="14"/>
      <c r="E501" s="238"/>
      <c r="F501" s="156"/>
      <c r="G501" s="156"/>
      <c r="H501" s="156"/>
      <c r="I501" s="156"/>
      <c r="J501" s="239"/>
      <c r="K501" s="157"/>
      <c r="L501" s="239"/>
      <c r="M501" s="240">
        <f>H499*D501</f>
        <v>0</v>
      </c>
    </row>
    <row r="502" spans="1:13" ht="15" customHeight="1">
      <c r="A502" s="58"/>
      <c r="B502" s="43"/>
      <c r="C502" s="241" t="s">
        <v>4</v>
      </c>
      <c r="D502" s="242"/>
      <c r="E502" s="45"/>
      <c r="F502" s="53"/>
      <c r="G502" s="53"/>
      <c r="H502" s="53"/>
      <c r="I502" s="53"/>
      <c r="J502" s="61"/>
      <c r="K502" s="144"/>
      <c r="L502" s="61"/>
      <c r="M502" s="211">
        <f>M499+M501</f>
        <v>0</v>
      </c>
    </row>
    <row r="503" spans="1:13" ht="15" customHeight="1">
      <c r="A503" s="58"/>
      <c r="B503" s="43"/>
      <c r="C503" s="241" t="s">
        <v>67</v>
      </c>
      <c r="D503" s="15"/>
      <c r="E503" s="45"/>
      <c r="F503" s="53"/>
      <c r="G503" s="53"/>
      <c r="H503" s="53"/>
      <c r="I503" s="53"/>
      <c r="J503" s="61"/>
      <c r="K503" s="144"/>
      <c r="L503" s="61"/>
      <c r="M503" s="211">
        <f>M502*D503</f>
        <v>0</v>
      </c>
    </row>
    <row r="504" spans="1:13" ht="15" customHeight="1">
      <c r="A504" s="58"/>
      <c r="B504" s="43"/>
      <c r="C504" s="241" t="s">
        <v>4</v>
      </c>
      <c r="D504" s="242"/>
      <c r="E504" s="45"/>
      <c r="F504" s="53"/>
      <c r="G504" s="53"/>
      <c r="H504" s="53"/>
      <c r="I504" s="53"/>
      <c r="J504" s="61"/>
      <c r="K504" s="144"/>
      <c r="L504" s="61"/>
      <c r="M504" s="211">
        <f>M502+M503</f>
        <v>0</v>
      </c>
    </row>
    <row r="505" spans="1:13" ht="15" customHeight="1">
      <c r="A505" s="58"/>
      <c r="B505" s="43"/>
      <c r="C505" s="241" t="s">
        <v>73</v>
      </c>
      <c r="D505" s="15"/>
      <c r="E505" s="45"/>
      <c r="F505" s="53"/>
      <c r="G505" s="53"/>
      <c r="H505" s="53"/>
      <c r="I505" s="53"/>
      <c r="J505" s="61"/>
      <c r="K505" s="144"/>
      <c r="L505" s="61"/>
      <c r="M505" s="211">
        <f>(M504-H500)*D505</f>
        <v>0</v>
      </c>
    </row>
    <row r="506" spans="1:13" ht="15" customHeight="1" thickBot="1">
      <c r="A506" s="243"/>
      <c r="B506" s="146"/>
      <c r="C506" s="147" t="s">
        <v>9</v>
      </c>
      <c r="D506" s="148"/>
      <c r="E506" s="244"/>
      <c r="F506" s="149"/>
      <c r="G506" s="149"/>
      <c r="H506" s="149"/>
      <c r="I506" s="149"/>
      <c r="J506" s="245"/>
      <c r="K506" s="150"/>
      <c r="L506" s="245"/>
      <c r="M506" s="246">
        <f>M504+M505</f>
        <v>0</v>
      </c>
    </row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 thickBot="1"/>
    <row r="537" spans="1:13" ht="16.5" customHeight="1">
      <c r="A537" s="106" t="s">
        <v>143</v>
      </c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8"/>
    </row>
    <row r="538" spans="1:13" ht="16.5" customHeight="1" thickBot="1">
      <c r="A538" s="109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1"/>
    </row>
    <row r="539" spans="1:13" ht="16.5" customHeight="1">
      <c r="A539" s="112" t="s">
        <v>0</v>
      </c>
      <c r="B539" s="113" t="s">
        <v>14</v>
      </c>
      <c r="C539" s="247" t="s">
        <v>15</v>
      </c>
      <c r="D539" s="115" t="s">
        <v>16</v>
      </c>
      <c r="E539" s="115" t="s">
        <v>1</v>
      </c>
      <c r="F539" s="115"/>
      <c r="G539" s="116" t="s">
        <v>19</v>
      </c>
      <c r="H539" s="117"/>
      <c r="I539" s="117"/>
      <c r="J539" s="117"/>
      <c r="K539" s="117"/>
      <c r="L539" s="118"/>
      <c r="M539" s="119" t="s">
        <v>4</v>
      </c>
    </row>
    <row r="540" spans="1:13" ht="15.75">
      <c r="A540" s="120"/>
      <c r="B540" s="121"/>
      <c r="C540" s="248"/>
      <c r="D540" s="123"/>
      <c r="E540" s="124" t="s">
        <v>21</v>
      </c>
      <c r="F540" s="124" t="s">
        <v>22</v>
      </c>
      <c r="G540" s="124" t="s">
        <v>2</v>
      </c>
      <c r="H540" s="125"/>
      <c r="I540" s="124" t="s">
        <v>3</v>
      </c>
      <c r="J540" s="124"/>
      <c r="K540" s="126" t="s">
        <v>18</v>
      </c>
      <c r="L540" s="127"/>
      <c r="M540" s="128"/>
    </row>
    <row r="541" spans="1:13" ht="31.5">
      <c r="A541" s="120"/>
      <c r="B541" s="121"/>
      <c r="C541" s="248"/>
      <c r="D541" s="123"/>
      <c r="E541" s="124"/>
      <c r="F541" s="124"/>
      <c r="G541" s="130" t="s">
        <v>20</v>
      </c>
      <c r="H541" s="130" t="s">
        <v>4</v>
      </c>
      <c r="I541" s="130" t="s">
        <v>20</v>
      </c>
      <c r="J541" s="130" t="s">
        <v>4</v>
      </c>
      <c r="K541" s="130" t="s">
        <v>20</v>
      </c>
      <c r="L541" s="130" t="s">
        <v>4</v>
      </c>
      <c r="M541" s="128"/>
    </row>
    <row r="542" spans="1:13" ht="16.5" thickBot="1">
      <c r="A542" s="131">
        <v>1</v>
      </c>
      <c r="B542" s="132">
        <v>2</v>
      </c>
      <c r="C542" s="133" t="s">
        <v>17</v>
      </c>
      <c r="D542" s="132">
        <v>4</v>
      </c>
      <c r="E542" s="132">
        <v>5</v>
      </c>
      <c r="F542" s="134">
        <v>6</v>
      </c>
      <c r="G542" s="134">
        <v>7</v>
      </c>
      <c r="H542" s="134">
        <v>8</v>
      </c>
      <c r="I542" s="134">
        <v>9</v>
      </c>
      <c r="J542" s="134">
        <v>10</v>
      </c>
      <c r="K542" s="135">
        <v>11</v>
      </c>
      <c r="L542" s="135">
        <v>12</v>
      </c>
      <c r="M542" s="136">
        <v>13</v>
      </c>
    </row>
    <row r="543" spans="1:13" ht="15" customHeight="1">
      <c r="A543" s="249"/>
      <c r="B543" s="182"/>
      <c r="C543" s="183" t="s">
        <v>76</v>
      </c>
      <c r="D543" s="182"/>
      <c r="E543" s="182"/>
      <c r="F543" s="184"/>
      <c r="G543" s="10"/>
      <c r="H543" s="184"/>
      <c r="I543" s="10"/>
      <c r="J543" s="184"/>
      <c r="K543" s="11"/>
      <c r="L543" s="185"/>
      <c r="M543" s="186"/>
    </row>
    <row r="544" spans="1:13" ht="15" customHeight="1">
      <c r="A544" s="80">
        <v>1</v>
      </c>
      <c r="B544" s="187" t="s">
        <v>77</v>
      </c>
      <c r="C544" s="188" t="s">
        <v>78</v>
      </c>
      <c r="D544" s="189" t="s">
        <v>46</v>
      </c>
      <c r="E544" s="189"/>
      <c r="F544" s="190">
        <v>4</v>
      </c>
      <c r="G544" s="3"/>
      <c r="H544" s="53"/>
      <c r="I544" s="3"/>
      <c r="J544" s="53"/>
      <c r="K544" s="4"/>
      <c r="L544" s="144"/>
      <c r="M544" s="167"/>
    </row>
    <row r="545" spans="1:13" ht="15" customHeight="1">
      <c r="A545" s="81"/>
      <c r="B545" s="250"/>
      <c r="C545" s="188" t="s">
        <v>26</v>
      </c>
      <c r="D545" s="189" t="s">
        <v>24</v>
      </c>
      <c r="E545" s="189">
        <v>5</v>
      </c>
      <c r="F545" s="190">
        <f>F544*E545</f>
        <v>20</v>
      </c>
      <c r="G545" s="3"/>
      <c r="H545" s="53">
        <f>G545*F545</f>
        <v>0</v>
      </c>
      <c r="I545" s="3"/>
      <c r="J545" s="53">
        <f>I545*F545</f>
        <v>0</v>
      </c>
      <c r="K545" s="4"/>
      <c r="L545" s="144">
        <f>K545*F545</f>
        <v>0</v>
      </c>
      <c r="M545" s="167">
        <f>J545+H545+L545</f>
        <v>0</v>
      </c>
    </row>
    <row r="546" spans="1:13" ht="15" customHeight="1">
      <c r="A546" s="81"/>
      <c r="B546" s="250"/>
      <c r="C546" s="188" t="s">
        <v>27</v>
      </c>
      <c r="D546" s="189" t="s">
        <v>25</v>
      </c>
      <c r="E546" s="189">
        <v>0.96</v>
      </c>
      <c r="F546" s="190">
        <f>F544*E546</f>
        <v>3.84</v>
      </c>
      <c r="G546" s="3"/>
      <c r="H546" s="53">
        <f>G546*F546</f>
        <v>0</v>
      </c>
      <c r="I546" s="3"/>
      <c r="J546" s="53">
        <f>I546*F546</f>
        <v>0</v>
      </c>
      <c r="K546" s="4"/>
      <c r="L546" s="144">
        <f>K546*F546</f>
        <v>0</v>
      </c>
      <c r="M546" s="167">
        <f>J546+H546+L546</f>
        <v>0</v>
      </c>
    </row>
    <row r="547" spans="1:13" ht="15" customHeight="1">
      <c r="A547" s="81"/>
      <c r="B547" s="250"/>
      <c r="C547" s="188" t="s">
        <v>79</v>
      </c>
      <c r="D547" s="189" t="s">
        <v>46</v>
      </c>
      <c r="E547" s="192"/>
      <c r="F547" s="193">
        <f>F544</f>
        <v>4</v>
      </c>
      <c r="G547" s="3"/>
      <c r="H547" s="53">
        <f>G547*F547</f>
        <v>0</v>
      </c>
      <c r="I547" s="3"/>
      <c r="J547" s="53">
        <f>I547*F547</f>
        <v>0</v>
      </c>
      <c r="K547" s="4"/>
      <c r="L547" s="144">
        <f>K547*F547</f>
        <v>0</v>
      </c>
      <c r="M547" s="167">
        <f>J547+H547+L547</f>
        <v>0</v>
      </c>
    </row>
    <row r="548" spans="1:13" ht="15" customHeight="1">
      <c r="A548" s="82"/>
      <c r="B548" s="250"/>
      <c r="C548" s="188" t="s">
        <v>56</v>
      </c>
      <c r="D548" s="189" t="s">
        <v>25</v>
      </c>
      <c r="E548" s="189">
        <v>0.31</v>
      </c>
      <c r="F548" s="193">
        <f>F544*E548</f>
        <v>1.24</v>
      </c>
      <c r="G548" s="3"/>
      <c r="H548" s="53">
        <f>G548*F548</f>
        <v>0</v>
      </c>
      <c r="I548" s="3"/>
      <c r="J548" s="53">
        <f>I548*F548</f>
        <v>0</v>
      </c>
      <c r="K548" s="4"/>
      <c r="L548" s="144">
        <f>K548*F548</f>
        <v>0</v>
      </c>
      <c r="M548" s="167">
        <f>J548+H548+L548</f>
        <v>0</v>
      </c>
    </row>
    <row r="549" spans="1:13" ht="15" customHeight="1">
      <c r="A549" s="80">
        <v>2</v>
      </c>
      <c r="B549" s="187" t="s">
        <v>80</v>
      </c>
      <c r="C549" s="188" t="s">
        <v>81</v>
      </c>
      <c r="D549" s="189" t="s">
        <v>59</v>
      </c>
      <c r="E549" s="192"/>
      <c r="F549" s="193">
        <v>2</v>
      </c>
      <c r="G549" s="3"/>
      <c r="H549" s="53"/>
      <c r="I549" s="3"/>
      <c r="J549" s="53"/>
      <c r="K549" s="4"/>
      <c r="L549" s="144"/>
      <c r="M549" s="167"/>
    </row>
    <row r="550" spans="1:13" ht="15" customHeight="1">
      <c r="A550" s="81"/>
      <c r="B550" s="250"/>
      <c r="C550" s="188" t="s">
        <v>26</v>
      </c>
      <c r="D550" s="189" t="s">
        <v>24</v>
      </c>
      <c r="E550" s="189">
        <v>1</v>
      </c>
      <c r="F550" s="193">
        <f>F549*E550</f>
        <v>2</v>
      </c>
      <c r="G550" s="3"/>
      <c r="H550" s="53">
        <f>G550*F550</f>
        <v>0</v>
      </c>
      <c r="I550" s="3"/>
      <c r="J550" s="53">
        <f>I550*F550</f>
        <v>0</v>
      </c>
      <c r="K550" s="4"/>
      <c r="L550" s="144">
        <f>K550*F550</f>
        <v>0</v>
      </c>
      <c r="M550" s="167">
        <f>J550+H550+L550</f>
        <v>0</v>
      </c>
    </row>
    <row r="551" spans="1:13" ht="15" customHeight="1">
      <c r="A551" s="81"/>
      <c r="B551" s="187"/>
      <c r="C551" s="188" t="s">
        <v>82</v>
      </c>
      <c r="D551" s="189" t="s">
        <v>59</v>
      </c>
      <c r="E551" s="189"/>
      <c r="F551" s="190">
        <f>F549</f>
        <v>2</v>
      </c>
      <c r="G551" s="3"/>
      <c r="H551" s="53">
        <f>G551*F551</f>
        <v>0</v>
      </c>
      <c r="I551" s="3"/>
      <c r="J551" s="53">
        <f>I551*F551</f>
        <v>0</v>
      </c>
      <c r="K551" s="4"/>
      <c r="L551" s="144">
        <f>K551*F551</f>
        <v>0</v>
      </c>
      <c r="M551" s="167">
        <f>J551+H551+L551</f>
        <v>0</v>
      </c>
    </row>
    <row r="552" spans="1:13" ht="15" customHeight="1">
      <c r="A552" s="82"/>
      <c r="B552" s="250"/>
      <c r="C552" s="188" t="s">
        <v>56</v>
      </c>
      <c r="D552" s="189" t="s">
        <v>25</v>
      </c>
      <c r="E552" s="197">
        <v>1.02</v>
      </c>
      <c r="F552" s="190">
        <f>F549*E552</f>
        <v>2.04</v>
      </c>
      <c r="G552" s="3"/>
      <c r="H552" s="53">
        <f>G552*F552</f>
        <v>0</v>
      </c>
      <c r="I552" s="3"/>
      <c r="J552" s="53">
        <f>I552*F552</f>
        <v>0</v>
      </c>
      <c r="K552" s="4"/>
      <c r="L552" s="144">
        <f>K552*F552</f>
        <v>0</v>
      </c>
      <c r="M552" s="167">
        <f>J552+H552+L552</f>
        <v>0</v>
      </c>
    </row>
    <row r="553" spans="1:13" ht="15" customHeight="1">
      <c r="A553" s="80">
        <v>3</v>
      </c>
      <c r="B553" s="187" t="s">
        <v>83</v>
      </c>
      <c r="C553" s="188" t="s">
        <v>81</v>
      </c>
      <c r="D553" s="189" t="s">
        <v>59</v>
      </c>
      <c r="E553" s="192"/>
      <c r="F553" s="193">
        <f>F555+F556+F557</f>
        <v>12</v>
      </c>
      <c r="G553" s="3"/>
      <c r="H553" s="53"/>
      <c r="I553" s="3"/>
      <c r="J553" s="53"/>
      <c r="K553" s="4"/>
      <c r="L553" s="144"/>
      <c r="M553" s="167"/>
    </row>
    <row r="554" spans="1:13" ht="15" customHeight="1">
      <c r="A554" s="81"/>
      <c r="B554" s="250"/>
      <c r="C554" s="188" t="s">
        <v>26</v>
      </c>
      <c r="D554" s="189" t="s">
        <v>24</v>
      </c>
      <c r="E554" s="189">
        <v>0.2</v>
      </c>
      <c r="F554" s="193">
        <f>F553*E554</f>
        <v>2.4000000000000004</v>
      </c>
      <c r="G554" s="3"/>
      <c r="H554" s="53">
        <f>G554*F554</f>
        <v>0</v>
      </c>
      <c r="I554" s="3"/>
      <c r="J554" s="53">
        <f>I554*F554</f>
        <v>0</v>
      </c>
      <c r="K554" s="4"/>
      <c r="L554" s="144">
        <f>K554*F554</f>
        <v>0</v>
      </c>
      <c r="M554" s="167">
        <f>J554+H554+L554</f>
        <v>0</v>
      </c>
    </row>
    <row r="555" spans="1:13" ht="15" customHeight="1">
      <c r="A555" s="81"/>
      <c r="B555" s="187"/>
      <c r="C555" s="188" t="s">
        <v>84</v>
      </c>
      <c r="D555" s="189" t="s">
        <v>59</v>
      </c>
      <c r="E555" s="189"/>
      <c r="F555" s="190">
        <v>3</v>
      </c>
      <c r="G555" s="3"/>
      <c r="H555" s="53">
        <f>G555*F555</f>
        <v>0</v>
      </c>
      <c r="I555" s="3"/>
      <c r="J555" s="53">
        <f>I555*F555</f>
        <v>0</v>
      </c>
      <c r="K555" s="4"/>
      <c r="L555" s="144">
        <f>K555*F555</f>
        <v>0</v>
      </c>
      <c r="M555" s="167">
        <f>J555+H555+L555</f>
        <v>0</v>
      </c>
    </row>
    <row r="556" spans="1:13" ht="15" customHeight="1">
      <c r="A556" s="81"/>
      <c r="B556" s="187"/>
      <c r="C556" s="188" t="s">
        <v>85</v>
      </c>
      <c r="D556" s="189" t="s">
        <v>59</v>
      </c>
      <c r="E556" s="189"/>
      <c r="F556" s="190">
        <v>4</v>
      </c>
      <c r="G556" s="3"/>
      <c r="H556" s="53">
        <f>G556*F556</f>
        <v>0</v>
      </c>
      <c r="I556" s="3"/>
      <c r="J556" s="53">
        <f>I556*F556</f>
        <v>0</v>
      </c>
      <c r="K556" s="4"/>
      <c r="L556" s="144">
        <f>K556*F556</f>
        <v>0</v>
      </c>
      <c r="M556" s="167">
        <f>J556+H556+L556</f>
        <v>0</v>
      </c>
    </row>
    <row r="557" spans="1:13" ht="15" customHeight="1">
      <c r="A557" s="81"/>
      <c r="B557" s="187"/>
      <c r="C557" s="188" t="s">
        <v>86</v>
      </c>
      <c r="D557" s="189" t="s">
        <v>59</v>
      </c>
      <c r="E557" s="189"/>
      <c r="F557" s="190">
        <v>5</v>
      </c>
      <c r="G557" s="3"/>
      <c r="H557" s="53">
        <f>G557*F557</f>
        <v>0</v>
      </c>
      <c r="I557" s="3"/>
      <c r="J557" s="53">
        <f>I557*F557</f>
        <v>0</v>
      </c>
      <c r="K557" s="4"/>
      <c r="L557" s="144">
        <f>K557*F557</f>
        <v>0</v>
      </c>
      <c r="M557" s="167">
        <f>J557+H557+L557</f>
        <v>0</v>
      </c>
    </row>
    <row r="558" spans="1:13" ht="15" customHeight="1">
      <c r="A558" s="82"/>
      <c r="B558" s="250"/>
      <c r="C558" s="188" t="s">
        <v>56</v>
      </c>
      <c r="D558" s="189" t="s">
        <v>25</v>
      </c>
      <c r="E558" s="197">
        <v>0.12</v>
      </c>
      <c r="F558" s="190">
        <f>F553*E558</f>
        <v>1.44</v>
      </c>
      <c r="G558" s="3"/>
      <c r="H558" s="53">
        <f>G558*F558</f>
        <v>0</v>
      </c>
      <c r="I558" s="3"/>
      <c r="J558" s="53">
        <f>I558*F558</f>
        <v>0</v>
      </c>
      <c r="K558" s="4"/>
      <c r="L558" s="144">
        <f>K558*F558</f>
        <v>0</v>
      </c>
      <c r="M558" s="167">
        <f>J558+H558+L558</f>
        <v>0</v>
      </c>
    </row>
    <row r="559" spans="1:13" ht="15" customHeight="1">
      <c r="A559" s="198"/>
      <c r="B559" s="250"/>
      <c r="C559" s="199" t="s">
        <v>47</v>
      </c>
      <c r="D559" s="189"/>
      <c r="E559" s="201"/>
      <c r="F559" s="193"/>
      <c r="G559" s="3"/>
      <c r="H559" s="53"/>
      <c r="I559" s="3"/>
      <c r="J559" s="53"/>
      <c r="K559" s="4"/>
      <c r="L559" s="144"/>
      <c r="M559" s="167"/>
    </row>
    <row r="560" spans="1:13" ht="15" customHeight="1">
      <c r="A560" s="80">
        <v>1</v>
      </c>
      <c r="B560" s="187" t="s">
        <v>51</v>
      </c>
      <c r="C560" s="188" t="s">
        <v>87</v>
      </c>
      <c r="D560" s="189" t="s">
        <v>55</v>
      </c>
      <c r="E560" s="197"/>
      <c r="F560" s="190">
        <f>F563+F564+F565+F566</f>
        <v>195</v>
      </c>
      <c r="G560" s="3"/>
      <c r="H560" s="53"/>
      <c r="I560" s="3"/>
      <c r="J560" s="53"/>
      <c r="K560" s="4"/>
      <c r="L560" s="144"/>
      <c r="M560" s="167"/>
    </row>
    <row r="561" spans="1:13" ht="15" customHeight="1">
      <c r="A561" s="81"/>
      <c r="B561" s="187"/>
      <c r="C561" s="188" t="s">
        <v>26</v>
      </c>
      <c r="D561" s="189" t="s">
        <v>24</v>
      </c>
      <c r="E561" s="197">
        <v>0.14</v>
      </c>
      <c r="F561" s="190">
        <f>F560*E561</f>
        <v>27.300000000000004</v>
      </c>
      <c r="G561" s="3"/>
      <c r="H561" s="53">
        <f aca="true" t="shared" si="20" ref="H561:H567">G561*F561</f>
        <v>0</v>
      </c>
      <c r="I561" s="3"/>
      <c r="J561" s="53">
        <f aca="true" t="shared" si="21" ref="J561:J567">I561*F561</f>
        <v>0</v>
      </c>
      <c r="K561" s="4"/>
      <c r="L561" s="144">
        <f aca="true" t="shared" si="22" ref="L561:L567">K561*F561</f>
        <v>0</v>
      </c>
      <c r="M561" s="167">
        <f aca="true" t="shared" si="23" ref="M561:M567">J561+H561+L561</f>
        <v>0</v>
      </c>
    </row>
    <row r="562" spans="1:13" ht="15" customHeight="1">
      <c r="A562" s="81"/>
      <c r="B562" s="250"/>
      <c r="C562" s="188" t="s">
        <v>27</v>
      </c>
      <c r="D562" s="189" t="s">
        <v>25</v>
      </c>
      <c r="E562" s="200">
        <v>0.0515</v>
      </c>
      <c r="F562" s="190">
        <f>F560*E562</f>
        <v>10.042499999999999</v>
      </c>
      <c r="G562" s="3"/>
      <c r="H562" s="53">
        <f t="shared" si="20"/>
        <v>0</v>
      </c>
      <c r="I562" s="3"/>
      <c r="J562" s="53">
        <f t="shared" si="21"/>
        <v>0</v>
      </c>
      <c r="K562" s="4"/>
      <c r="L562" s="144">
        <f t="shared" si="22"/>
        <v>0</v>
      </c>
      <c r="M562" s="167">
        <f t="shared" si="23"/>
        <v>0</v>
      </c>
    </row>
    <row r="563" spans="1:13" ht="15" customHeight="1">
      <c r="A563" s="81"/>
      <c r="B563" s="250"/>
      <c r="C563" s="188" t="s">
        <v>88</v>
      </c>
      <c r="D563" s="189" t="s">
        <v>55</v>
      </c>
      <c r="E563" s="197"/>
      <c r="F563" s="190">
        <v>45</v>
      </c>
      <c r="G563" s="3"/>
      <c r="H563" s="53">
        <f t="shared" si="20"/>
        <v>0</v>
      </c>
      <c r="I563" s="3"/>
      <c r="J563" s="53">
        <f t="shared" si="21"/>
        <v>0</v>
      </c>
      <c r="K563" s="4"/>
      <c r="L563" s="144">
        <f t="shared" si="22"/>
        <v>0</v>
      </c>
      <c r="M563" s="167">
        <f t="shared" si="23"/>
        <v>0</v>
      </c>
    </row>
    <row r="564" spans="1:13" ht="15" customHeight="1">
      <c r="A564" s="81"/>
      <c r="B564" s="250"/>
      <c r="C564" s="188" t="s">
        <v>89</v>
      </c>
      <c r="D564" s="189" t="s">
        <v>55</v>
      </c>
      <c r="E564" s="197"/>
      <c r="F564" s="190">
        <v>5</v>
      </c>
      <c r="G564" s="3"/>
      <c r="H564" s="53">
        <f t="shared" si="20"/>
        <v>0</v>
      </c>
      <c r="I564" s="3"/>
      <c r="J564" s="53">
        <f t="shared" si="21"/>
        <v>0</v>
      </c>
      <c r="K564" s="4"/>
      <c r="L564" s="144">
        <f t="shared" si="22"/>
        <v>0</v>
      </c>
      <c r="M564" s="167">
        <f t="shared" si="23"/>
        <v>0</v>
      </c>
    </row>
    <row r="565" spans="1:13" ht="15" customHeight="1">
      <c r="A565" s="81"/>
      <c r="B565" s="187"/>
      <c r="C565" s="188" t="s">
        <v>90</v>
      </c>
      <c r="D565" s="189" t="s">
        <v>55</v>
      </c>
      <c r="E565" s="197"/>
      <c r="F565" s="190">
        <v>25</v>
      </c>
      <c r="G565" s="3"/>
      <c r="H565" s="53">
        <f t="shared" si="20"/>
        <v>0</v>
      </c>
      <c r="I565" s="3"/>
      <c r="J565" s="53">
        <f t="shared" si="21"/>
        <v>0</v>
      </c>
      <c r="K565" s="4"/>
      <c r="L565" s="144">
        <f t="shared" si="22"/>
        <v>0</v>
      </c>
      <c r="M565" s="167">
        <f t="shared" si="23"/>
        <v>0</v>
      </c>
    </row>
    <row r="566" spans="1:13" ht="15" customHeight="1">
      <c r="A566" s="81"/>
      <c r="B566" s="250"/>
      <c r="C566" s="188" t="s">
        <v>91</v>
      </c>
      <c r="D566" s="189" t="s">
        <v>55</v>
      </c>
      <c r="E566" s="197"/>
      <c r="F566" s="193">
        <v>120</v>
      </c>
      <c r="G566" s="3"/>
      <c r="H566" s="53">
        <f t="shared" si="20"/>
        <v>0</v>
      </c>
      <c r="I566" s="3"/>
      <c r="J566" s="53">
        <f t="shared" si="21"/>
        <v>0</v>
      </c>
      <c r="K566" s="4"/>
      <c r="L566" s="144">
        <f t="shared" si="22"/>
        <v>0</v>
      </c>
      <c r="M566" s="167">
        <f t="shared" si="23"/>
        <v>0</v>
      </c>
    </row>
    <row r="567" spans="1:13" ht="15" customHeight="1">
      <c r="A567" s="82"/>
      <c r="B567" s="187"/>
      <c r="C567" s="188" t="s">
        <v>56</v>
      </c>
      <c r="D567" s="189" t="s">
        <v>25</v>
      </c>
      <c r="E567" s="200">
        <v>0.0144</v>
      </c>
      <c r="F567" s="190">
        <f>F560*E567</f>
        <v>2.808</v>
      </c>
      <c r="G567" s="3"/>
      <c r="H567" s="53">
        <f t="shared" si="20"/>
        <v>0</v>
      </c>
      <c r="I567" s="3"/>
      <c r="J567" s="53">
        <f t="shared" si="21"/>
        <v>0</v>
      </c>
      <c r="K567" s="4"/>
      <c r="L567" s="144">
        <f t="shared" si="22"/>
        <v>0</v>
      </c>
      <c r="M567" s="167">
        <f t="shared" si="23"/>
        <v>0</v>
      </c>
    </row>
    <row r="568" spans="1:13" ht="15" customHeight="1">
      <c r="A568" s="198"/>
      <c r="B568" s="187"/>
      <c r="C568" s="199" t="s">
        <v>48</v>
      </c>
      <c r="D568" s="189"/>
      <c r="E568" s="197"/>
      <c r="F568" s="190"/>
      <c r="G568" s="3"/>
      <c r="H568" s="53"/>
      <c r="I568" s="3"/>
      <c r="J568" s="53"/>
      <c r="K568" s="4"/>
      <c r="L568" s="144"/>
      <c r="M568" s="167"/>
    </row>
    <row r="569" spans="1:13" ht="15" customHeight="1">
      <c r="A569" s="80">
        <v>1</v>
      </c>
      <c r="B569" s="187" t="s">
        <v>52</v>
      </c>
      <c r="C569" s="188" t="s">
        <v>92</v>
      </c>
      <c r="D569" s="189" t="s">
        <v>59</v>
      </c>
      <c r="E569" s="197"/>
      <c r="F569" s="190">
        <v>13</v>
      </c>
      <c r="G569" s="3"/>
      <c r="H569" s="53"/>
      <c r="I569" s="3"/>
      <c r="J569" s="53"/>
      <c r="K569" s="4"/>
      <c r="L569" s="144"/>
      <c r="M569" s="167"/>
    </row>
    <row r="570" spans="1:13" ht="15" customHeight="1">
      <c r="A570" s="81"/>
      <c r="B570" s="250"/>
      <c r="C570" s="188" t="s">
        <v>26</v>
      </c>
      <c r="D570" s="189" t="s">
        <v>24</v>
      </c>
      <c r="E570" s="197">
        <v>0.22</v>
      </c>
      <c r="F570" s="190">
        <f>F569*E570</f>
        <v>2.86</v>
      </c>
      <c r="G570" s="3"/>
      <c r="H570" s="53">
        <f>G570*F570</f>
        <v>0</v>
      </c>
      <c r="I570" s="3"/>
      <c r="J570" s="53">
        <f>I570*F570</f>
        <v>0</v>
      </c>
      <c r="K570" s="4"/>
      <c r="L570" s="144">
        <f>K570*F570</f>
        <v>0</v>
      </c>
      <c r="M570" s="167">
        <f>J570+H570+L570</f>
        <v>0</v>
      </c>
    </row>
    <row r="571" spans="1:13" ht="15" customHeight="1">
      <c r="A571" s="81"/>
      <c r="B571" s="250"/>
      <c r="C571" s="188" t="s">
        <v>27</v>
      </c>
      <c r="D571" s="196" t="s">
        <v>25</v>
      </c>
      <c r="E571" s="200">
        <v>0.0002</v>
      </c>
      <c r="F571" s="251">
        <f>F569*E571</f>
        <v>0.0026000000000000003</v>
      </c>
      <c r="G571" s="3"/>
      <c r="H571" s="53">
        <f>G571*F571</f>
        <v>0</v>
      </c>
      <c r="I571" s="3"/>
      <c r="J571" s="53">
        <f>I571*F571</f>
        <v>0</v>
      </c>
      <c r="K571" s="4"/>
      <c r="L571" s="144">
        <f>K571*F571</f>
        <v>0</v>
      </c>
      <c r="M571" s="167">
        <f>J571+H571+L571</f>
        <v>0</v>
      </c>
    </row>
    <row r="572" spans="1:13" ht="15" customHeight="1">
      <c r="A572" s="81"/>
      <c r="B572" s="250"/>
      <c r="C572" s="188" t="s">
        <v>93</v>
      </c>
      <c r="D572" s="189" t="s">
        <v>59</v>
      </c>
      <c r="E572" s="197"/>
      <c r="F572" s="190">
        <f>F569</f>
        <v>13</v>
      </c>
      <c r="G572" s="3"/>
      <c r="H572" s="53">
        <f>G572*F572</f>
        <v>0</v>
      </c>
      <c r="I572" s="3"/>
      <c r="J572" s="53">
        <f>I572*F572</f>
        <v>0</v>
      </c>
      <c r="K572" s="4"/>
      <c r="L572" s="144">
        <f>K572*F572</f>
        <v>0</v>
      </c>
      <c r="M572" s="167">
        <f>J572+H572+L572</f>
        <v>0</v>
      </c>
    </row>
    <row r="573" spans="1:13" ht="15" customHeight="1">
      <c r="A573" s="82"/>
      <c r="B573" s="250"/>
      <c r="C573" s="188" t="s">
        <v>56</v>
      </c>
      <c r="D573" s="189" t="s">
        <v>25</v>
      </c>
      <c r="E573" s="200">
        <v>0.0828</v>
      </c>
      <c r="F573" s="190">
        <f>F569*E573</f>
        <v>1.0764</v>
      </c>
      <c r="G573" s="3"/>
      <c r="H573" s="53">
        <f>G573*F573</f>
        <v>0</v>
      </c>
      <c r="I573" s="3"/>
      <c r="J573" s="53">
        <f>I573*F573</f>
        <v>0</v>
      </c>
      <c r="K573" s="4"/>
      <c r="L573" s="144">
        <f>K573*F573</f>
        <v>0</v>
      </c>
      <c r="M573" s="167">
        <f>J573+H573+L573</f>
        <v>0</v>
      </c>
    </row>
    <row r="574" spans="1:13" ht="15" customHeight="1">
      <c r="A574" s="80">
        <v>2</v>
      </c>
      <c r="B574" s="187" t="s">
        <v>53</v>
      </c>
      <c r="C574" s="188" t="s">
        <v>94</v>
      </c>
      <c r="D574" s="189" t="s">
        <v>59</v>
      </c>
      <c r="E574" s="201"/>
      <c r="F574" s="190">
        <f>F577+F578</f>
        <v>10</v>
      </c>
      <c r="G574" s="3"/>
      <c r="H574" s="53"/>
      <c r="I574" s="3"/>
      <c r="J574" s="53"/>
      <c r="K574" s="4"/>
      <c r="L574" s="144"/>
      <c r="M574" s="167"/>
    </row>
    <row r="575" spans="1:13" ht="15" customHeight="1">
      <c r="A575" s="81"/>
      <c r="B575" s="250"/>
      <c r="C575" s="188" t="s">
        <v>26</v>
      </c>
      <c r="D575" s="189" t="s">
        <v>24</v>
      </c>
      <c r="E575" s="197">
        <v>0.2</v>
      </c>
      <c r="F575" s="190">
        <f>F574*E575</f>
        <v>2</v>
      </c>
      <c r="G575" s="3"/>
      <c r="H575" s="53">
        <f>G575*F575</f>
        <v>0</v>
      </c>
      <c r="I575" s="3"/>
      <c r="J575" s="53">
        <f>I575*F575</f>
        <v>0</v>
      </c>
      <c r="K575" s="4"/>
      <c r="L575" s="144">
        <f>K575*F575</f>
        <v>0</v>
      </c>
      <c r="M575" s="167">
        <f>J575+H575+L575</f>
        <v>0</v>
      </c>
    </row>
    <row r="576" spans="1:13" ht="15" customHeight="1">
      <c r="A576" s="81"/>
      <c r="B576" s="250"/>
      <c r="C576" s="188" t="s">
        <v>27</v>
      </c>
      <c r="D576" s="189" t="s">
        <v>25</v>
      </c>
      <c r="E576" s="200">
        <v>0.0005</v>
      </c>
      <c r="F576" s="190">
        <f>F574*E576</f>
        <v>0.005</v>
      </c>
      <c r="G576" s="3"/>
      <c r="H576" s="53">
        <f>G576*F576</f>
        <v>0</v>
      </c>
      <c r="I576" s="3"/>
      <c r="J576" s="53">
        <f>I576*F576</f>
        <v>0</v>
      </c>
      <c r="K576" s="4"/>
      <c r="L576" s="144">
        <f>K576*F576</f>
        <v>0</v>
      </c>
      <c r="M576" s="167">
        <f>J576+H576+L576</f>
        <v>0</v>
      </c>
    </row>
    <row r="577" spans="1:13" ht="15" customHeight="1">
      <c r="A577" s="81"/>
      <c r="B577" s="250"/>
      <c r="C577" s="188" t="s">
        <v>95</v>
      </c>
      <c r="D577" s="189" t="s">
        <v>59</v>
      </c>
      <c r="E577" s="197"/>
      <c r="F577" s="190">
        <v>8</v>
      </c>
      <c r="G577" s="3"/>
      <c r="H577" s="53">
        <f>G577*F577</f>
        <v>0</v>
      </c>
      <c r="I577" s="3"/>
      <c r="J577" s="53">
        <f>I577*F577</f>
        <v>0</v>
      </c>
      <c r="K577" s="4"/>
      <c r="L577" s="144">
        <f>K577*F577</f>
        <v>0</v>
      </c>
      <c r="M577" s="167">
        <f>J577+H577+L577</f>
        <v>0</v>
      </c>
    </row>
    <row r="578" spans="1:13" ht="15" customHeight="1">
      <c r="A578" s="81"/>
      <c r="B578" s="250"/>
      <c r="C578" s="188" t="s">
        <v>96</v>
      </c>
      <c r="D578" s="189" t="s">
        <v>59</v>
      </c>
      <c r="E578" s="197"/>
      <c r="F578" s="190">
        <v>2</v>
      </c>
      <c r="G578" s="3"/>
      <c r="H578" s="53">
        <f>G578*F578</f>
        <v>0</v>
      </c>
      <c r="I578" s="3"/>
      <c r="J578" s="53">
        <f>I578*F578</f>
        <v>0</v>
      </c>
      <c r="K578" s="4"/>
      <c r="L578" s="144">
        <f>K578*F578</f>
        <v>0</v>
      </c>
      <c r="M578" s="167">
        <f>J578+H578+L578</f>
        <v>0</v>
      </c>
    </row>
    <row r="579" spans="1:13" ht="15" customHeight="1">
      <c r="A579" s="82"/>
      <c r="B579" s="250"/>
      <c r="C579" s="188" t="s">
        <v>56</v>
      </c>
      <c r="D579" s="189" t="s">
        <v>25</v>
      </c>
      <c r="E579" s="200">
        <v>0.0825</v>
      </c>
      <c r="F579" s="190">
        <f>F574*E579</f>
        <v>0.8250000000000001</v>
      </c>
      <c r="G579" s="3"/>
      <c r="H579" s="53">
        <f>G579*F579</f>
        <v>0</v>
      </c>
      <c r="I579" s="3"/>
      <c r="J579" s="53">
        <f>I579*F579</f>
        <v>0</v>
      </c>
      <c r="K579" s="4"/>
      <c r="L579" s="144">
        <f>K579*F579</f>
        <v>0</v>
      </c>
      <c r="M579" s="167">
        <f>J579+H579+L579</f>
        <v>0</v>
      </c>
    </row>
    <row r="580" spans="1:13" ht="15" customHeight="1">
      <c r="A580" s="198"/>
      <c r="B580" s="250"/>
      <c r="C580" s="199" t="s">
        <v>49</v>
      </c>
      <c r="D580" s="189"/>
      <c r="E580" s="197"/>
      <c r="F580" s="190"/>
      <c r="G580" s="3"/>
      <c r="H580" s="53"/>
      <c r="I580" s="3"/>
      <c r="J580" s="53"/>
      <c r="K580" s="4"/>
      <c r="L580" s="144"/>
      <c r="M580" s="167"/>
    </row>
    <row r="581" spans="1:13" ht="15" customHeight="1">
      <c r="A581" s="80">
        <v>1</v>
      </c>
      <c r="B581" s="187" t="s">
        <v>54</v>
      </c>
      <c r="C581" s="188" t="s">
        <v>57</v>
      </c>
      <c r="D581" s="189" t="s">
        <v>59</v>
      </c>
      <c r="E581" s="200"/>
      <c r="F581" s="190">
        <f>F584+F585+F586</f>
        <v>23</v>
      </c>
      <c r="G581" s="3"/>
      <c r="H581" s="53"/>
      <c r="I581" s="3"/>
      <c r="J581" s="53"/>
      <c r="K581" s="4"/>
      <c r="L581" s="144"/>
      <c r="M581" s="167"/>
    </row>
    <row r="582" spans="1:13" ht="15" customHeight="1">
      <c r="A582" s="81"/>
      <c r="B582" s="187"/>
      <c r="C582" s="188" t="s">
        <v>26</v>
      </c>
      <c r="D582" s="189" t="s">
        <v>24</v>
      </c>
      <c r="E582" s="197">
        <v>0.97</v>
      </c>
      <c r="F582" s="190">
        <f>F581*E582</f>
        <v>22.31</v>
      </c>
      <c r="G582" s="3"/>
      <c r="H582" s="53">
        <f aca="true" t="shared" si="24" ref="H582:H587">G582*F582</f>
        <v>0</v>
      </c>
      <c r="I582" s="3"/>
      <c r="J582" s="53">
        <f aca="true" t="shared" si="25" ref="J582:J587">I582*F582</f>
        <v>0</v>
      </c>
      <c r="K582" s="4"/>
      <c r="L582" s="144">
        <f aca="true" t="shared" si="26" ref="L582:L587">K582*F582</f>
        <v>0</v>
      </c>
      <c r="M582" s="167">
        <f aca="true" t="shared" si="27" ref="M582:M587">J582+H582+L582</f>
        <v>0</v>
      </c>
    </row>
    <row r="583" spans="1:13" ht="15" customHeight="1">
      <c r="A583" s="81"/>
      <c r="B583" s="187"/>
      <c r="C583" s="188" t="s">
        <v>27</v>
      </c>
      <c r="D583" s="189" t="s">
        <v>25</v>
      </c>
      <c r="E583" s="201">
        <v>0.349</v>
      </c>
      <c r="F583" s="190">
        <f>F581*E583</f>
        <v>8.027</v>
      </c>
      <c r="G583" s="3"/>
      <c r="H583" s="53">
        <f t="shared" si="24"/>
        <v>0</v>
      </c>
      <c r="I583" s="3"/>
      <c r="J583" s="53">
        <f t="shared" si="25"/>
        <v>0</v>
      </c>
      <c r="K583" s="4"/>
      <c r="L583" s="144">
        <f t="shared" si="26"/>
        <v>0</v>
      </c>
      <c r="M583" s="167">
        <f t="shared" si="27"/>
        <v>0</v>
      </c>
    </row>
    <row r="584" spans="1:13" ht="15" customHeight="1">
      <c r="A584" s="81"/>
      <c r="B584" s="250"/>
      <c r="C584" s="188" t="s">
        <v>98</v>
      </c>
      <c r="D584" s="189" t="s">
        <v>59</v>
      </c>
      <c r="E584" s="197"/>
      <c r="F584" s="190">
        <v>14</v>
      </c>
      <c r="G584" s="3"/>
      <c r="H584" s="53">
        <f t="shared" si="24"/>
        <v>0</v>
      </c>
      <c r="I584" s="3"/>
      <c r="J584" s="53">
        <f t="shared" si="25"/>
        <v>0</v>
      </c>
      <c r="K584" s="4"/>
      <c r="L584" s="144">
        <f t="shared" si="26"/>
        <v>0</v>
      </c>
      <c r="M584" s="167">
        <f t="shared" si="27"/>
        <v>0</v>
      </c>
    </row>
    <row r="585" spans="1:13" ht="15" customHeight="1">
      <c r="A585" s="81"/>
      <c r="B585" s="250"/>
      <c r="C585" s="188" t="s">
        <v>99</v>
      </c>
      <c r="D585" s="189" t="s">
        <v>59</v>
      </c>
      <c r="E585" s="197"/>
      <c r="F585" s="190">
        <v>6</v>
      </c>
      <c r="G585" s="3"/>
      <c r="H585" s="53">
        <f t="shared" si="24"/>
        <v>0</v>
      </c>
      <c r="I585" s="3"/>
      <c r="J585" s="53">
        <f t="shared" si="25"/>
        <v>0</v>
      </c>
      <c r="K585" s="4"/>
      <c r="L585" s="144">
        <f t="shared" si="26"/>
        <v>0</v>
      </c>
      <c r="M585" s="167">
        <f t="shared" si="27"/>
        <v>0</v>
      </c>
    </row>
    <row r="586" spans="1:13" ht="15" customHeight="1">
      <c r="A586" s="81"/>
      <c r="B586" s="250"/>
      <c r="C586" s="188" t="s">
        <v>97</v>
      </c>
      <c r="D586" s="189" t="s">
        <v>59</v>
      </c>
      <c r="E586" s="197"/>
      <c r="F586" s="190">
        <v>3</v>
      </c>
      <c r="G586" s="3"/>
      <c r="H586" s="53">
        <f t="shared" si="24"/>
        <v>0</v>
      </c>
      <c r="I586" s="3"/>
      <c r="J586" s="53">
        <f t="shared" si="25"/>
        <v>0</v>
      </c>
      <c r="K586" s="4"/>
      <c r="L586" s="144">
        <f t="shared" si="26"/>
        <v>0</v>
      </c>
      <c r="M586" s="167">
        <f t="shared" si="27"/>
        <v>0</v>
      </c>
    </row>
    <row r="587" spans="1:13" ht="15" customHeight="1">
      <c r="A587" s="82"/>
      <c r="B587" s="250"/>
      <c r="C587" s="188" t="s">
        <v>56</v>
      </c>
      <c r="D587" s="189" t="s">
        <v>25</v>
      </c>
      <c r="E587" s="201">
        <v>0.382</v>
      </c>
      <c r="F587" s="190">
        <f>F581*E587</f>
        <v>8.786</v>
      </c>
      <c r="G587" s="3"/>
      <c r="H587" s="53">
        <f t="shared" si="24"/>
        <v>0</v>
      </c>
      <c r="I587" s="3"/>
      <c r="J587" s="53">
        <f t="shared" si="25"/>
        <v>0</v>
      </c>
      <c r="K587" s="4"/>
      <c r="L587" s="144">
        <f t="shared" si="26"/>
        <v>0</v>
      </c>
      <c r="M587" s="167">
        <f t="shared" si="27"/>
        <v>0</v>
      </c>
    </row>
    <row r="588" spans="1:13" ht="15" customHeight="1">
      <c r="A588" s="198"/>
      <c r="B588" s="250"/>
      <c r="C588" s="199" t="s">
        <v>50</v>
      </c>
      <c r="D588" s="196"/>
      <c r="E588" s="197"/>
      <c r="F588" s="190"/>
      <c r="G588" s="3"/>
      <c r="H588" s="53"/>
      <c r="I588" s="3"/>
      <c r="J588" s="53"/>
      <c r="K588" s="4"/>
      <c r="L588" s="144"/>
      <c r="M588" s="167"/>
    </row>
    <row r="589" spans="1:13" ht="15" customHeight="1">
      <c r="A589" s="198">
        <v>1</v>
      </c>
      <c r="B589" s="187" t="s">
        <v>29</v>
      </c>
      <c r="C589" s="188" t="s">
        <v>100</v>
      </c>
      <c r="D589" s="189" t="s">
        <v>59</v>
      </c>
      <c r="E589" s="197"/>
      <c r="F589" s="190">
        <v>20</v>
      </c>
      <c r="G589" s="3"/>
      <c r="H589" s="53">
        <f>G589*F589</f>
        <v>0</v>
      </c>
      <c r="I589" s="3"/>
      <c r="J589" s="53">
        <f>I589*F589</f>
        <v>0</v>
      </c>
      <c r="K589" s="4"/>
      <c r="L589" s="144">
        <f>K589*F589</f>
        <v>0</v>
      </c>
      <c r="M589" s="167">
        <f>J589+H589+L589</f>
        <v>0</v>
      </c>
    </row>
    <row r="590" spans="1:13" ht="15" customHeight="1">
      <c r="A590" s="198">
        <v>2</v>
      </c>
      <c r="B590" s="187" t="s">
        <v>29</v>
      </c>
      <c r="C590" s="188" t="s">
        <v>101</v>
      </c>
      <c r="D590" s="189" t="s">
        <v>59</v>
      </c>
      <c r="E590" s="197"/>
      <c r="F590" s="190">
        <v>23</v>
      </c>
      <c r="G590" s="3"/>
      <c r="H590" s="53">
        <f>G590*F590</f>
        <v>0</v>
      </c>
      <c r="I590" s="3"/>
      <c r="J590" s="53">
        <f>I590*F590</f>
        <v>0</v>
      </c>
      <c r="K590" s="4"/>
      <c r="L590" s="144">
        <f>K590*F590</f>
        <v>0</v>
      </c>
      <c r="M590" s="167">
        <f>J590+H590+L590</f>
        <v>0</v>
      </c>
    </row>
    <row r="591" spans="1:13" ht="15" customHeight="1">
      <c r="A591" s="80">
        <v>3</v>
      </c>
      <c r="B591" s="187" t="s">
        <v>102</v>
      </c>
      <c r="C591" s="188" t="s">
        <v>103</v>
      </c>
      <c r="D591" s="189" t="s">
        <v>55</v>
      </c>
      <c r="E591" s="201"/>
      <c r="F591" s="190">
        <f>F594+F595</f>
        <v>195</v>
      </c>
      <c r="G591" s="3"/>
      <c r="H591" s="53"/>
      <c r="I591" s="3"/>
      <c r="J591" s="53"/>
      <c r="K591" s="4"/>
      <c r="L591" s="144"/>
      <c r="M591" s="167"/>
    </row>
    <row r="592" spans="1:13" ht="15" customHeight="1">
      <c r="A592" s="81"/>
      <c r="B592" s="250"/>
      <c r="C592" s="188" t="s">
        <v>26</v>
      </c>
      <c r="D592" s="189" t="s">
        <v>24</v>
      </c>
      <c r="E592" s="197">
        <v>0.15</v>
      </c>
      <c r="F592" s="190">
        <f>F591*E592</f>
        <v>29.25</v>
      </c>
      <c r="G592" s="3"/>
      <c r="H592" s="53">
        <f>G592*F592</f>
        <v>0</v>
      </c>
      <c r="I592" s="3"/>
      <c r="J592" s="53">
        <f>I592*F592</f>
        <v>0</v>
      </c>
      <c r="K592" s="4"/>
      <c r="L592" s="144">
        <f>K592*F592</f>
        <v>0</v>
      </c>
      <c r="M592" s="167">
        <f>J592+H592+L592</f>
        <v>0</v>
      </c>
    </row>
    <row r="593" spans="1:13" ht="15" customHeight="1">
      <c r="A593" s="81"/>
      <c r="B593" s="250"/>
      <c r="C593" s="188" t="s">
        <v>27</v>
      </c>
      <c r="D593" s="189" t="s">
        <v>25</v>
      </c>
      <c r="E593" s="200">
        <v>0.0017</v>
      </c>
      <c r="F593" s="190">
        <f>F591*E593</f>
        <v>0.33149999999999996</v>
      </c>
      <c r="G593" s="3"/>
      <c r="H593" s="53">
        <f>G593*F593</f>
        <v>0</v>
      </c>
      <c r="I593" s="3"/>
      <c r="J593" s="53">
        <f>I593*F593</f>
        <v>0</v>
      </c>
      <c r="K593" s="4"/>
      <c r="L593" s="144">
        <f>K593*F593</f>
        <v>0</v>
      </c>
      <c r="M593" s="167">
        <f>J593+H593+L593</f>
        <v>0</v>
      </c>
    </row>
    <row r="594" spans="1:13" ht="15" customHeight="1">
      <c r="A594" s="81"/>
      <c r="B594" s="250"/>
      <c r="C594" s="188" t="s">
        <v>104</v>
      </c>
      <c r="D594" s="189" t="s">
        <v>55</v>
      </c>
      <c r="E594" s="197"/>
      <c r="F594" s="190">
        <v>150</v>
      </c>
      <c r="G594" s="3"/>
      <c r="H594" s="53">
        <f>G594*F594</f>
        <v>0</v>
      </c>
      <c r="I594" s="3"/>
      <c r="J594" s="53">
        <f>I594*F594</f>
        <v>0</v>
      </c>
      <c r="K594" s="4"/>
      <c r="L594" s="144">
        <f>K594*F594</f>
        <v>0</v>
      </c>
      <c r="M594" s="167">
        <f>J594+H594+L594</f>
        <v>0</v>
      </c>
    </row>
    <row r="595" spans="1:13" ht="15" customHeight="1">
      <c r="A595" s="81"/>
      <c r="B595" s="250"/>
      <c r="C595" s="188" t="s">
        <v>105</v>
      </c>
      <c r="D595" s="189" t="s">
        <v>55</v>
      </c>
      <c r="E595" s="197"/>
      <c r="F595" s="190">
        <v>45</v>
      </c>
      <c r="G595" s="3"/>
      <c r="H595" s="53">
        <f>G595*F595</f>
        <v>0</v>
      </c>
      <c r="I595" s="3"/>
      <c r="J595" s="53">
        <f>I595*F595</f>
        <v>0</v>
      </c>
      <c r="K595" s="4"/>
      <c r="L595" s="144">
        <f>K595*F595</f>
        <v>0</v>
      </c>
      <c r="M595" s="167">
        <f>J595+H595+L595</f>
        <v>0</v>
      </c>
    </row>
    <row r="596" spans="1:13" ht="15" customHeight="1">
      <c r="A596" s="82"/>
      <c r="B596" s="250"/>
      <c r="C596" s="188" t="s">
        <v>56</v>
      </c>
      <c r="D596" s="189" t="s">
        <v>25</v>
      </c>
      <c r="E596" s="200">
        <v>0.0115</v>
      </c>
      <c r="F596" s="190">
        <f>F591*E596</f>
        <v>2.2425</v>
      </c>
      <c r="G596" s="3"/>
      <c r="H596" s="53">
        <f>G596*F596</f>
        <v>0</v>
      </c>
      <c r="I596" s="3"/>
      <c r="J596" s="53">
        <f>I596*F596</f>
        <v>0</v>
      </c>
      <c r="K596" s="4"/>
      <c r="L596" s="144">
        <f>K596*F596</f>
        <v>0</v>
      </c>
      <c r="M596" s="167">
        <f>J596+H596+L596</f>
        <v>0</v>
      </c>
    </row>
    <row r="597" spans="1:13" ht="15" customHeight="1">
      <c r="A597" s="80">
        <v>4</v>
      </c>
      <c r="B597" s="187" t="s">
        <v>102</v>
      </c>
      <c r="C597" s="188" t="s">
        <v>106</v>
      </c>
      <c r="D597" s="189" t="s">
        <v>55</v>
      </c>
      <c r="E597" s="201"/>
      <c r="F597" s="190">
        <v>25</v>
      </c>
      <c r="G597" s="3"/>
      <c r="H597" s="53"/>
      <c r="I597" s="3"/>
      <c r="J597" s="53"/>
      <c r="K597" s="4"/>
      <c r="L597" s="144"/>
      <c r="M597" s="167"/>
    </row>
    <row r="598" spans="1:13" ht="15" customHeight="1">
      <c r="A598" s="81"/>
      <c r="B598" s="250"/>
      <c r="C598" s="188" t="s">
        <v>26</v>
      </c>
      <c r="D598" s="189" t="s">
        <v>24</v>
      </c>
      <c r="E598" s="197">
        <v>0.15</v>
      </c>
      <c r="F598" s="190">
        <f>F597*E598</f>
        <v>3.75</v>
      </c>
      <c r="G598" s="3"/>
      <c r="H598" s="53">
        <f>G598*F598</f>
        <v>0</v>
      </c>
      <c r="I598" s="3"/>
      <c r="J598" s="53">
        <f>I598*F598</f>
        <v>0</v>
      </c>
      <c r="K598" s="4"/>
      <c r="L598" s="144">
        <f>K598*F598</f>
        <v>0</v>
      </c>
      <c r="M598" s="167">
        <f>J598+H598+L598</f>
        <v>0</v>
      </c>
    </row>
    <row r="599" spans="1:13" ht="15" customHeight="1">
      <c r="A599" s="81"/>
      <c r="B599" s="250"/>
      <c r="C599" s="188" t="s">
        <v>27</v>
      </c>
      <c r="D599" s="189" t="s">
        <v>25</v>
      </c>
      <c r="E599" s="200">
        <v>0.0017</v>
      </c>
      <c r="F599" s="190">
        <f>F597*E599</f>
        <v>0.042499999999999996</v>
      </c>
      <c r="G599" s="3"/>
      <c r="H599" s="53">
        <f>G599*F599</f>
        <v>0</v>
      </c>
      <c r="I599" s="3"/>
      <c r="J599" s="53">
        <f>I599*F599</f>
        <v>0</v>
      </c>
      <c r="K599" s="4"/>
      <c r="L599" s="144">
        <f>K599*F599</f>
        <v>0</v>
      </c>
      <c r="M599" s="167">
        <f>J599+H599+L599</f>
        <v>0</v>
      </c>
    </row>
    <row r="600" spans="1:13" ht="15" customHeight="1">
      <c r="A600" s="81"/>
      <c r="B600" s="250"/>
      <c r="C600" s="188" t="s">
        <v>107</v>
      </c>
      <c r="D600" s="189" t="s">
        <v>55</v>
      </c>
      <c r="E600" s="197"/>
      <c r="F600" s="190">
        <f>F597</f>
        <v>25</v>
      </c>
      <c r="G600" s="3"/>
      <c r="H600" s="53">
        <f>G600*F600</f>
        <v>0</v>
      </c>
      <c r="I600" s="3"/>
      <c r="J600" s="53">
        <f>I600*F600</f>
        <v>0</v>
      </c>
      <c r="K600" s="4"/>
      <c r="L600" s="144">
        <f>K600*F600</f>
        <v>0</v>
      </c>
      <c r="M600" s="167">
        <f>J600+H600+L600</f>
        <v>0</v>
      </c>
    </row>
    <row r="601" spans="1:13" ht="15" customHeight="1">
      <c r="A601" s="82"/>
      <c r="B601" s="250"/>
      <c r="C601" s="188" t="s">
        <v>56</v>
      </c>
      <c r="D601" s="189" t="s">
        <v>25</v>
      </c>
      <c r="E601" s="200">
        <v>0.0115</v>
      </c>
      <c r="F601" s="190">
        <f>F597*E601</f>
        <v>0.2875</v>
      </c>
      <c r="G601" s="3"/>
      <c r="H601" s="53">
        <f>G601*F601</f>
        <v>0</v>
      </c>
      <c r="I601" s="3"/>
      <c r="J601" s="53">
        <f>I601*F601</f>
        <v>0</v>
      </c>
      <c r="K601" s="4"/>
      <c r="L601" s="144">
        <f>K601*F601</f>
        <v>0</v>
      </c>
      <c r="M601" s="167">
        <f>J601+H601+L601</f>
        <v>0</v>
      </c>
    </row>
    <row r="602" spans="1:13" ht="15" customHeight="1" thickBot="1">
      <c r="A602" s="198"/>
      <c r="B602" s="252"/>
      <c r="C602" s="253" t="s">
        <v>9</v>
      </c>
      <c r="D602" s="229"/>
      <c r="E602" s="254"/>
      <c r="F602" s="231"/>
      <c r="G602" s="231"/>
      <c r="H602" s="255">
        <f>SUM(H544:H601)</f>
        <v>0</v>
      </c>
      <c r="I602" s="231"/>
      <c r="J602" s="255">
        <f>SUM(J544:J601)</f>
        <v>0</v>
      </c>
      <c r="K602" s="233"/>
      <c r="L602" s="256">
        <f>SUM(L544:L601)</f>
        <v>0</v>
      </c>
      <c r="M602" s="257">
        <f>L602+J602+H602</f>
        <v>0</v>
      </c>
    </row>
    <row r="603" spans="1:13" ht="15" customHeight="1">
      <c r="A603" s="152"/>
      <c r="B603" s="153"/>
      <c r="C603" s="154" t="s">
        <v>23</v>
      </c>
      <c r="D603" s="7"/>
      <c r="E603" s="155"/>
      <c r="F603" s="156"/>
      <c r="G603" s="156"/>
      <c r="H603" s="156"/>
      <c r="I603" s="156"/>
      <c r="J603" s="156"/>
      <c r="K603" s="157"/>
      <c r="L603" s="157"/>
      <c r="M603" s="158">
        <f>H602*D603</f>
        <v>0</v>
      </c>
    </row>
    <row r="604" spans="1:13" ht="15" customHeight="1">
      <c r="A604" s="159"/>
      <c r="B604" s="160"/>
      <c r="C604" s="161" t="s">
        <v>4</v>
      </c>
      <c r="D604" s="162"/>
      <c r="E604" s="162"/>
      <c r="F604" s="54"/>
      <c r="G604" s="54"/>
      <c r="H604" s="54"/>
      <c r="I604" s="54"/>
      <c r="J604" s="54"/>
      <c r="K604" s="55"/>
      <c r="L604" s="55"/>
      <c r="M604" s="56">
        <f>M602+M603</f>
        <v>0</v>
      </c>
    </row>
    <row r="605" spans="1:13" ht="15" customHeight="1">
      <c r="A605" s="159"/>
      <c r="B605" s="160"/>
      <c r="C605" s="161" t="s">
        <v>44</v>
      </c>
      <c r="D605" s="8"/>
      <c r="E605" s="162"/>
      <c r="F605" s="54"/>
      <c r="G605" s="54"/>
      <c r="H605" s="54"/>
      <c r="I605" s="54"/>
      <c r="J605" s="54"/>
      <c r="K605" s="55"/>
      <c r="L605" s="55"/>
      <c r="M605" s="56">
        <f>J602*D605</f>
        <v>0</v>
      </c>
    </row>
    <row r="606" spans="1:13" ht="15" customHeight="1">
      <c r="A606" s="163"/>
      <c r="B606" s="164"/>
      <c r="C606" s="165" t="s">
        <v>9</v>
      </c>
      <c r="D606" s="166"/>
      <c r="E606" s="166"/>
      <c r="F606" s="53"/>
      <c r="G606" s="53"/>
      <c r="H606" s="53"/>
      <c r="I606" s="53"/>
      <c r="J606" s="53"/>
      <c r="K606" s="144"/>
      <c r="L606" s="144"/>
      <c r="M606" s="167">
        <f>M605+M604</f>
        <v>0</v>
      </c>
    </row>
    <row r="607" spans="1:13" ht="15" customHeight="1">
      <c r="A607" s="163"/>
      <c r="B607" s="164"/>
      <c r="C607" s="165" t="s">
        <v>72</v>
      </c>
      <c r="D607" s="9"/>
      <c r="E607" s="168"/>
      <c r="F607" s="53"/>
      <c r="G607" s="53"/>
      <c r="H607" s="53"/>
      <c r="I607" s="53"/>
      <c r="J607" s="53"/>
      <c r="K607" s="144"/>
      <c r="L607" s="144"/>
      <c r="M607" s="167">
        <f>M606*D607</f>
        <v>0</v>
      </c>
    </row>
    <row r="608" spans="1:13" ht="15" customHeight="1" thickBot="1">
      <c r="A608" s="258"/>
      <c r="B608" s="259"/>
      <c r="C608" s="260" t="s">
        <v>9</v>
      </c>
      <c r="D608" s="261"/>
      <c r="E608" s="261"/>
      <c r="F608" s="149"/>
      <c r="G608" s="149"/>
      <c r="H608" s="149"/>
      <c r="I608" s="149"/>
      <c r="J608" s="149"/>
      <c r="K608" s="150"/>
      <c r="L608" s="150"/>
      <c r="M608" s="151">
        <f>M607+M606</f>
        <v>0</v>
      </c>
    </row>
  </sheetData>
  <sheetProtection password="8943" sheet="1" selectLockedCells="1"/>
  <mergeCells count="126">
    <mergeCell ref="A138:A146"/>
    <mergeCell ref="A147:A152"/>
    <mergeCell ref="A155:A159"/>
    <mergeCell ref="A160:A162"/>
    <mergeCell ref="M539:M541"/>
    <mergeCell ref="G540:H540"/>
    <mergeCell ref="F540:F541"/>
    <mergeCell ref="A445:A449"/>
    <mergeCell ref="A450:A454"/>
    <mergeCell ref="G434:L434"/>
    <mergeCell ref="A537:M538"/>
    <mergeCell ref="M434:M436"/>
    <mergeCell ref="K435:L435"/>
    <mergeCell ref="A477:A482"/>
    <mergeCell ref="C539:C541"/>
    <mergeCell ref="A581:A587"/>
    <mergeCell ref="A574:A579"/>
    <mergeCell ref="A560:A567"/>
    <mergeCell ref="A569:A573"/>
    <mergeCell ref="A549:A552"/>
    <mergeCell ref="A539:A541"/>
    <mergeCell ref="A491:A495"/>
    <mergeCell ref="A242:A247"/>
    <mergeCell ref="A248:A253"/>
    <mergeCell ref="A254:A259"/>
    <mergeCell ref="A261:A264"/>
    <mergeCell ref="A268:A273"/>
    <mergeCell ref="A279:A280"/>
    <mergeCell ref="A282:A284"/>
    <mergeCell ref="E540:E541"/>
    <mergeCell ref="A544:A548"/>
    <mergeCell ref="B539:B541"/>
    <mergeCell ref="D539:D541"/>
    <mergeCell ref="A207:A212"/>
    <mergeCell ref="A213:A218"/>
    <mergeCell ref="A219:A224"/>
    <mergeCell ref="A225:A229"/>
    <mergeCell ref="A231:A236"/>
    <mergeCell ref="A237:A240"/>
    <mergeCell ref="B57:B59"/>
    <mergeCell ref="A202:A206"/>
    <mergeCell ref="E435:E436"/>
    <mergeCell ref="A432:M433"/>
    <mergeCell ref="A57:A59"/>
    <mergeCell ref="B434:B436"/>
    <mergeCell ref="A82:A86"/>
    <mergeCell ref="A87:A91"/>
    <mergeCell ref="A92:A98"/>
    <mergeCell ref="A99:A103"/>
    <mergeCell ref="K540:L540"/>
    <mergeCell ref="A467:A475"/>
    <mergeCell ref="A434:A436"/>
    <mergeCell ref="D57:D59"/>
    <mergeCell ref="C434:C436"/>
    <mergeCell ref="G435:H435"/>
    <mergeCell ref="E57:F57"/>
    <mergeCell ref="G57:L57"/>
    <mergeCell ref="A439:A444"/>
    <mergeCell ref="C57:C59"/>
    <mergeCell ref="B2:D2"/>
    <mergeCell ref="F58:F59"/>
    <mergeCell ref="G58:H58"/>
    <mergeCell ref="E434:F434"/>
    <mergeCell ref="D434:D436"/>
    <mergeCell ref="A55:M56"/>
    <mergeCell ref="M57:M59"/>
    <mergeCell ref="I58:J58"/>
    <mergeCell ref="E58:E59"/>
    <mergeCell ref="I435:J435"/>
    <mergeCell ref="K58:L58"/>
    <mergeCell ref="F435:F436"/>
    <mergeCell ref="A553:A558"/>
    <mergeCell ref="A591:A596"/>
    <mergeCell ref="A597:A601"/>
    <mergeCell ref="A185:A187"/>
    <mergeCell ref="A195:A200"/>
    <mergeCell ref="I540:J540"/>
    <mergeCell ref="E539:F539"/>
    <mergeCell ref="G539:L539"/>
    <mergeCell ref="A78:A80"/>
    <mergeCell ref="A166:A168"/>
    <mergeCell ref="A169:A171"/>
    <mergeCell ref="A172:A174"/>
    <mergeCell ref="A175:A177"/>
    <mergeCell ref="A178:A179"/>
    <mergeCell ref="A105:A108"/>
    <mergeCell ref="A110:A115"/>
    <mergeCell ref="A116:A127"/>
    <mergeCell ref="A128:A137"/>
    <mergeCell ref="A61:M61"/>
    <mergeCell ref="A63:A65"/>
    <mergeCell ref="A66:A68"/>
    <mergeCell ref="A69:A71"/>
    <mergeCell ref="A72:A74"/>
    <mergeCell ref="A75:A76"/>
    <mergeCell ref="A164:M164"/>
    <mergeCell ref="A189:A194"/>
    <mergeCell ref="A274:M274"/>
    <mergeCell ref="A276:A278"/>
    <mergeCell ref="A456:A466"/>
    <mergeCell ref="A483:A487"/>
    <mergeCell ref="A180:A181"/>
    <mergeCell ref="A182:A183"/>
    <mergeCell ref="A286:A291"/>
    <mergeCell ref="A292:A297"/>
    <mergeCell ref="A341:A343"/>
    <mergeCell ref="A344:A345"/>
    <mergeCell ref="A347:A349"/>
    <mergeCell ref="A351:A356"/>
    <mergeCell ref="A394:A398"/>
    <mergeCell ref="A298:A303"/>
    <mergeCell ref="A304:A309"/>
    <mergeCell ref="A310:A313"/>
    <mergeCell ref="A314:A319"/>
    <mergeCell ref="A320:A325"/>
    <mergeCell ref="A326:A331"/>
    <mergeCell ref="A332:A338"/>
    <mergeCell ref="A339:M339"/>
    <mergeCell ref="A373:M373"/>
    <mergeCell ref="A374:A381"/>
    <mergeCell ref="A382:A387"/>
    <mergeCell ref="A388:A392"/>
    <mergeCell ref="A393:M393"/>
    <mergeCell ref="A357:A362"/>
    <mergeCell ref="A363:A368"/>
    <mergeCell ref="A369:A372"/>
  </mergeCells>
  <printOptions horizontalCentered="1"/>
  <pageMargins left="0.24" right="0.23" top="0.26" bottom="0.29" header="0.2" footer="0.2"/>
  <pageSetup horizontalDpi="600" verticalDpi="600" orientation="landscape" paperSize="9" scale="62" r:id="rId1"/>
  <ignoredErrors>
    <ignoredError sqref="M607:M608 M403:M405 M505" formula="1"/>
    <ignoredError sqref="C60 C437 C542" numberStoredAsText="1"/>
    <ignoredError sqref="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2012-05-27T10:58:22Z</cp:lastPrinted>
  <dcterms:created xsi:type="dcterms:W3CDTF">2006-09-16T00:00:00Z</dcterms:created>
  <dcterms:modified xsi:type="dcterms:W3CDTF">2019-12-23T07:31:44Z</dcterms:modified>
  <cp:category/>
  <cp:version/>
  <cp:contentType/>
  <cp:contentStatus/>
</cp:coreProperties>
</file>