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მოცულობა!$A$1:$M$93</definedName>
  </definedNames>
  <calcPr calcId="144525"/>
</workbook>
</file>

<file path=xl/calcChain.xml><?xml version="1.0" encoding="utf-8"?>
<calcChain xmlns="http://schemas.openxmlformats.org/spreadsheetml/2006/main">
  <c r="F75" i="3" l="1"/>
  <c r="F71" i="3"/>
  <c r="F70" i="3"/>
  <c r="F72" i="3" s="1"/>
  <c r="F74" i="3" s="1"/>
  <c r="F69" i="3"/>
  <c r="F65" i="3"/>
  <c r="F64" i="3"/>
  <c r="F63" i="3"/>
  <c r="F61" i="3"/>
  <c r="F60" i="3"/>
  <c r="F59" i="3"/>
  <c r="F58" i="3"/>
  <c r="F57" i="3"/>
  <c r="F56" i="3"/>
  <c r="F47" i="3"/>
  <c r="F49" i="3" s="1"/>
  <c r="F42" i="3"/>
  <c r="F46" i="3" s="1"/>
  <c r="F40" i="3"/>
  <c r="F41" i="3" s="1"/>
  <c r="F35" i="3"/>
  <c r="F39" i="3" s="1"/>
  <c r="F34" i="3"/>
  <c r="F33" i="3"/>
  <c r="F32" i="3"/>
  <c r="F28" i="3"/>
  <c r="F27" i="3"/>
  <c r="F26" i="3"/>
  <c r="F25" i="3"/>
  <c r="F24" i="3"/>
  <c r="F23" i="3"/>
  <c r="F22" i="3"/>
  <c r="F21" i="3"/>
  <c r="F20" i="3"/>
  <c r="F11" i="3"/>
  <c r="F6" i="3"/>
  <c r="F10" i="3" s="1"/>
  <c r="F54" i="3" l="1"/>
  <c r="F7" i="3"/>
  <c r="F9" i="3"/>
  <c r="F36" i="3"/>
  <c r="F38" i="3"/>
  <c r="F48" i="3"/>
  <c r="F50" i="3"/>
  <c r="F51" i="3"/>
  <c r="F18" i="3"/>
  <c r="F14" i="3"/>
  <c r="F12" i="3"/>
  <c r="F13" i="3"/>
  <c r="F31" i="3"/>
  <c r="F29" i="3"/>
  <c r="F30" i="3"/>
  <c r="F45" i="3"/>
  <c r="F43" i="3"/>
  <c r="F44" i="3"/>
  <c r="F73" i="3"/>
  <c r="F8" i="3"/>
  <c r="F37" i="3"/>
  <c r="F53" i="3" l="1"/>
  <c r="F52" i="3"/>
  <c r="F15" i="3"/>
  <c r="F16" i="3" l="1"/>
  <c r="F17" i="3"/>
</calcChain>
</file>

<file path=xl/sharedStrings.xml><?xml version="1.0" encoding="utf-8"?>
<sst xmlns="http://schemas.openxmlformats.org/spreadsheetml/2006/main" count="221" uniqueCount="107">
  <si>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</si>
  <si>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</si>
  <si>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</si>
  <si>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</si>
  <si>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</si>
  <si>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</si>
  <si>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</si>
  <si>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</si>
  <si>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</si>
  <si>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</si>
  <si>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</si>
  <si>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</si>
  <si>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</si>
  <si>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</si>
  <si>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მანქანები</t>
  </si>
  <si>
    <t>სხვა მასალები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</si>
  <si>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</si>
  <si>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</si>
  <si>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</si>
  <si>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</si>
  <si>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</si>
  <si>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</si>
  <si>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</si>
  <si>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</si>
  <si>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</si>
  <si>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</si>
  <si>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kac/sT</t>
  </si>
  <si>
    <t>m3</t>
  </si>
  <si>
    <t>kg</t>
  </si>
  <si>
    <t>manqanebi</t>
  </si>
  <si>
    <t>manq/sT</t>
  </si>
  <si>
    <t>betoni 250markiani</t>
  </si>
  <si>
    <t xml:space="preserve">  m3</t>
  </si>
  <si>
    <t>გრძ/მ</t>
  </si>
  <si>
    <t xml:space="preserve"> კბ/მ</t>
  </si>
  <si>
    <t xml:space="preserve">eleqtrodi d=4mm </t>
  </si>
  <si>
    <t>გაუთვალისწინებელი ხარჯი</t>
  </si>
  <si>
    <t>მ3</t>
  </si>
  <si>
    <t>1.23-8</t>
  </si>
  <si>
    <t>მ/სთ</t>
  </si>
  <si>
    <t>27-7-2</t>
  </si>
  <si>
    <t>kac.sT</t>
  </si>
  <si>
    <t>1-22-16.</t>
  </si>
  <si>
    <t>1m3</t>
  </si>
  <si>
    <t xml:space="preserve"> მ3</t>
  </si>
  <si>
    <t>მანქ/სთ</t>
  </si>
  <si>
    <t>სხვა ხარჯი</t>
  </si>
  <si>
    <t>თ-15</t>
  </si>
  <si>
    <t>გრუნტის გაზიდვა2კმ-ზე</t>
  </si>
  <si>
    <t>ექსკავატორი V-0.25 კუბ.მ</t>
  </si>
  <si>
    <t>14-125</t>
  </si>
  <si>
    <t xml:space="preserve">ქვიშა-ხრეშოვანი მასალა  </t>
  </si>
  <si>
    <t>თ.15</t>
  </si>
  <si>
    <t>7-25-7</t>
  </si>
  <si>
    <t>14-44</t>
  </si>
  <si>
    <t>ამწე 10ტ</t>
  </si>
  <si>
    <t>საბაზრო</t>
  </si>
  <si>
    <t>ბეტონის ლატოკი ცალფა არმირებით                        0.3*0.3*2 მ</t>
  </si>
  <si>
    <t>4.1/342</t>
  </si>
  <si>
    <t>ბეტონი მ-300</t>
  </si>
  <si>
    <t>4.1/377</t>
  </si>
  <si>
    <t>ქვიშა ცემენტის ხსნარი  1/3</t>
  </si>
  <si>
    <t>1t</t>
  </si>
  <si>
    <t>lari</t>
  </si>
  <si>
    <t>sxva xarji</t>
  </si>
  <si>
    <t>1.9/14</t>
  </si>
  <si>
    <t>1.4/44</t>
  </si>
  <si>
    <t>1.4/46</t>
  </si>
  <si>
    <t>grZ.m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</si>
  <si>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( 2კმ-ზე ნაყარში გატანით)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რკ/ბეტონის სანიაღვრე არხების(ლატოკები ს) და ცხაურების მოსაწყობად:       პ- </t>
    </r>
    <r>
      <rPr>
        <b/>
        <i/>
        <sz val="11"/>
        <rFont val="Calibri"/>
        <family val="2"/>
        <charset val="204"/>
        <scheme val="minor"/>
      </rPr>
      <t>120</t>
    </r>
    <r>
      <rPr>
        <b/>
        <sz val="11"/>
        <rFont val="Calibri"/>
        <family val="2"/>
        <charset val="204"/>
        <scheme val="minor"/>
      </rPr>
      <t xml:space="preserve">-ზე. 4გრძ/მ.   პ-500ზე- 4გრძ/მ.   პ-900-ზე 6გრძ/მ.   პ-1100-ზე  4გრძ/მ.            პ-1350-ზე  4გრძ/მ.   სულ 22გრძ/მ .     </t>
    </r>
    <r>
      <rPr>
        <b/>
        <sz val="14"/>
        <rFont val="Calibri"/>
        <family val="2"/>
        <scheme val="minor"/>
      </rPr>
      <t>22*0.5*0.7=7.7</t>
    </r>
  </si>
  <si>
    <r>
      <t xml:space="preserve">ხრეშოვანი ბალიშის მოწყობა და  გვერდების შევსება ხრეშით.                                                   </t>
    </r>
    <r>
      <rPr>
        <b/>
        <sz val="12"/>
        <rFont val="Calibri"/>
        <family val="2"/>
        <charset val="204"/>
        <scheme val="minor"/>
      </rPr>
      <t xml:space="preserve">(22*0.7*0.1) +(22*0.4*0.1*2)                                                                        </t>
    </r>
  </si>
  <si>
    <r>
      <t xml:space="preserve"> . რკ/ბეტონის ანაკრები არხის  (ლატოკის) მოწყობა  შიდა ზომებით 0.3*0.3(გადაბმებში ამოლესვით)                                                   </t>
    </r>
    <r>
      <rPr>
        <b/>
        <sz val="11"/>
        <rFont val="Calibri"/>
        <family val="2"/>
        <charset val="204"/>
        <scheme val="minor"/>
      </rPr>
      <t xml:space="preserve">არხი 22გრძ/მ.                                   </t>
    </r>
  </si>
  <si>
    <t xml:space="preserve">  მოეწყოს ცხაური   არხებზე                     (სიგრძე 22მ)</t>
  </si>
  <si>
    <t>კუთხოვანა. 50*.50*5mm.(განივი) ბიჯი0.03m (1გრძ/მ-ში3.9მ) 22*3.9=85.8</t>
  </si>
  <si>
    <t xml:space="preserve">კუთხოვანა. 60*.60mm sisqiT 5mm (sigrZeze)22*2=44m </t>
  </si>
  <si>
    <t>ბეტონის არხების (ლატოკების) ტრანსპორტირება 8 კმ-დან (1გრძ/მ=0.11მ3*2.5ტ=0.275ტ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</si>
  <si>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( 2კმ-ზე ნაყარში გატანით)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ღია  სანიაღვრე არხების      მოსაწყობად:       პ- </t>
    </r>
    <r>
      <rPr>
        <b/>
        <i/>
        <sz val="11"/>
        <rFont val="Calibri"/>
        <family val="2"/>
        <charset val="204"/>
        <scheme val="minor"/>
      </rPr>
      <t>20</t>
    </r>
    <r>
      <rPr>
        <b/>
        <sz val="11"/>
        <rFont val="Calibri"/>
        <family val="2"/>
        <charset val="204"/>
        <scheme val="minor"/>
      </rPr>
      <t xml:space="preserve">-ზე. 100გრძ/მ.   პ-200ზე- 60გრძ/მ.   პ-720-ზე 110 გრძ/მ.   პ-850-ზე 50 გრძ/მ.            პ-900-ზე 30 გრძ/მ.   პ.-980-ზე- 20გრძ/მ. პ-1070- ზე   30გრძ/მ. პ1220-ზე 80გრძ/მ.  პ-1330-ზე   20გრძ/მ.   სულ 500 გრძ/მ .     </t>
    </r>
    <r>
      <rPr>
        <b/>
        <sz val="14"/>
        <rFont val="Calibri"/>
        <family val="2"/>
        <scheme val="minor"/>
      </rPr>
      <t>500*0.4*0.5=100მ3</t>
    </r>
  </si>
  <si>
    <t>1.29.7</t>
  </si>
  <si>
    <t>14/143</t>
  </si>
  <si>
    <t>buldozeri</t>
  </si>
  <si>
    <t>p-150dan p-200 -mde da p770-dan p-820mde.     გზის გაფართოების მიზნით   .III-ჯგუფის გრუნტის გაჭრა buldozeriT  (130c/Z) 30m-ze  gadadgilebiT     (50*1*1)+(50*1.5*3) =275m3</t>
  </si>
  <si>
    <t>25.5/7</t>
  </si>
  <si>
    <t>ლითონის მილი დ=325მმ. სისქით 6მმ</t>
  </si>
  <si>
    <t>მილების ტრანსპორტირება80კმ-ზე</t>
  </si>
  <si>
    <t>2.1/90</t>
  </si>
  <si>
    <t>qviSa xreSis datvirTva eqskavatoriT 0.5m3</t>
  </si>
  <si>
    <t>ექსკავატორი V-0.5 კუბ.მ</t>
  </si>
  <si>
    <t>14-126</t>
  </si>
  <si>
    <t>5.1/19</t>
  </si>
  <si>
    <t>xemasala</t>
  </si>
  <si>
    <t>1.9/4</t>
  </si>
  <si>
    <t xml:space="preserve">lursmani burulis </t>
  </si>
  <si>
    <t>6,1,20</t>
  </si>
  <si>
    <r>
      <t xml:space="preserve"> p.900-ze moewyos betonis wyalmimRebi:                              1) </t>
    </r>
    <r>
      <rPr>
        <b/>
        <i/>
        <sz val="11"/>
        <rFont val="AcadNusx"/>
      </rPr>
      <t>kedlebi (1*0.5*0.2)*2=0.2                  2)fskeri1*0.5*0.1=0.05</t>
    </r>
    <r>
      <rPr>
        <b/>
        <sz val="11"/>
        <rFont val="AcadNusx"/>
      </rPr>
      <t xml:space="preserve">                    </t>
    </r>
  </si>
  <si>
    <t>13.1.4</t>
  </si>
  <si>
    <t xml:space="preserve">      გზის დახრეშვა    ორმოული შეკეთებით                                                            </t>
  </si>
  <si>
    <t>ქვიშა-ხრეშოვანი ნარევი</t>
  </si>
  <si>
    <t>14.200</t>
  </si>
  <si>
    <t>ავტოგრეიდერი 79 კვტ 108 ცხ.ძ</t>
  </si>
  <si>
    <t>ქვიშა ხრეშის ტრანსპორტირება 22კმ-დან</t>
  </si>
  <si>
    <t>ქვიშა-ხრეშის ტრანსპორტირება 22კმ-ზე</t>
  </si>
  <si>
    <t>9,4,10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</si>
  <si>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( 2კმ-ზე ნაყარში გატანით)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მილხიდის     მოსაწყობად:       პ- </t>
    </r>
    <r>
      <rPr>
        <b/>
        <i/>
        <sz val="11"/>
        <rFont val="Calibri"/>
        <family val="2"/>
        <charset val="204"/>
        <scheme val="minor"/>
      </rPr>
      <t>980</t>
    </r>
    <r>
      <rPr>
        <b/>
        <sz val="11"/>
        <rFont val="Calibri"/>
        <family val="2"/>
        <charset val="204"/>
        <scheme val="minor"/>
      </rPr>
      <t xml:space="preserve">-ზე.    </t>
    </r>
    <r>
      <rPr>
        <b/>
        <sz val="12"/>
        <rFont val="Calibri"/>
        <family val="2"/>
        <charset val="204"/>
        <scheme val="minor"/>
      </rPr>
      <t xml:space="preserve"> 10*0.5*0.5=2.5მ3</t>
    </r>
  </si>
  <si>
    <t>ხრეშოვანი ბალიშის მოწყობა     10*0.5*0.1=0.5მ3</t>
  </si>
  <si>
    <t xml:space="preserve">ლითონის  მილხიდების მოწყობა:                                                                       1) პ.980--10გრძ/მ    დ=325მმ. სისქით 6მმ  .                                        </t>
  </si>
  <si>
    <t>სოფ. კურცობის შიდა სასოფლო გზის აღდგენითი სამუშაოების                                                                                                                                                                          ხარჯთაღრიცხვა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</si>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</sst>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7" formatCode="0.00000"/>
    <numFmt numFmtId="168" formatCode="#,##0.0"/>
    <numFmt numFmtId="169" formatCode="#,##0.0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color rgb="FFFF0000"/>
      <name val="Calibri"/>
      <family val="2"/>
      <scheme val="minor"/>
    </font>
    <font>
      <sz val="11"/>
      <color theme="1"/>
      <name val="AcadNusx"/>
    </font>
    <font>
      <b/>
      <sz val="11"/>
      <name val="Calibri"/>
      <family val="2"/>
      <scheme val="minor"/>
    </font>
    <font>
      <sz val="10"/>
      <name val="AcadNusx"/>
      <family val="1"/>
    </font>
    <font>
      <b/>
      <sz val="14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i/>
      <sz val="1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P80" sqref="P80"/>
    </sheetView>
  </sheetViews>
  <sheetFormatPr defaultRowHeight="15" x14ac:dyDescent="0.25"/>
  <cols>
    <col min="1" max="1" width="6.28515625" style="29" customWidth="1"/>
    <col min="2" max="2" width="8.28515625" style="29" customWidth="1"/>
    <col min="3" max="3" width="38.7109375" style="29" customWidth="1"/>
    <col min="4" max="9" width="9.28515625" style="29" bestFit="1" customWidth="1"/>
    <col min="10" max="10" width="10.42578125" style="29" bestFit="1" customWidth="1"/>
    <col min="11" max="11" width="9.28515625" style="29" bestFit="1" customWidth="1"/>
    <col min="12" max="13" width="10.42578125" style="29" bestFit="1" customWidth="1"/>
    <col min="14" max="16384" width="9.140625" style="29"/>
  </cols>
  <sheetData>
    <row r="1" spans="1:13" ht="39" customHeight="1" x14ac:dyDescent="0.25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" customHeight="1" x14ac:dyDescent="0.25">
      <c r="A2" s="110" t="s">
        <v>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31.5" customHeight="1" x14ac:dyDescent="0.25">
      <c r="A3" s="111" t="s">
        <v>0</v>
      </c>
      <c r="B3" s="111" t="s">
        <v>1</v>
      </c>
      <c r="C3" s="111" t="s">
        <v>2</v>
      </c>
      <c r="D3" s="111" t="s">
        <v>3</v>
      </c>
      <c r="E3" s="113" t="s">
        <v>17</v>
      </c>
      <c r="F3" s="113"/>
      <c r="G3" s="113" t="s">
        <v>20</v>
      </c>
      <c r="H3" s="113"/>
      <c r="I3" s="113" t="s">
        <v>21</v>
      </c>
      <c r="J3" s="113"/>
      <c r="K3" s="113" t="s">
        <v>22</v>
      </c>
      <c r="L3" s="113"/>
      <c r="M3" s="113" t="s">
        <v>19</v>
      </c>
    </row>
    <row r="4" spans="1:13" ht="36" customHeight="1" x14ac:dyDescent="0.25">
      <c r="A4" s="112"/>
      <c r="B4" s="112"/>
      <c r="C4" s="112"/>
      <c r="D4" s="112"/>
      <c r="E4" s="97" t="s">
        <v>18</v>
      </c>
      <c r="F4" s="97" t="s">
        <v>19</v>
      </c>
      <c r="G4" s="97" t="s">
        <v>18</v>
      </c>
      <c r="H4" s="97" t="s">
        <v>19</v>
      </c>
      <c r="I4" s="97" t="s">
        <v>18</v>
      </c>
      <c r="J4" s="97" t="s">
        <v>19</v>
      </c>
      <c r="K4" s="97" t="s">
        <v>18</v>
      </c>
      <c r="L4" s="97" t="s">
        <v>23</v>
      </c>
      <c r="M4" s="113"/>
    </row>
    <row r="5" spans="1:13" ht="21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 ht="153.75" customHeight="1" x14ac:dyDescent="0.25">
      <c r="A6" s="95">
        <v>1</v>
      </c>
      <c r="B6" s="11" t="s">
        <v>38</v>
      </c>
      <c r="C6" s="98" t="s">
        <v>69</v>
      </c>
      <c r="D6" s="12" t="s">
        <v>34</v>
      </c>
      <c r="E6" s="1"/>
      <c r="F6" s="1">
        <f>22*0.5*0.7</f>
        <v>7.6999999999999993</v>
      </c>
      <c r="G6" s="1"/>
      <c r="H6" s="1"/>
      <c r="I6" s="1"/>
      <c r="J6" s="1"/>
      <c r="K6" s="1"/>
      <c r="L6" s="1"/>
      <c r="M6" s="13"/>
    </row>
    <row r="7" spans="1:13" ht="23.25" customHeight="1" x14ac:dyDescent="0.25">
      <c r="A7" s="95"/>
      <c r="B7" s="11"/>
      <c r="C7" s="6" t="s">
        <v>5</v>
      </c>
      <c r="D7" s="12" t="s">
        <v>12</v>
      </c>
      <c r="E7" s="19">
        <v>6.08E-2</v>
      </c>
      <c r="F7" s="1">
        <f>E7*F6</f>
        <v>0.46815999999999997</v>
      </c>
      <c r="G7" s="1"/>
      <c r="H7" s="1"/>
      <c r="I7" s="1"/>
      <c r="J7" s="1"/>
      <c r="K7" s="1"/>
      <c r="L7" s="1"/>
      <c r="M7" s="1"/>
    </row>
    <row r="8" spans="1:13" ht="23.25" customHeight="1" x14ac:dyDescent="0.25">
      <c r="A8" s="95"/>
      <c r="B8" s="11" t="s">
        <v>50</v>
      </c>
      <c r="C8" s="6" t="s">
        <v>49</v>
      </c>
      <c r="D8" s="12" t="s">
        <v>39</v>
      </c>
      <c r="E8" s="20">
        <v>0.14299999999999999</v>
      </c>
      <c r="F8" s="1">
        <f>E8*F6</f>
        <v>1.1010999999999997</v>
      </c>
      <c r="G8" s="1"/>
      <c r="H8" s="1"/>
      <c r="I8" s="1"/>
      <c r="J8" s="1"/>
      <c r="K8" s="1"/>
      <c r="L8" s="1"/>
      <c r="M8" s="1"/>
    </row>
    <row r="9" spans="1:13" ht="23.25" customHeight="1" thickBot="1" x14ac:dyDescent="0.3">
      <c r="A9" s="95"/>
      <c r="B9" s="11"/>
      <c r="C9" s="2" t="s">
        <v>11</v>
      </c>
      <c r="D9" s="12" t="s">
        <v>4</v>
      </c>
      <c r="E9" s="21">
        <v>6.8900000000000003E-3</v>
      </c>
      <c r="F9" s="1">
        <f>E9*F6</f>
        <v>5.3052999999999996E-2</v>
      </c>
      <c r="G9" s="1"/>
      <c r="H9" s="1"/>
      <c r="I9" s="1"/>
      <c r="J9" s="1"/>
      <c r="K9" s="1"/>
      <c r="L9" s="1"/>
      <c r="M9" s="1"/>
    </row>
    <row r="10" spans="1:13" ht="23.25" customHeight="1" thickBot="1" x14ac:dyDescent="0.3">
      <c r="A10" s="96"/>
      <c r="B10" s="35" t="s">
        <v>47</v>
      </c>
      <c r="C10" s="99" t="s">
        <v>48</v>
      </c>
      <c r="D10" s="36" t="s">
        <v>10</v>
      </c>
      <c r="E10" s="37">
        <v>1.7</v>
      </c>
      <c r="F10" s="37">
        <f>E10*F6</f>
        <v>13.089999999999998</v>
      </c>
      <c r="G10" s="37"/>
      <c r="H10" s="37"/>
      <c r="I10" s="37"/>
      <c r="J10" s="37"/>
      <c r="K10" s="38"/>
      <c r="L10" s="1"/>
      <c r="M10" s="1"/>
    </row>
    <row r="11" spans="1:13" ht="45.75" x14ac:dyDescent="0.25">
      <c r="A11" s="106">
        <v>2</v>
      </c>
      <c r="B11" s="39" t="s">
        <v>16</v>
      </c>
      <c r="C11" s="100" t="s">
        <v>70</v>
      </c>
      <c r="D11" s="40" t="s">
        <v>13</v>
      </c>
      <c r="E11" s="41"/>
      <c r="F11" s="41">
        <f>(22*0.7*0.1)+(22*0.4*0.1*2)</f>
        <v>3.3000000000000003</v>
      </c>
      <c r="G11" s="41"/>
      <c r="H11" s="41"/>
      <c r="I11" s="41"/>
      <c r="J11" s="41"/>
      <c r="K11" s="42"/>
      <c r="L11" s="42"/>
      <c r="M11" s="43"/>
    </row>
    <row r="12" spans="1:13" ht="25.5" customHeight="1" x14ac:dyDescent="0.25">
      <c r="A12" s="107"/>
      <c r="B12" s="44"/>
      <c r="C12" s="101" t="s">
        <v>5</v>
      </c>
      <c r="D12" s="96" t="s">
        <v>12</v>
      </c>
      <c r="E12" s="45">
        <v>1.78</v>
      </c>
      <c r="F12" s="45">
        <f>F11*E12</f>
        <v>5.8740000000000006</v>
      </c>
      <c r="G12" s="45"/>
      <c r="H12" s="45"/>
      <c r="I12" s="45"/>
      <c r="J12" s="45"/>
      <c r="K12" s="46"/>
      <c r="L12" s="46"/>
      <c r="M12" s="47"/>
    </row>
    <row r="13" spans="1:13" ht="24" customHeight="1" x14ac:dyDescent="0.25">
      <c r="A13" s="107"/>
      <c r="B13" s="44"/>
      <c r="C13" s="101" t="s">
        <v>11</v>
      </c>
      <c r="D13" s="96" t="s">
        <v>4</v>
      </c>
      <c r="E13" s="45">
        <v>0.11</v>
      </c>
      <c r="F13" s="45">
        <f>F11*E13</f>
        <v>0.36300000000000004</v>
      </c>
      <c r="G13" s="45"/>
      <c r="H13" s="45"/>
      <c r="I13" s="45"/>
      <c r="J13" s="45"/>
      <c r="K13" s="46"/>
      <c r="L13" s="46"/>
      <c r="M13" s="47"/>
    </row>
    <row r="14" spans="1:13" ht="24" customHeight="1" x14ac:dyDescent="0.25">
      <c r="A14" s="108"/>
      <c r="B14" s="44" t="s">
        <v>24</v>
      </c>
      <c r="C14" s="101" t="s">
        <v>51</v>
      </c>
      <c r="D14" s="96" t="s">
        <v>13</v>
      </c>
      <c r="E14" s="45">
        <v>1.01</v>
      </c>
      <c r="F14" s="45">
        <f>E14*F11</f>
        <v>3.3330000000000002</v>
      </c>
      <c r="G14" s="45"/>
      <c r="H14" s="45"/>
      <c r="I14" s="45"/>
      <c r="J14" s="45"/>
      <c r="K14" s="46"/>
      <c r="L14" s="46"/>
      <c r="M14" s="47"/>
    </row>
    <row r="15" spans="1:13" ht="36" customHeight="1" x14ac:dyDescent="0.3">
      <c r="A15" s="106">
        <v>3</v>
      </c>
      <c r="B15" s="16" t="s">
        <v>42</v>
      </c>
      <c r="C15" s="78" t="s">
        <v>85</v>
      </c>
      <c r="D15" s="16" t="s">
        <v>43</v>
      </c>
      <c r="E15" s="16" t="s">
        <v>24</v>
      </c>
      <c r="F15" s="18">
        <f>F14</f>
        <v>3.3330000000000002</v>
      </c>
      <c r="G15" s="16"/>
      <c r="H15" s="16"/>
      <c r="I15" s="16"/>
      <c r="J15" s="16"/>
      <c r="K15" s="16"/>
      <c r="L15" s="18"/>
      <c r="M15" s="18"/>
    </row>
    <row r="16" spans="1:13" ht="27" customHeight="1" x14ac:dyDescent="0.3">
      <c r="A16" s="107"/>
      <c r="B16" s="16"/>
      <c r="C16" s="17" t="s">
        <v>25</v>
      </c>
      <c r="D16" s="16" t="s">
        <v>41</v>
      </c>
      <c r="E16" s="16">
        <v>2.7E-2</v>
      </c>
      <c r="F16" s="16">
        <f>E16*F15</f>
        <v>8.9991000000000002E-2</v>
      </c>
      <c r="G16" s="18"/>
      <c r="H16" s="16"/>
      <c r="I16" s="16"/>
      <c r="J16" s="16"/>
      <c r="K16" s="16"/>
      <c r="L16" s="18"/>
      <c r="M16" s="18"/>
    </row>
    <row r="17" spans="1:13" ht="24.75" customHeight="1" x14ac:dyDescent="0.3">
      <c r="A17" s="107"/>
      <c r="B17" s="11" t="s">
        <v>87</v>
      </c>
      <c r="C17" s="6" t="s">
        <v>86</v>
      </c>
      <c r="D17" s="12" t="s">
        <v>39</v>
      </c>
      <c r="E17" s="16">
        <v>6.0499999999999998E-2</v>
      </c>
      <c r="F17" s="16">
        <f>E17*F15</f>
        <v>0.20164650000000001</v>
      </c>
      <c r="G17" s="16"/>
      <c r="H17" s="16"/>
      <c r="I17" s="16"/>
      <c r="J17" s="16"/>
      <c r="K17" s="16"/>
      <c r="L17" s="18"/>
      <c r="M17" s="18"/>
    </row>
    <row r="18" spans="1:13" ht="30" customHeight="1" x14ac:dyDescent="0.25">
      <c r="A18" s="108"/>
      <c r="B18" s="15" t="s">
        <v>52</v>
      </c>
      <c r="C18" s="6" t="s">
        <v>100</v>
      </c>
      <c r="D18" s="12" t="s">
        <v>10</v>
      </c>
      <c r="E18" s="1">
        <v>1.7</v>
      </c>
      <c r="F18" s="1">
        <f>E18*F11</f>
        <v>5.61</v>
      </c>
      <c r="G18" s="1"/>
      <c r="H18" s="1"/>
      <c r="I18" s="1"/>
      <c r="J18" s="1"/>
      <c r="K18" s="1"/>
      <c r="L18" s="1"/>
      <c r="M18" s="22"/>
    </row>
    <row r="19" spans="1:13" ht="78.75" customHeight="1" x14ac:dyDescent="0.25">
      <c r="A19" s="106">
        <v>4</v>
      </c>
      <c r="B19" s="44" t="s">
        <v>53</v>
      </c>
      <c r="C19" s="102" t="s">
        <v>71</v>
      </c>
      <c r="D19" s="48" t="s">
        <v>33</v>
      </c>
      <c r="E19" s="48"/>
      <c r="F19" s="49">
        <v>22</v>
      </c>
      <c r="G19" s="48"/>
      <c r="H19" s="50"/>
      <c r="I19" s="48"/>
      <c r="J19" s="50"/>
      <c r="K19" s="48"/>
      <c r="L19" s="50"/>
      <c r="M19" s="51"/>
    </row>
    <row r="20" spans="1:13" ht="24" customHeight="1" x14ac:dyDescent="0.25">
      <c r="A20" s="107"/>
      <c r="B20" s="15"/>
      <c r="C20" s="2" t="s">
        <v>5</v>
      </c>
      <c r="D20" s="2" t="s">
        <v>12</v>
      </c>
      <c r="E20" s="2">
        <v>0.84</v>
      </c>
      <c r="F20" s="52">
        <f>F19*E20</f>
        <v>18.48</v>
      </c>
      <c r="G20" s="14"/>
      <c r="H20" s="52"/>
      <c r="I20" s="2"/>
      <c r="J20" s="52"/>
      <c r="K20" s="2"/>
      <c r="L20" s="52"/>
      <c r="M20" s="53"/>
    </row>
    <row r="21" spans="1:13" ht="24" customHeight="1" x14ac:dyDescent="0.25">
      <c r="A21" s="107"/>
      <c r="B21" s="15" t="s">
        <v>54</v>
      </c>
      <c r="C21" s="2" t="s">
        <v>55</v>
      </c>
      <c r="D21" s="2" t="s">
        <v>39</v>
      </c>
      <c r="E21" s="2">
        <v>0.128</v>
      </c>
      <c r="F21" s="52">
        <f>F19*E21</f>
        <v>2.8159999999999998</v>
      </c>
      <c r="G21" s="2"/>
      <c r="H21" s="52"/>
      <c r="I21" s="2"/>
      <c r="J21" s="52"/>
      <c r="K21" s="2"/>
      <c r="L21" s="52"/>
      <c r="M21" s="53"/>
    </row>
    <row r="22" spans="1:13" ht="31.5" customHeight="1" x14ac:dyDescent="0.25">
      <c r="A22" s="107"/>
      <c r="B22" s="15" t="s">
        <v>56</v>
      </c>
      <c r="C22" s="2" t="s">
        <v>57</v>
      </c>
      <c r="D22" s="2" t="s">
        <v>33</v>
      </c>
      <c r="E22" s="2">
        <v>1</v>
      </c>
      <c r="F22" s="52">
        <f>F19*E22</f>
        <v>22</v>
      </c>
      <c r="G22" s="2"/>
      <c r="H22" s="52"/>
      <c r="I22" s="2"/>
      <c r="J22" s="52"/>
      <c r="K22" s="2"/>
      <c r="L22" s="52"/>
      <c r="M22" s="53"/>
    </row>
    <row r="23" spans="1:13" ht="24" customHeight="1" x14ac:dyDescent="0.25">
      <c r="A23" s="107"/>
      <c r="B23" s="15" t="s">
        <v>58</v>
      </c>
      <c r="C23" s="2" t="s">
        <v>59</v>
      </c>
      <c r="D23" s="2" t="s">
        <v>13</v>
      </c>
      <c r="E23" s="2">
        <v>1.0200000000000001E-3</v>
      </c>
      <c r="F23" s="54">
        <f>F19*E23</f>
        <v>2.2440000000000002E-2</v>
      </c>
      <c r="G23" s="2"/>
      <c r="H23" s="52"/>
      <c r="I23" s="2"/>
      <c r="J23" s="52"/>
      <c r="K23" s="2"/>
      <c r="L23" s="52"/>
      <c r="M23" s="53"/>
    </row>
    <row r="24" spans="1:13" ht="24" customHeight="1" x14ac:dyDescent="0.25">
      <c r="A24" s="107"/>
      <c r="B24" s="15" t="s">
        <v>60</v>
      </c>
      <c r="C24" s="2" t="s">
        <v>61</v>
      </c>
      <c r="D24" s="2" t="s">
        <v>13</v>
      </c>
      <c r="E24" s="2">
        <v>2.2100000000000002E-3</v>
      </c>
      <c r="F24" s="54">
        <f>F19*E24</f>
        <v>4.8620000000000003E-2</v>
      </c>
      <c r="G24" s="2"/>
      <c r="H24" s="52"/>
      <c r="I24" s="2"/>
      <c r="J24" s="52"/>
      <c r="K24" s="2"/>
      <c r="L24" s="52"/>
      <c r="M24" s="53"/>
    </row>
    <row r="25" spans="1:13" ht="24" customHeight="1" x14ac:dyDescent="0.25">
      <c r="A25" s="107"/>
      <c r="B25" s="15"/>
      <c r="C25" s="2" t="s">
        <v>11</v>
      </c>
      <c r="D25" s="2" t="s">
        <v>4</v>
      </c>
      <c r="E25" s="2">
        <v>6.8000000000000005E-2</v>
      </c>
      <c r="F25" s="52">
        <f>F19*E25</f>
        <v>1.496</v>
      </c>
      <c r="G25" s="2"/>
      <c r="H25" s="52"/>
      <c r="I25" s="2"/>
      <c r="J25" s="52"/>
      <c r="K25" s="2"/>
      <c r="L25" s="52"/>
      <c r="M25" s="53"/>
    </row>
    <row r="26" spans="1:13" ht="17.25" customHeight="1" x14ac:dyDescent="0.25">
      <c r="A26" s="107"/>
      <c r="B26" s="15"/>
      <c r="C26" s="2" t="s">
        <v>15</v>
      </c>
      <c r="D26" s="2" t="s">
        <v>4</v>
      </c>
      <c r="E26" s="2">
        <v>8.7999999999999995E-2</v>
      </c>
      <c r="F26" s="52">
        <f>F19*E26</f>
        <v>1.9359999999999999</v>
      </c>
      <c r="G26" s="2"/>
      <c r="H26" s="52"/>
      <c r="I26" s="2"/>
      <c r="J26" s="52"/>
      <c r="K26" s="2"/>
      <c r="L26" s="52"/>
      <c r="M26" s="53"/>
    </row>
    <row r="27" spans="1:13" ht="51.75" customHeight="1" thickBot="1" x14ac:dyDescent="0.3">
      <c r="A27" s="108"/>
      <c r="B27" s="55" t="s">
        <v>52</v>
      </c>
      <c r="C27" s="56" t="s">
        <v>75</v>
      </c>
      <c r="D27" s="56" t="s">
        <v>10</v>
      </c>
      <c r="E27" s="56">
        <v>0.27500000000000002</v>
      </c>
      <c r="F27" s="57">
        <f>E27*F19</f>
        <v>6.0500000000000007</v>
      </c>
      <c r="G27" s="56"/>
      <c r="H27" s="57"/>
      <c r="I27" s="56"/>
      <c r="J27" s="57"/>
      <c r="K27" s="56"/>
      <c r="L27" s="52"/>
      <c r="M27" s="53"/>
    </row>
    <row r="28" spans="1:13" ht="39.75" customHeight="1" x14ac:dyDescent="0.25">
      <c r="A28" s="106">
        <v>5</v>
      </c>
      <c r="B28" s="4" t="s">
        <v>101</v>
      </c>
      <c r="C28" s="3" t="s">
        <v>72</v>
      </c>
      <c r="D28" s="4" t="s">
        <v>62</v>
      </c>
      <c r="E28" s="4"/>
      <c r="F28" s="58">
        <f>22*0.024</f>
        <v>0.52800000000000002</v>
      </c>
      <c r="G28" s="59"/>
      <c r="H28" s="59"/>
      <c r="I28" s="59"/>
      <c r="J28" s="60"/>
      <c r="K28" s="59"/>
      <c r="L28" s="59"/>
      <c r="M28" s="61"/>
    </row>
    <row r="29" spans="1:13" ht="24" customHeight="1" x14ac:dyDescent="0.25">
      <c r="A29" s="107"/>
      <c r="B29" s="62" t="s">
        <v>24</v>
      </c>
      <c r="C29" s="3" t="s">
        <v>25</v>
      </c>
      <c r="D29" s="3" t="s">
        <v>41</v>
      </c>
      <c r="E29" s="4">
        <v>19.399999999999999</v>
      </c>
      <c r="F29" s="3">
        <f>E29*F28</f>
        <v>10.2432</v>
      </c>
      <c r="G29" s="59"/>
      <c r="H29" s="60"/>
      <c r="I29" s="59"/>
      <c r="J29" s="60"/>
      <c r="K29" s="59"/>
      <c r="L29" s="59"/>
      <c r="M29" s="61"/>
    </row>
    <row r="30" spans="1:13" ht="24" customHeight="1" x14ac:dyDescent="0.25">
      <c r="A30" s="107"/>
      <c r="B30" s="62"/>
      <c r="C30" s="3" t="s">
        <v>29</v>
      </c>
      <c r="D30" s="3" t="s">
        <v>63</v>
      </c>
      <c r="E30" s="4">
        <v>2.09</v>
      </c>
      <c r="F30" s="3">
        <f>E30*F28</f>
        <v>1.1035200000000001</v>
      </c>
      <c r="G30" s="59"/>
      <c r="H30" s="59"/>
      <c r="I30" s="59"/>
      <c r="J30" s="60"/>
      <c r="K30" s="59"/>
      <c r="L30" s="60"/>
      <c r="M30" s="61"/>
    </row>
    <row r="31" spans="1:13" ht="24" customHeight="1" x14ac:dyDescent="0.25">
      <c r="A31" s="107"/>
      <c r="B31" s="62"/>
      <c r="C31" s="3" t="s">
        <v>64</v>
      </c>
      <c r="D31" s="3" t="s">
        <v>63</v>
      </c>
      <c r="E31" s="4">
        <v>2.78</v>
      </c>
      <c r="F31" s="3">
        <f>E31*F28</f>
        <v>1.46784</v>
      </c>
      <c r="G31" s="59"/>
      <c r="H31" s="59"/>
      <c r="I31" s="59"/>
      <c r="J31" s="60"/>
      <c r="K31" s="59"/>
      <c r="L31" s="60"/>
      <c r="M31" s="61"/>
    </row>
    <row r="32" spans="1:13" ht="24" customHeight="1" x14ac:dyDescent="0.25">
      <c r="A32" s="107"/>
      <c r="B32" s="63" t="s">
        <v>65</v>
      </c>
      <c r="C32" s="3" t="s">
        <v>35</v>
      </c>
      <c r="D32" s="3" t="s">
        <v>28</v>
      </c>
      <c r="E32" s="4">
        <v>6.3</v>
      </c>
      <c r="F32" s="3">
        <f>E32*F28</f>
        <v>3.3264</v>
      </c>
      <c r="G32" s="59"/>
      <c r="H32" s="60"/>
      <c r="I32" s="59"/>
      <c r="J32" s="60"/>
      <c r="K32" s="59"/>
      <c r="L32" s="59"/>
      <c r="M32" s="61"/>
    </row>
    <row r="33" spans="1:13" ht="36.75" customHeight="1" x14ac:dyDescent="0.25">
      <c r="A33" s="107"/>
      <c r="B33" s="62" t="s">
        <v>66</v>
      </c>
      <c r="C33" s="3" t="s">
        <v>73</v>
      </c>
      <c r="D33" s="3" t="s">
        <v>33</v>
      </c>
      <c r="E33" s="4"/>
      <c r="F33" s="3">
        <f>22*3.9</f>
        <v>85.8</v>
      </c>
      <c r="G33" s="64"/>
      <c r="H33" s="64"/>
      <c r="I33" s="12"/>
      <c r="J33" s="60"/>
      <c r="K33" s="64"/>
      <c r="L33" s="64"/>
      <c r="M33" s="1"/>
    </row>
    <row r="34" spans="1:13" ht="44.25" customHeight="1" x14ac:dyDescent="0.25">
      <c r="A34" s="108"/>
      <c r="B34" s="62" t="s">
        <v>67</v>
      </c>
      <c r="C34" s="3" t="s">
        <v>74</v>
      </c>
      <c r="D34" s="3" t="s">
        <v>68</v>
      </c>
      <c r="E34" s="4"/>
      <c r="F34" s="3">
        <f>22*2</f>
        <v>44</v>
      </c>
      <c r="G34" s="64"/>
      <c r="H34" s="64"/>
      <c r="I34" s="12"/>
      <c r="J34" s="60"/>
      <c r="K34" s="64"/>
      <c r="L34" s="64"/>
      <c r="M34" s="1"/>
    </row>
    <row r="35" spans="1:13" ht="176.25" customHeight="1" x14ac:dyDescent="0.25">
      <c r="A35" s="106">
        <v>6</v>
      </c>
      <c r="B35" s="11" t="s">
        <v>38</v>
      </c>
      <c r="C35" s="98" t="s">
        <v>76</v>
      </c>
      <c r="D35" s="12" t="s">
        <v>34</v>
      </c>
      <c r="E35" s="1"/>
      <c r="F35" s="1">
        <f>500*0.5*0.4</f>
        <v>100</v>
      </c>
      <c r="G35" s="1"/>
      <c r="H35" s="1"/>
      <c r="I35" s="1"/>
      <c r="J35" s="1"/>
      <c r="K35" s="1"/>
      <c r="L35" s="1"/>
      <c r="M35" s="13"/>
    </row>
    <row r="36" spans="1:13" ht="24" customHeight="1" x14ac:dyDescent="0.25">
      <c r="A36" s="107"/>
      <c r="B36" s="11"/>
      <c r="C36" s="6" t="s">
        <v>5</v>
      </c>
      <c r="D36" s="12" t="s">
        <v>12</v>
      </c>
      <c r="E36" s="19">
        <v>6.08E-2</v>
      </c>
      <c r="F36" s="1">
        <f>E36*F35</f>
        <v>6.08</v>
      </c>
      <c r="G36" s="1"/>
      <c r="H36" s="1"/>
      <c r="I36" s="1"/>
      <c r="J36" s="1"/>
      <c r="K36" s="1"/>
      <c r="L36" s="1"/>
      <c r="M36" s="1"/>
    </row>
    <row r="37" spans="1:13" ht="24" customHeight="1" x14ac:dyDescent="0.25">
      <c r="A37" s="107"/>
      <c r="B37" s="11" t="s">
        <v>50</v>
      </c>
      <c r="C37" s="6" t="s">
        <v>49</v>
      </c>
      <c r="D37" s="12" t="s">
        <v>39</v>
      </c>
      <c r="E37" s="20">
        <v>0.14299999999999999</v>
      </c>
      <c r="F37" s="1">
        <f>E37*F35</f>
        <v>14.299999999999999</v>
      </c>
      <c r="G37" s="1"/>
      <c r="H37" s="1"/>
      <c r="I37" s="1"/>
      <c r="J37" s="1"/>
      <c r="K37" s="1"/>
      <c r="L37" s="1"/>
      <c r="M37" s="1"/>
    </row>
    <row r="38" spans="1:13" ht="24" customHeight="1" thickBot="1" x14ac:dyDescent="0.3">
      <c r="A38" s="107"/>
      <c r="B38" s="11"/>
      <c r="C38" s="2" t="s">
        <v>11</v>
      </c>
      <c r="D38" s="12" t="s">
        <v>4</v>
      </c>
      <c r="E38" s="21">
        <v>6.8900000000000003E-3</v>
      </c>
      <c r="F38" s="1">
        <f>E38*F35</f>
        <v>0.68900000000000006</v>
      </c>
      <c r="G38" s="1"/>
      <c r="H38" s="1"/>
      <c r="I38" s="1"/>
      <c r="J38" s="1"/>
      <c r="K38" s="1"/>
      <c r="L38" s="1"/>
      <c r="M38" s="1"/>
    </row>
    <row r="39" spans="1:13" ht="25.5" customHeight="1" thickBot="1" x14ac:dyDescent="0.3">
      <c r="A39" s="108"/>
      <c r="B39" s="35" t="s">
        <v>47</v>
      </c>
      <c r="C39" s="99" t="s">
        <v>48</v>
      </c>
      <c r="D39" s="36" t="s">
        <v>10</v>
      </c>
      <c r="E39" s="37">
        <v>1.7</v>
      </c>
      <c r="F39" s="37">
        <f>E39*F35</f>
        <v>170</v>
      </c>
      <c r="G39" s="37"/>
      <c r="H39" s="37"/>
      <c r="I39" s="37"/>
      <c r="J39" s="37"/>
      <c r="K39" s="38"/>
      <c r="L39" s="1"/>
      <c r="M39" s="1"/>
    </row>
    <row r="40" spans="1:13" ht="112.5" customHeight="1" x14ac:dyDescent="0.25">
      <c r="A40" s="106">
        <v>7</v>
      </c>
      <c r="B40" s="65" t="s">
        <v>77</v>
      </c>
      <c r="C40" s="66" t="s">
        <v>80</v>
      </c>
      <c r="D40" s="12" t="s">
        <v>44</v>
      </c>
      <c r="E40" s="12" t="s">
        <v>24</v>
      </c>
      <c r="F40" s="5">
        <f>(50*1*1)+(50*1.5*3)</f>
        <v>275</v>
      </c>
      <c r="G40" s="12"/>
      <c r="H40" s="22"/>
      <c r="I40" s="12"/>
      <c r="J40" s="22"/>
      <c r="K40" s="12"/>
      <c r="L40" s="22"/>
      <c r="M40" s="22"/>
    </row>
    <row r="41" spans="1:13" ht="27.75" customHeight="1" x14ac:dyDescent="0.25">
      <c r="A41" s="108"/>
      <c r="B41" s="65" t="s">
        <v>78</v>
      </c>
      <c r="C41" s="3" t="s">
        <v>79</v>
      </c>
      <c r="D41" s="12" t="s">
        <v>45</v>
      </c>
      <c r="E41" s="12">
        <v>4.122E-2</v>
      </c>
      <c r="F41" s="12">
        <f>E41*F40</f>
        <v>11.3355</v>
      </c>
      <c r="G41" s="12"/>
      <c r="H41" s="22"/>
      <c r="I41" s="12"/>
      <c r="J41" s="22"/>
      <c r="K41" s="12"/>
      <c r="L41" s="22"/>
      <c r="M41" s="22"/>
    </row>
    <row r="42" spans="1:13" ht="79.5" customHeight="1" x14ac:dyDescent="0.25">
      <c r="A42" s="106">
        <v>8</v>
      </c>
      <c r="B42" s="11" t="s">
        <v>38</v>
      </c>
      <c r="C42" s="98" t="s">
        <v>102</v>
      </c>
      <c r="D42" s="12" t="s">
        <v>34</v>
      </c>
      <c r="E42" s="1"/>
      <c r="F42" s="1">
        <f>10*0.5*0.5</f>
        <v>2.5</v>
      </c>
      <c r="G42" s="1"/>
      <c r="H42" s="1"/>
      <c r="I42" s="1"/>
      <c r="J42" s="1"/>
      <c r="K42" s="1"/>
      <c r="L42" s="1"/>
      <c r="M42" s="13"/>
    </row>
    <row r="43" spans="1:13" ht="24" customHeight="1" x14ac:dyDescent="0.25">
      <c r="A43" s="107"/>
      <c r="B43" s="11"/>
      <c r="C43" s="6" t="s">
        <v>5</v>
      </c>
      <c r="D43" s="12" t="s">
        <v>12</v>
      </c>
      <c r="E43" s="19">
        <v>6.08E-2</v>
      </c>
      <c r="F43" s="1">
        <f>E43*F42</f>
        <v>0.152</v>
      </c>
      <c r="G43" s="1"/>
      <c r="H43" s="1"/>
      <c r="I43" s="1"/>
      <c r="J43" s="1"/>
      <c r="K43" s="1"/>
      <c r="L43" s="1"/>
      <c r="M43" s="1"/>
    </row>
    <row r="44" spans="1:13" ht="24" customHeight="1" x14ac:dyDescent="0.25">
      <c r="A44" s="107"/>
      <c r="B44" s="11" t="s">
        <v>50</v>
      </c>
      <c r="C44" s="6" t="s">
        <v>49</v>
      </c>
      <c r="D44" s="12" t="s">
        <v>39</v>
      </c>
      <c r="E44" s="20">
        <v>0.14299999999999999</v>
      </c>
      <c r="F44" s="1">
        <f>E44*F42</f>
        <v>0.35749999999999998</v>
      </c>
      <c r="G44" s="1"/>
      <c r="H44" s="1"/>
      <c r="I44" s="1"/>
      <c r="J44" s="1"/>
      <c r="K44" s="1"/>
      <c r="L44" s="1"/>
      <c r="M44" s="1"/>
    </row>
    <row r="45" spans="1:13" ht="24" customHeight="1" thickBot="1" x14ac:dyDescent="0.3">
      <c r="A45" s="107"/>
      <c r="B45" s="11"/>
      <c r="C45" s="2" t="s">
        <v>11</v>
      </c>
      <c r="D45" s="12" t="s">
        <v>4</v>
      </c>
      <c r="E45" s="21">
        <v>6.8900000000000003E-3</v>
      </c>
      <c r="F45" s="1">
        <f>E45*F42</f>
        <v>1.7225000000000001E-2</v>
      </c>
      <c r="G45" s="1"/>
      <c r="H45" s="1"/>
      <c r="I45" s="1"/>
      <c r="J45" s="1"/>
      <c r="K45" s="1"/>
      <c r="L45" s="1"/>
      <c r="M45" s="1"/>
    </row>
    <row r="46" spans="1:13" ht="25.5" customHeight="1" thickBot="1" x14ac:dyDescent="0.3">
      <c r="A46" s="108"/>
      <c r="B46" s="35" t="s">
        <v>47</v>
      </c>
      <c r="C46" s="99" t="s">
        <v>48</v>
      </c>
      <c r="D46" s="36" t="s">
        <v>10</v>
      </c>
      <c r="E46" s="37">
        <v>1.7</v>
      </c>
      <c r="F46" s="37">
        <f>E46*F42</f>
        <v>4.25</v>
      </c>
      <c r="G46" s="37"/>
      <c r="H46" s="37"/>
      <c r="I46" s="37"/>
      <c r="J46" s="37"/>
      <c r="K46" s="38"/>
      <c r="L46" s="1"/>
      <c r="M46" s="1"/>
    </row>
    <row r="47" spans="1:13" ht="36.75" customHeight="1" x14ac:dyDescent="0.25">
      <c r="A47" s="106">
        <v>9</v>
      </c>
      <c r="B47" s="67" t="s">
        <v>16</v>
      </c>
      <c r="C47" s="103" t="s">
        <v>103</v>
      </c>
      <c r="D47" s="68" t="s">
        <v>13</v>
      </c>
      <c r="E47" s="69"/>
      <c r="F47" s="41">
        <f>10*0.5*0.1</f>
        <v>0.5</v>
      </c>
      <c r="G47" s="69"/>
      <c r="H47" s="70"/>
      <c r="I47" s="70"/>
      <c r="J47" s="69"/>
      <c r="K47" s="71"/>
      <c r="L47" s="71"/>
      <c r="M47" s="72"/>
    </row>
    <row r="48" spans="1:13" ht="25.5" customHeight="1" x14ac:dyDescent="0.25">
      <c r="A48" s="107"/>
      <c r="B48" s="73"/>
      <c r="C48" s="104" t="s">
        <v>5</v>
      </c>
      <c r="D48" s="74" t="s">
        <v>12</v>
      </c>
      <c r="E48" s="75">
        <v>1.78</v>
      </c>
      <c r="F48" s="75">
        <f>F47*E48</f>
        <v>0.89</v>
      </c>
      <c r="G48" s="75"/>
      <c r="H48" s="45"/>
      <c r="I48" s="45"/>
      <c r="J48" s="75"/>
      <c r="K48" s="76"/>
      <c r="L48" s="76"/>
      <c r="M48" s="77"/>
    </row>
    <row r="49" spans="1:13" ht="25.5" customHeight="1" x14ac:dyDescent="0.25">
      <c r="A49" s="107"/>
      <c r="B49" s="73"/>
      <c r="C49" s="104" t="s">
        <v>11</v>
      </c>
      <c r="D49" s="74" t="s">
        <v>4</v>
      </c>
      <c r="E49" s="75">
        <v>0.11</v>
      </c>
      <c r="F49" s="75">
        <f>F47*E49</f>
        <v>5.5E-2</v>
      </c>
      <c r="G49" s="75"/>
      <c r="H49" s="45"/>
      <c r="I49" s="45"/>
      <c r="J49" s="75"/>
      <c r="K49" s="76"/>
      <c r="L49" s="76"/>
      <c r="M49" s="77"/>
    </row>
    <row r="50" spans="1:13" ht="25.5" customHeight="1" x14ac:dyDescent="0.25">
      <c r="A50" s="108"/>
      <c r="B50" s="73" t="s">
        <v>24</v>
      </c>
      <c r="C50" s="104" t="s">
        <v>51</v>
      </c>
      <c r="D50" s="74" t="s">
        <v>13</v>
      </c>
      <c r="E50" s="75">
        <v>1.01</v>
      </c>
      <c r="F50" s="75">
        <f>F47*E50</f>
        <v>0.505</v>
      </c>
      <c r="G50" s="75"/>
      <c r="H50" s="45"/>
      <c r="I50" s="45"/>
      <c r="J50" s="75"/>
      <c r="K50" s="76"/>
      <c r="L50" s="76"/>
      <c r="M50" s="77"/>
    </row>
    <row r="51" spans="1:13" ht="33" customHeight="1" x14ac:dyDescent="0.3">
      <c r="A51" s="106">
        <v>10</v>
      </c>
      <c r="B51" s="16" t="s">
        <v>42</v>
      </c>
      <c r="C51" s="78" t="s">
        <v>85</v>
      </c>
      <c r="D51" s="16" t="s">
        <v>43</v>
      </c>
      <c r="E51" s="16" t="s">
        <v>24</v>
      </c>
      <c r="F51" s="18">
        <f>F50</f>
        <v>0.505</v>
      </c>
      <c r="G51" s="16"/>
      <c r="H51" s="16"/>
      <c r="I51" s="16"/>
      <c r="J51" s="16"/>
      <c r="K51" s="16"/>
      <c r="L51" s="18"/>
      <c r="M51" s="18"/>
    </row>
    <row r="52" spans="1:13" ht="27.75" customHeight="1" x14ac:dyDescent="0.3">
      <c r="A52" s="107"/>
      <c r="B52" s="16"/>
      <c r="C52" s="17" t="s">
        <v>25</v>
      </c>
      <c r="D52" s="16" t="s">
        <v>41</v>
      </c>
      <c r="E52" s="16">
        <v>2.7E-2</v>
      </c>
      <c r="F52" s="16">
        <f>E52*F51</f>
        <v>1.3635E-2</v>
      </c>
      <c r="G52" s="18"/>
      <c r="H52" s="16"/>
      <c r="I52" s="16"/>
      <c r="J52" s="16"/>
      <c r="K52" s="16"/>
      <c r="L52" s="18"/>
      <c r="M52" s="18"/>
    </row>
    <row r="53" spans="1:13" ht="33" customHeight="1" x14ac:dyDescent="0.3">
      <c r="A53" s="107"/>
      <c r="B53" s="11" t="s">
        <v>87</v>
      </c>
      <c r="C53" s="6" t="s">
        <v>86</v>
      </c>
      <c r="D53" s="12" t="s">
        <v>39</v>
      </c>
      <c r="E53" s="16">
        <v>6.0499999999999998E-2</v>
      </c>
      <c r="F53" s="16">
        <f>E53*F51</f>
        <v>3.05525E-2</v>
      </c>
      <c r="G53" s="16"/>
      <c r="H53" s="16"/>
      <c r="I53" s="16"/>
      <c r="J53" s="16"/>
      <c r="K53" s="16"/>
      <c r="L53" s="18"/>
      <c r="M53" s="18"/>
    </row>
    <row r="54" spans="1:13" ht="32.25" customHeight="1" thickBot="1" x14ac:dyDescent="0.3">
      <c r="A54" s="108"/>
      <c r="B54" s="15" t="s">
        <v>52</v>
      </c>
      <c r="C54" s="6" t="s">
        <v>100</v>
      </c>
      <c r="D54" s="12" t="s">
        <v>10</v>
      </c>
      <c r="E54" s="1">
        <v>1.7</v>
      </c>
      <c r="F54" s="1">
        <f>E54*F47</f>
        <v>0.85</v>
      </c>
      <c r="G54" s="1"/>
      <c r="H54" s="1"/>
      <c r="I54" s="1"/>
      <c r="J54" s="1"/>
      <c r="K54" s="1"/>
      <c r="L54" s="1"/>
      <c r="M54" s="22"/>
    </row>
    <row r="55" spans="1:13" ht="47.25" customHeight="1" x14ac:dyDescent="0.25">
      <c r="A55" s="106">
        <v>11</v>
      </c>
      <c r="B55" s="79" t="s">
        <v>81</v>
      </c>
      <c r="C55" s="100" t="s">
        <v>104</v>
      </c>
      <c r="D55" s="40" t="s">
        <v>33</v>
      </c>
      <c r="E55" s="40"/>
      <c r="F55" s="80">
        <v>10</v>
      </c>
      <c r="G55" s="81"/>
      <c r="H55" s="41"/>
      <c r="I55" s="41"/>
      <c r="J55" s="41"/>
      <c r="K55" s="41"/>
      <c r="L55" s="41"/>
      <c r="M55" s="82"/>
    </row>
    <row r="56" spans="1:13" ht="24" customHeight="1" x14ac:dyDescent="0.25">
      <c r="A56" s="107"/>
      <c r="B56" s="12"/>
      <c r="C56" s="83" t="s">
        <v>5</v>
      </c>
      <c r="D56" s="12" t="s">
        <v>12</v>
      </c>
      <c r="E56" s="12">
        <v>1.39</v>
      </c>
      <c r="F56" s="1">
        <f>F55*E56</f>
        <v>13.899999999999999</v>
      </c>
      <c r="G56" s="1"/>
      <c r="H56" s="1"/>
      <c r="I56" s="1"/>
      <c r="J56" s="1"/>
      <c r="K56" s="1"/>
      <c r="L56" s="1"/>
      <c r="M56" s="84"/>
    </row>
    <row r="57" spans="1:13" ht="24" customHeight="1" x14ac:dyDescent="0.25">
      <c r="A57" s="107"/>
      <c r="B57" s="15" t="s">
        <v>54</v>
      </c>
      <c r="C57" s="2" t="s">
        <v>55</v>
      </c>
      <c r="D57" s="2" t="s">
        <v>39</v>
      </c>
      <c r="E57" s="2">
        <v>0.20399999999999999</v>
      </c>
      <c r="F57" s="52">
        <f>F55*E57</f>
        <v>2.04</v>
      </c>
      <c r="G57" s="2"/>
      <c r="H57" s="52"/>
      <c r="I57" s="2"/>
      <c r="J57" s="52"/>
      <c r="K57" s="2"/>
      <c r="L57" s="52"/>
      <c r="M57" s="53"/>
    </row>
    <row r="58" spans="1:13" ht="24" customHeight="1" x14ac:dyDescent="0.25">
      <c r="A58" s="107"/>
      <c r="B58" s="12" t="s">
        <v>84</v>
      </c>
      <c r="C58" s="2" t="s">
        <v>82</v>
      </c>
      <c r="D58" s="12" t="s">
        <v>33</v>
      </c>
      <c r="E58" s="12" t="s">
        <v>24</v>
      </c>
      <c r="F58" s="1">
        <f>F55</f>
        <v>10</v>
      </c>
      <c r="G58" s="1"/>
      <c r="H58" s="1"/>
      <c r="I58" s="1"/>
      <c r="J58" s="1"/>
      <c r="K58" s="1"/>
      <c r="L58" s="1"/>
      <c r="M58" s="84"/>
    </row>
    <row r="59" spans="1:13" ht="24" customHeight="1" x14ac:dyDescent="0.25">
      <c r="A59" s="107"/>
      <c r="B59" s="12"/>
      <c r="C59" s="2" t="s">
        <v>14</v>
      </c>
      <c r="D59" s="12" t="s">
        <v>4</v>
      </c>
      <c r="E59" s="12">
        <v>9.9000000000000005E-2</v>
      </c>
      <c r="F59" s="1">
        <f>F55*E59</f>
        <v>0.99</v>
      </c>
      <c r="G59" s="1"/>
      <c r="H59" s="1"/>
      <c r="I59" s="1"/>
      <c r="J59" s="1"/>
      <c r="K59" s="1"/>
      <c r="L59" s="1"/>
      <c r="M59" s="84"/>
    </row>
    <row r="60" spans="1:13" ht="24" customHeight="1" x14ac:dyDescent="0.25">
      <c r="A60" s="107"/>
      <c r="B60" s="12"/>
      <c r="C60" s="2" t="s">
        <v>46</v>
      </c>
      <c r="D60" s="12" t="s">
        <v>4</v>
      </c>
      <c r="E60" s="12">
        <v>0.26100000000000001</v>
      </c>
      <c r="F60" s="1">
        <f>F55*E60</f>
        <v>2.6100000000000003</v>
      </c>
      <c r="G60" s="1"/>
      <c r="H60" s="1"/>
      <c r="I60" s="1"/>
      <c r="J60" s="1"/>
      <c r="K60" s="1"/>
      <c r="L60" s="1"/>
      <c r="M60" s="84"/>
    </row>
    <row r="61" spans="1:13" ht="24" customHeight="1" x14ac:dyDescent="0.25">
      <c r="A61" s="108"/>
      <c r="B61" s="15" t="s">
        <v>52</v>
      </c>
      <c r="C61" s="6" t="s">
        <v>83</v>
      </c>
      <c r="D61" s="85" t="s">
        <v>10</v>
      </c>
      <c r="E61" s="1">
        <v>4.7E-2</v>
      </c>
      <c r="F61" s="1">
        <f>E61*F55</f>
        <v>0.47</v>
      </c>
      <c r="G61" s="1"/>
      <c r="H61" s="22"/>
      <c r="I61" s="1"/>
      <c r="J61" s="22"/>
      <c r="K61" s="1"/>
      <c r="L61" s="1"/>
      <c r="M61" s="84"/>
    </row>
    <row r="62" spans="1:13" ht="69.75" customHeight="1" x14ac:dyDescent="0.25">
      <c r="A62" s="106">
        <v>12</v>
      </c>
      <c r="B62" s="4" t="s">
        <v>92</v>
      </c>
      <c r="C62" s="9" t="s">
        <v>93</v>
      </c>
      <c r="D62" s="4" t="s">
        <v>32</v>
      </c>
      <c r="E62" s="4"/>
      <c r="F62" s="4">
        <v>0.25</v>
      </c>
      <c r="G62" s="4"/>
      <c r="H62" s="4"/>
      <c r="I62" s="4"/>
      <c r="J62" s="7"/>
      <c r="K62" s="4"/>
      <c r="L62" s="4"/>
      <c r="M62" s="8"/>
    </row>
    <row r="63" spans="1:13" ht="24" customHeight="1" x14ac:dyDescent="0.25">
      <c r="A63" s="107"/>
      <c r="B63" s="4"/>
      <c r="C63" s="3" t="s">
        <v>25</v>
      </c>
      <c r="D63" s="4" t="s">
        <v>26</v>
      </c>
      <c r="E63" s="4">
        <v>2.86</v>
      </c>
      <c r="F63" s="4">
        <f>E63*F62</f>
        <v>0.71499999999999997</v>
      </c>
      <c r="G63" s="7"/>
      <c r="H63" s="4"/>
      <c r="I63" s="4"/>
      <c r="J63" s="7"/>
      <c r="K63" s="4"/>
      <c r="L63" s="4"/>
      <c r="M63" s="8"/>
    </row>
    <row r="64" spans="1:13" ht="24" customHeight="1" x14ac:dyDescent="0.25">
      <c r="A64" s="107"/>
      <c r="B64" s="4"/>
      <c r="C64" s="3" t="s">
        <v>29</v>
      </c>
      <c r="D64" s="4" t="s">
        <v>30</v>
      </c>
      <c r="E64" s="4">
        <v>0.92</v>
      </c>
      <c r="F64" s="4">
        <f>E64*F62</f>
        <v>0.23</v>
      </c>
      <c r="G64" s="4"/>
      <c r="H64" s="4"/>
      <c r="I64" s="4"/>
      <c r="J64" s="7"/>
      <c r="K64" s="4"/>
      <c r="L64" s="7"/>
      <c r="M64" s="8"/>
    </row>
    <row r="65" spans="1:13" ht="24" customHeight="1" x14ac:dyDescent="0.25">
      <c r="A65" s="107"/>
      <c r="B65" s="4" t="s">
        <v>94</v>
      </c>
      <c r="C65" s="3" t="s">
        <v>31</v>
      </c>
      <c r="D65" s="4" t="s">
        <v>27</v>
      </c>
      <c r="E65" s="4">
        <v>1.02</v>
      </c>
      <c r="F65" s="4">
        <f>E65*F62</f>
        <v>0.255</v>
      </c>
      <c r="G65" s="4"/>
      <c r="H65" s="4"/>
      <c r="I65" s="4"/>
      <c r="J65" s="7"/>
      <c r="K65" s="4"/>
      <c r="L65" s="4"/>
      <c r="M65" s="8"/>
    </row>
    <row r="66" spans="1:13" ht="24" customHeight="1" x14ac:dyDescent="0.25">
      <c r="A66" s="107"/>
      <c r="B66" s="4" t="s">
        <v>88</v>
      </c>
      <c r="C66" s="3" t="s">
        <v>89</v>
      </c>
      <c r="D66" s="4" t="s">
        <v>27</v>
      </c>
      <c r="E66" s="4"/>
      <c r="F66" s="4">
        <v>0.04</v>
      </c>
      <c r="G66" s="4"/>
      <c r="H66" s="4"/>
      <c r="I66" s="4"/>
      <c r="J66" s="7"/>
      <c r="K66" s="4"/>
      <c r="L66" s="4"/>
      <c r="M66" s="8"/>
    </row>
    <row r="67" spans="1:13" ht="24" customHeight="1" x14ac:dyDescent="0.3">
      <c r="A67" s="108"/>
      <c r="B67" s="86" t="s">
        <v>90</v>
      </c>
      <c r="C67" s="87" t="s">
        <v>91</v>
      </c>
      <c r="D67" s="87" t="s">
        <v>28</v>
      </c>
      <c r="E67" s="88"/>
      <c r="F67" s="88">
        <v>1</v>
      </c>
      <c r="G67" s="89"/>
      <c r="H67" s="89"/>
      <c r="I67" s="88"/>
      <c r="J67" s="88"/>
      <c r="K67" s="88"/>
      <c r="L67" s="88"/>
      <c r="M67" s="90"/>
    </row>
    <row r="68" spans="1:13" ht="41.25" customHeight="1" x14ac:dyDescent="0.25">
      <c r="A68" s="106">
        <v>13</v>
      </c>
      <c r="B68" s="44" t="s">
        <v>40</v>
      </c>
      <c r="C68" s="31" t="s">
        <v>95</v>
      </c>
      <c r="D68" s="96" t="s">
        <v>37</v>
      </c>
      <c r="E68" s="45"/>
      <c r="F68" s="45">
        <v>135</v>
      </c>
      <c r="G68" s="45"/>
      <c r="H68" s="45"/>
      <c r="I68" s="45"/>
      <c r="J68" s="45"/>
      <c r="K68" s="45"/>
      <c r="L68" s="45"/>
      <c r="M68" s="43"/>
    </row>
    <row r="69" spans="1:13" ht="24" customHeight="1" x14ac:dyDescent="0.25">
      <c r="A69" s="107"/>
      <c r="B69" s="15"/>
      <c r="C69" s="6" t="s">
        <v>5</v>
      </c>
      <c r="D69" s="12" t="s">
        <v>12</v>
      </c>
      <c r="E69" s="1">
        <v>0.15</v>
      </c>
      <c r="F69" s="1">
        <f>E69*F68</f>
        <v>20.25</v>
      </c>
      <c r="G69" s="1"/>
      <c r="H69" s="1"/>
      <c r="I69" s="1"/>
      <c r="J69" s="1"/>
      <c r="K69" s="1"/>
      <c r="L69" s="1"/>
      <c r="M69" s="91"/>
    </row>
    <row r="70" spans="1:13" ht="24" customHeight="1" x14ac:dyDescent="0.25">
      <c r="A70" s="107"/>
      <c r="B70" s="15"/>
      <c r="C70" s="6" t="s">
        <v>96</v>
      </c>
      <c r="D70" s="12" t="s">
        <v>13</v>
      </c>
      <c r="E70" s="1">
        <v>1.22</v>
      </c>
      <c r="F70" s="1">
        <f>E70*F68</f>
        <v>164.7</v>
      </c>
      <c r="G70" s="1"/>
      <c r="H70" s="1"/>
      <c r="I70" s="1"/>
      <c r="J70" s="1"/>
      <c r="K70" s="1"/>
      <c r="L70" s="1"/>
      <c r="M70" s="91"/>
    </row>
    <row r="71" spans="1:13" ht="24" customHeight="1" x14ac:dyDescent="0.25">
      <c r="A71" s="108"/>
      <c r="B71" s="15" t="s">
        <v>97</v>
      </c>
      <c r="C71" s="6" t="s">
        <v>98</v>
      </c>
      <c r="D71" s="12" t="s">
        <v>39</v>
      </c>
      <c r="E71" s="1">
        <v>2.1600000000000001E-2</v>
      </c>
      <c r="F71" s="1">
        <f>E71*F68</f>
        <v>2.9160000000000004</v>
      </c>
      <c r="G71" s="1"/>
      <c r="H71" s="1"/>
      <c r="I71" s="1"/>
      <c r="J71" s="1"/>
      <c r="K71" s="1"/>
      <c r="L71" s="1"/>
      <c r="M71" s="91"/>
    </row>
    <row r="72" spans="1:13" ht="31.5" customHeight="1" x14ac:dyDescent="0.3">
      <c r="A72" s="106">
        <v>14</v>
      </c>
      <c r="B72" s="16" t="s">
        <v>42</v>
      </c>
      <c r="C72" s="78" t="s">
        <v>85</v>
      </c>
      <c r="D72" s="16" t="s">
        <v>43</v>
      </c>
      <c r="E72" s="16" t="s">
        <v>24</v>
      </c>
      <c r="F72" s="18">
        <f>F70</f>
        <v>164.7</v>
      </c>
      <c r="G72" s="16"/>
      <c r="H72" s="16"/>
      <c r="I72" s="16"/>
      <c r="J72" s="16"/>
      <c r="K72" s="16"/>
      <c r="L72" s="18"/>
      <c r="M72" s="18"/>
    </row>
    <row r="73" spans="1:13" ht="24" customHeight="1" x14ac:dyDescent="0.3">
      <c r="A73" s="107"/>
      <c r="B73" s="16"/>
      <c r="C73" s="17" t="s">
        <v>25</v>
      </c>
      <c r="D73" s="16" t="s">
        <v>41</v>
      </c>
      <c r="E73" s="16">
        <v>2.7E-2</v>
      </c>
      <c r="F73" s="16">
        <f>E73*F72</f>
        <v>4.4468999999999994</v>
      </c>
      <c r="G73" s="18"/>
      <c r="H73" s="16"/>
      <c r="I73" s="16"/>
      <c r="J73" s="16"/>
      <c r="K73" s="16"/>
      <c r="L73" s="18"/>
      <c r="M73" s="18"/>
    </row>
    <row r="74" spans="1:13" ht="24" customHeight="1" x14ac:dyDescent="0.3">
      <c r="A74" s="107"/>
      <c r="B74" s="11" t="s">
        <v>87</v>
      </c>
      <c r="C74" s="6" t="s">
        <v>86</v>
      </c>
      <c r="D74" s="12" t="s">
        <v>39</v>
      </c>
      <c r="E74" s="16">
        <v>6.0499999999999998E-2</v>
      </c>
      <c r="F74" s="16">
        <f>E74*F72</f>
        <v>9.9643499999999996</v>
      </c>
      <c r="G74" s="16"/>
      <c r="H74" s="16"/>
      <c r="I74" s="16"/>
      <c r="J74" s="16"/>
      <c r="K74" s="16"/>
      <c r="L74" s="18"/>
      <c r="M74" s="18"/>
    </row>
    <row r="75" spans="1:13" ht="37.5" customHeight="1" thickBot="1" x14ac:dyDescent="0.3">
      <c r="A75" s="108"/>
      <c r="B75" s="55" t="s">
        <v>52</v>
      </c>
      <c r="C75" s="105" t="s">
        <v>99</v>
      </c>
      <c r="D75" s="92" t="s">
        <v>10</v>
      </c>
      <c r="E75" s="93">
        <v>1.7</v>
      </c>
      <c r="F75" s="93">
        <f>E75*F68</f>
        <v>229.5</v>
      </c>
      <c r="G75" s="93"/>
      <c r="H75" s="93"/>
      <c r="I75" s="93"/>
      <c r="J75" s="93"/>
      <c r="K75" s="93"/>
      <c r="L75" s="93"/>
      <c r="M75" s="94"/>
    </row>
    <row r="76" spans="1:13" ht="20.25" customHeight="1" x14ac:dyDescent="0.25">
      <c r="A76" s="30"/>
      <c r="B76" s="96"/>
      <c r="C76" s="31" t="s">
        <v>6</v>
      </c>
      <c r="D76" s="32"/>
      <c r="E76" s="32"/>
      <c r="F76" s="32"/>
      <c r="G76" s="32"/>
      <c r="H76" s="33"/>
      <c r="I76" s="32"/>
      <c r="J76" s="33"/>
      <c r="K76" s="32"/>
      <c r="L76" s="33"/>
      <c r="M76" s="33"/>
    </row>
    <row r="77" spans="1:13" ht="24" customHeight="1" x14ac:dyDescent="0.25">
      <c r="A77" s="23"/>
      <c r="B77" s="12"/>
      <c r="C77" s="24" t="s">
        <v>7</v>
      </c>
      <c r="D77" s="26" t="s">
        <v>106</v>
      </c>
      <c r="E77" s="25"/>
      <c r="F77" s="25"/>
      <c r="G77" s="25"/>
      <c r="H77" s="25"/>
      <c r="I77" s="25"/>
      <c r="J77" s="25"/>
      <c r="K77" s="25"/>
      <c r="L77" s="25"/>
      <c r="M77" s="13"/>
    </row>
    <row r="78" spans="1:13" ht="16.5" customHeight="1" x14ac:dyDescent="0.25">
      <c r="A78" s="23"/>
      <c r="B78" s="12"/>
      <c r="C78" s="24" t="s">
        <v>6</v>
      </c>
      <c r="D78" s="25"/>
      <c r="E78" s="25"/>
      <c r="F78" s="25"/>
      <c r="G78" s="25"/>
      <c r="H78" s="25"/>
      <c r="I78" s="25"/>
      <c r="J78" s="25"/>
      <c r="K78" s="25"/>
      <c r="L78" s="25"/>
      <c r="M78" s="13"/>
    </row>
    <row r="79" spans="1:13" ht="16.5" customHeight="1" x14ac:dyDescent="0.25">
      <c r="A79" s="23"/>
      <c r="B79" s="12"/>
      <c r="C79" s="24" t="s">
        <v>8</v>
      </c>
      <c r="D79" s="26" t="s">
        <v>106</v>
      </c>
      <c r="E79" s="25"/>
      <c r="F79" s="25"/>
      <c r="G79" s="25"/>
      <c r="H79" s="25"/>
      <c r="I79" s="25"/>
      <c r="J79" s="25"/>
      <c r="K79" s="25"/>
      <c r="L79" s="25"/>
      <c r="M79" s="13"/>
    </row>
    <row r="80" spans="1:13" ht="20.25" customHeight="1" x14ac:dyDescent="0.25">
      <c r="A80" s="23"/>
      <c r="B80" s="12"/>
      <c r="C80" s="24" t="s">
        <v>6</v>
      </c>
      <c r="D80" s="25"/>
      <c r="E80" s="25"/>
      <c r="F80" s="25"/>
      <c r="G80" s="25"/>
      <c r="H80" s="25"/>
      <c r="I80" s="25"/>
      <c r="J80" s="25"/>
      <c r="K80" s="25"/>
      <c r="L80" s="25"/>
      <c r="M80" s="27"/>
    </row>
    <row r="81" spans="1:13" ht="21.75" customHeight="1" x14ac:dyDescent="0.25">
      <c r="A81" s="23"/>
      <c r="B81" s="12"/>
      <c r="C81" s="24" t="s">
        <v>36</v>
      </c>
      <c r="D81" s="26">
        <v>0.02</v>
      </c>
      <c r="E81" s="25"/>
      <c r="F81" s="25"/>
      <c r="G81" s="25"/>
      <c r="H81" s="25"/>
      <c r="I81" s="25"/>
      <c r="J81" s="25"/>
      <c r="K81" s="25"/>
      <c r="L81" s="25"/>
      <c r="M81" s="27"/>
    </row>
    <row r="82" spans="1:13" ht="16.5" customHeight="1" x14ac:dyDescent="0.25">
      <c r="A82" s="23"/>
      <c r="B82" s="12"/>
      <c r="C82" s="24" t="s">
        <v>6</v>
      </c>
      <c r="D82" s="25"/>
      <c r="E82" s="25"/>
      <c r="F82" s="25"/>
      <c r="G82" s="25"/>
      <c r="H82" s="25"/>
      <c r="I82" s="25"/>
      <c r="J82" s="25"/>
      <c r="K82" s="25"/>
      <c r="L82" s="25"/>
      <c r="M82" s="27"/>
    </row>
    <row r="83" spans="1:13" ht="16.5" customHeight="1" x14ac:dyDescent="0.25">
      <c r="A83" s="23"/>
      <c r="B83" s="12"/>
      <c r="C83" s="24" t="s">
        <v>9</v>
      </c>
      <c r="D83" s="26">
        <v>0.18</v>
      </c>
      <c r="E83" s="25"/>
      <c r="F83" s="25"/>
      <c r="G83" s="25"/>
      <c r="H83" s="25"/>
      <c r="I83" s="25"/>
      <c r="J83" s="25"/>
      <c r="K83" s="25"/>
      <c r="L83" s="25"/>
      <c r="M83" s="27"/>
    </row>
    <row r="84" spans="1:13" ht="16.5" customHeight="1" x14ac:dyDescent="0.25">
      <c r="A84" s="23"/>
      <c r="B84" s="12"/>
      <c r="C84" s="24" t="s">
        <v>6</v>
      </c>
      <c r="D84" s="25"/>
      <c r="E84" s="25"/>
      <c r="F84" s="25"/>
      <c r="G84" s="25"/>
      <c r="H84" s="25"/>
      <c r="I84" s="25"/>
      <c r="J84" s="25"/>
      <c r="K84" s="25"/>
      <c r="L84" s="25"/>
      <c r="M84" s="28"/>
    </row>
    <row r="86" spans="1:13" x14ac:dyDescent="0.25">
      <c r="C86" s="34"/>
    </row>
    <row r="87" spans="1:13" x14ac:dyDescent="0.25">
      <c r="C87" s="34" t="s">
        <v>24</v>
      </c>
    </row>
  </sheetData>
  <mergeCells count="24">
    <mergeCell ref="K3:L3"/>
    <mergeCell ref="A68:A71"/>
    <mergeCell ref="A72:A75"/>
    <mergeCell ref="A42:A46"/>
    <mergeCell ref="A47:A50"/>
    <mergeCell ref="A51:A54"/>
    <mergeCell ref="A55:A61"/>
    <mergeCell ref="A62:A67"/>
    <mergeCell ref="A35:A39"/>
    <mergeCell ref="A40:A41"/>
    <mergeCell ref="A1:M1"/>
    <mergeCell ref="A2:M2"/>
    <mergeCell ref="A3:A4"/>
    <mergeCell ref="B3:B4"/>
    <mergeCell ref="C3:C4"/>
    <mergeCell ref="M3:M4"/>
    <mergeCell ref="A11:A14"/>
    <mergeCell ref="A15:A18"/>
    <mergeCell ref="A19:A27"/>
    <mergeCell ref="A28:A34"/>
    <mergeCell ref="D3:D4"/>
    <mergeCell ref="E3:F3"/>
    <mergeCell ref="G3:H3"/>
    <mergeCell ref="I3:J3"/>
  </mergeCells>
  <pageMargins left="0.8" right="0.28000000000000003" top="0.33" bottom="0.32" header="0.31496062992125984" footer="0.19"/>
  <pageSetup paperSize="9" scale="89" orientation="landscape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2017-09-15T06:35:35Z</dcterms:modified>
</cp:coreProperties>
</file>