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მოცუ" sheetId="2" r:id="rId1"/>
  </sheets>
  <definedNames>
    <definedName name="_xlnm.Print_Area" localSheetId="0">მოცუ!$A$1:$M$172</definedName>
  </definedNames>
  <calcPr calcId="162913"/>
</workbook>
</file>

<file path=xl/calcChain.xml><?xml version="1.0" encoding="utf-8"?>
<calcChain xmlns="http://schemas.openxmlformats.org/spreadsheetml/2006/main">
  <c r="F68" i="2" l="1"/>
  <c r="F71" i="2" s="1"/>
  <c r="F65" i="2"/>
  <c r="F67" i="2" s="1"/>
  <c r="F66" i="2" l="1"/>
  <c r="F70" i="2"/>
  <c r="F72" i="2"/>
  <c r="F69" i="2"/>
  <c r="F56" i="2" l="1"/>
  <c r="F59" i="2" s="1"/>
  <c r="F41" i="2"/>
  <c r="F40" i="2"/>
  <c r="F35" i="2"/>
  <c r="F38" i="2" s="1"/>
  <c r="F47" i="2"/>
  <c r="F57" i="2" l="1"/>
  <c r="F58" i="2"/>
  <c r="F60" i="2" s="1"/>
  <c r="F37" i="2"/>
  <c r="F39" i="2"/>
  <c r="F36" i="2"/>
  <c r="F42" i="2"/>
  <c r="F34" i="2"/>
  <c r="F33" i="2"/>
  <c r="F28" i="2"/>
  <c r="F11" i="2"/>
  <c r="F7" i="2"/>
  <c r="F50" i="2"/>
  <c r="F63" i="2" l="1"/>
  <c r="F62" i="2"/>
  <c r="F61" i="2"/>
  <c r="F49" i="2"/>
  <c r="F48" i="2"/>
  <c r="F54" i="2" l="1"/>
  <c r="F51" i="2"/>
  <c r="F52" i="2" l="1"/>
  <c r="F53" i="2"/>
  <c r="F45" i="2" l="1"/>
  <c r="F44" i="2" l="1"/>
  <c r="F46" i="2"/>
  <c r="F43" i="2"/>
  <c r="F31" i="2" l="1"/>
  <c r="F30" i="2"/>
  <c r="F27" i="2"/>
  <c r="F26" i="2"/>
  <c r="F25" i="2"/>
  <c r="F24" i="2"/>
  <c r="F23" i="2"/>
  <c r="F22" i="2"/>
  <c r="F21" i="2"/>
  <c r="F20" i="2"/>
  <c r="F14" i="2"/>
  <c r="F18" i="2" s="1"/>
  <c r="F10" i="2"/>
  <c r="F8" i="2" l="1"/>
  <c r="F32" i="2"/>
  <c r="F29" i="2"/>
  <c r="F15" i="2"/>
  <c r="F13" i="2"/>
  <c r="F12" i="2"/>
  <c r="F9" i="2"/>
  <c r="F16" i="2" l="1"/>
  <c r="F17" i="2"/>
</calcChain>
</file>

<file path=xl/sharedStrings.xml><?xml version="1.0" encoding="utf-8"?>
<sst xmlns="http://schemas.openxmlformats.org/spreadsheetml/2006/main" count="203" uniqueCount="99">
  <si>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</si>
  <si>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</si>
  <si>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</si>
  <si>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</si>
  <si>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</si>
  <si>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</si>
  <si>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</si>
  <si>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</si>
  <si>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</si>
  <si>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</si>
  <si>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</si>
  <si>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</si>
  <si>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სხვა მასალები</t>
  </si>
  <si>
    <t>1.23-8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</si>
  <si>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</si>
  <si>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</si>
  <si>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</si>
  <si>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</si>
  <si>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</si>
  <si>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</si>
  <si>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</si>
  <si>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</si>
  <si>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</si>
  <si>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kg</t>
  </si>
  <si>
    <t>გრძ/მ</t>
  </si>
  <si>
    <t>27-7-2</t>
  </si>
  <si>
    <t>კაც/სთ</t>
  </si>
  <si>
    <t>მან/სთ</t>
  </si>
  <si>
    <t>ექსკავატორი ერთ ციცხვიანი 0.25კუბ.მ</t>
  </si>
  <si>
    <r>
      <t>მ</t>
    </r>
    <r>
      <rPr>
        <vertAlign val="superscript"/>
        <sz val="11"/>
        <rFont val="AcadNusx"/>
      </rPr>
      <t>3</t>
    </r>
  </si>
  <si>
    <t>SromiTi resursi</t>
  </si>
  <si>
    <t>მ/სთ</t>
  </si>
  <si>
    <t>კბ/მ</t>
  </si>
  <si>
    <t>მ3</t>
  </si>
  <si>
    <t>გაუთვალისწინებელი ხარჯი</t>
  </si>
  <si>
    <t>manqanebi</t>
  </si>
  <si>
    <t xml:space="preserve">eleqtrodi d=4mm </t>
  </si>
  <si>
    <t>კ/სთ</t>
  </si>
  <si>
    <t xml:space="preserve">ქვიშა-ხრეშოვანი მასალა  </t>
  </si>
  <si>
    <t>7-25-7</t>
  </si>
  <si>
    <t>ამწე 10ტ</t>
  </si>
  <si>
    <t>ბეტონი მ-300</t>
  </si>
  <si>
    <t>თ.15</t>
  </si>
  <si>
    <t>1t</t>
  </si>
  <si>
    <t>kac.sT</t>
  </si>
  <si>
    <t>lari</t>
  </si>
  <si>
    <t>sxva xarji</t>
  </si>
  <si>
    <t>grZ.m</t>
  </si>
  <si>
    <t>1m3</t>
  </si>
  <si>
    <t>ქვიშა-ხრეშოვანი ნარევი</t>
  </si>
  <si>
    <t>ავტოგრეიდერი 79 კვტ 108 ცხ.ძ</t>
  </si>
  <si>
    <t>14-44</t>
  </si>
  <si>
    <t>4.1/342</t>
  </si>
  <si>
    <t>ქვიშა ცემენტის ხსნარი  1/3</t>
  </si>
  <si>
    <t>4.1/377</t>
  </si>
  <si>
    <t>1.9/14</t>
  </si>
  <si>
    <t>1.4/44</t>
  </si>
  <si>
    <t>1.4/46</t>
  </si>
  <si>
    <t>გრუნტის გატანა 2კმ-ზე</t>
  </si>
  <si>
    <t>ტ-15</t>
  </si>
  <si>
    <t>ბეტონის ლატოკი ცალფა არმირებით                        0.3*0.3*2 მ</t>
  </si>
  <si>
    <t>საბაზრო</t>
  </si>
  <si>
    <t>1-22-16.</t>
  </si>
  <si>
    <t>14.200</t>
  </si>
  <si>
    <t>qviSa xreSis datvirTva eqskavatoriT 0.5m3</t>
  </si>
  <si>
    <t>14-126</t>
  </si>
  <si>
    <t>ექსკავატორი V-0.5 კუბ.მ</t>
  </si>
  <si>
    <t>1.22.16</t>
  </si>
  <si>
    <t>9.4/10</t>
  </si>
  <si>
    <t>ბეტონის არხების (ლატოკების) ტრანსპორტირება 35 კმ-დან (1გრძ/მ=0.11მ3*2.5ტ=0.275ტ</t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</si>
  <si>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 III-ჯგუფის გრუნტის დამუშავება ექსკავატორით V=0.25 კუბ.მ  ( ადგილზე დაყრით)                                                   </t>
    </r>
    <r>
      <rPr>
        <b/>
        <sz val="11"/>
        <rFont val="Calibri"/>
        <family val="2"/>
        <scheme val="minor"/>
      </rPr>
      <t xml:space="preserve">              </t>
    </r>
    <r>
      <rPr>
        <b/>
        <sz val="11"/>
        <rFont val="Calibri"/>
        <family val="2"/>
        <charset val="204"/>
        <scheme val="minor"/>
      </rPr>
      <t xml:space="preserve">                             </t>
    </r>
    <r>
      <rPr>
        <b/>
        <sz val="12"/>
        <rFont val="Calibri"/>
        <family val="2"/>
        <charset val="204"/>
        <scheme val="minor"/>
      </rPr>
      <t xml:space="preserve">    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რკ/ბეტონის სანიაღვრე არხების(ლატოკები ს) და ცხაურების მოსაწყობად:         პ. 0 -ზე. 4გრძ/მ.                   4*0.5*0.7</t>
    </r>
  </si>
  <si>
    <t>ხრეშოვანი ბალიშის მოწყობა და  გვერდების შევსება ხრეშით.                                                                                            (4*0.7*0.1)+(4*0.4*0.1*2)</t>
  </si>
  <si>
    <r>
      <t xml:space="preserve"> . რკ/ბეტონის ანაკრები არხის  (ლატოკის) მოწყობა  შიდა ზომებით 0.3*0.3(გადაბმებში ამოლესვით)                                             </t>
    </r>
    <r>
      <rPr>
        <b/>
        <sz val="11"/>
        <rFont val="Calibri"/>
        <family val="2"/>
        <charset val="204"/>
        <scheme val="minor"/>
      </rPr>
      <t xml:space="preserve">(  არხი 4გრძ/მ. )                                   </t>
    </r>
  </si>
  <si>
    <t>კუთხოვანა. 50*.50*5mm.(განივი) ბიჯი0.03m (1გრძ/მ-ში3.9მ) 4*3.9=15.6მ</t>
  </si>
  <si>
    <t xml:space="preserve">კუთხოვანა. 60*.60mm sisqiT 5mm (sigrZeze) 4*2= 8m </t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</si>
  <si>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 III-ჯგუფის გრუნტის დამუშავება ექსკავატორით V=0.25 კუბ.მ    ( 2კმ-ზე ნაყარში გატანით)                                             </t>
    </r>
    <r>
      <rPr>
        <b/>
        <sz val="11"/>
        <rFont val="Calibri"/>
        <family val="2"/>
        <scheme val="minor"/>
      </rPr>
      <t xml:space="preserve">              </t>
    </r>
    <r>
      <rPr>
        <b/>
        <sz val="11"/>
        <rFont val="Calibri"/>
        <family val="2"/>
        <charset val="204"/>
        <scheme val="minor"/>
      </rPr>
      <t xml:space="preserve">                             </t>
    </r>
    <r>
      <rPr>
        <b/>
        <sz val="12"/>
        <rFont val="Calibri"/>
        <family val="2"/>
        <charset val="204"/>
        <scheme val="minor"/>
      </rPr>
      <t xml:space="preserve">    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გრუნტის   სანიაღვრე არხების     მოსაწყობად:         პ.40-ზე - . 30 გრძ/მ.                       პ- 300 -ზე-70 გრძ/მ.    პ-400 -100გრძ/მ.    დან                        სულ : 200 *0.5*0.4</t>
    </r>
  </si>
  <si>
    <t xml:space="preserve">      გზის დახრეშვა     პ-0-დან პ-500-მდე     500*3*0.2</t>
  </si>
  <si>
    <t>სოფ.ზუბში  (ვაშალას უბნის)   გზის აღდგენითი სამუშაოების</t>
  </si>
  <si>
    <t>p40-ze  მოეწყოს ცხაური   არხზე                     (სიგრძე 4 მ)</t>
  </si>
  <si>
    <t>9,4,10</t>
  </si>
  <si>
    <t>პ-220-ზე  მოეწყოს ცხაური არსებულ  არხებზე     (სიგრძე 4მ)</t>
  </si>
  <si>
    <t>კუთხოვანა. 50*.50*5mm.(განივი) ბიჯი0.03m (1გრძ/მ-ში5.2მ) 4*5.2=20.8</t>
  </si>
  <si>
    <t xml:space="preserve">კუთხოვანა. 60*.60mm sisqiT 5mm (sigrZeze)4*2=8m </t>
  </si>
  <si>
    <t>თავი 1  (ვაშალას უბანი)</t>
  </si>
  <si>
    <t>თავი 2  (კაწანიას უბანი უბანი)</t>
  </si>
  <si>
    <t xml:space="preserve">      გზის დახრეშვა     300*3.5*0.2</t>
  </si>
  <si>
    <t>თავი 3 (ისუნდრის გზა)</t>
  </si>
  <si>
    <t>27-8-1</t>
  </si>
  <si>
    <t>მ2</t>
  </si>
  <si>
    <t>შრომის რესურსები</t>
  </si>
  <si>
    <t>14-200</t>
  </si>
  <si>
    <t>ა/გრეიდერი საშ. ტიპის 79 კვტ.               (108 ცხძ)</t>
  </si>
  <si>
    <t>გზის დაპროფილება   2000*3.5*0.5</t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</si>
  <si>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 III-ჯგუფის გრუნტის დამუშავება ექსკავატორით V=0.25 კუბ.მ    ( 2კმ-ზე ნაყარში გატანით)                                             </t>
    </r>
    <r>
      <rPr>
        <b/>
        <sz val="11"/>
        <rFont val="Calibri"/>
        <family val="2"/>
        <scheme val="minor"/>
      </rPr>
      <t xml:space="preserve">              </t>
    </r>
    <r>
      <rPr>
        <b/>
        <sz val="11"/>
        <rFont val="Calibri"/>
        <family val="2"/>
        <charset val="204"/>
        <scheme val="minor"/>
      </rPr>
      <t xml:space="preserve">                             </t>
    </r>
    <r>
      <rPr>
        <b/>
        <sz val="12"/>
        <rFont val="Calibri"/>
        <family val="2"/>
        <charset val="204"/>
        <scheme val="minor"/>
      </rPr>
      <t xml:space="preserve">    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გრუნტის   სანიაღვრე არხების     მოსაწყობად:       500*0.5*0.5</t>
    </r>
  </si>
  <si>
    <t>მოცულობათა უწყისი</t>
  </si>
  <si>
    <t>%</t>
  </si>
  <si>
    <t>ქვიშა ხრეშის ტრანსპორტირება</t>
  </si>
  <si>
    <t xml:space="preserve">ქვიშა ხრეშის ტრანსპორტირება </t>
  </si>
  <si>
    <t>ქვიშა-ხრეშის ტრანსპორტირება 7კმ-ზე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</si>
</sst>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AcadNusx"/>
      <family val="1"/>
    </font>
    <font>
      <b/>
      <sz val="11"/>
      <name val="AcadNusx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AcadNusx"/>
    </font>
    <font>
      <vertAlign val="superscript"/>
      <sz val="11"/>
      <name val="AcadNusx"/>
    </font>
    <font>
      <sz val="10"/>
      <name val="AcadNusx"/>
      <family val="1"/>
    </font>
    <font>
      <sz val="11"/>
      <color rgb="FFFF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topLeftCell="A43" workbookViewId="0">
      <selection activeCell="I17" sqref="I17"/>
    </sheetView>
  </sheetViews>
  <sheetFormatPr defaultRowHeight="15" x14ac:dyDescent="0.25"/>
  <cols>
    <col min="1" max="1" width="3.85546875" style="3" customWidth="1"/>
    <col min="2" max="2" width="9.7109375" style="3" customWidth="1"/>
    <col min="3" max="3" width="45.5703125" style="3" customWidth="1"/>
    <col min="4" max="4" width="7.85546875" style="3" customWidth="1"/>
    <col min="5" max="5" width="8.28515625" style="3" customWidth="1"/>
    <col min="6" max="6" width="9.5703125" style="3" customWidth="1"/>
    <col min="7" max="7" width="6.5703125" style="3" customWidth="1"/>
    <col min="8" max="8" width="11.28515625" style="3" customWidth="1"/>
    <col min="9" max="9" width="7.28515625" style="3" customWidth="1"/>
    <col min="10" max="10" width="9.85546875" style="3" customWidth="1"/>
    <col min="11" max="11" width="6.42578125" style="3" customWidth="1"/>
    <col min="12" max="13" width="10.7109375" style="3" customWidth="1"/>
    <col min="14" max="16384" width="9.140625" style="3"/>
  </cols>
  <sheetData>
    <row r="1" spans="1:13" ht="27.75" customHeight="1" x14ac:dyDescent="0.25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9.25" customHeight="1" x14ac:dyDescent="0.25">
      <c r="A2" s="96" t="s">
        <v>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3.25" customHeight="1" x14ac:dyDescent="0.25">
      <c r="A3" s="97" t="s">
        <v>0</v>
      </c>
      <c r="B3" s="97" t="s">
        <v>1</v>
      </c>
      <c r="C3" s="97" t="s">
        <v>2</v>
      </c>
      <c r="D3" s="97" t="s">
        <v>3</v>
      </c>
      <c r="E3" s="100" t="s">
        <v>15</v>
      </c>
      <c r="F3" s="100"/>
      <c r="G3" s="100" t="s">
        <v>18</v>
      </c>
      <c r="H3" s="100"/>
      <c r="I3" s="100" t="s">
        <v>19</v>
      </c>
      <c r="J3" s="100"/>
      <c r="K3" s="100" t="s">
        <v>20</v>
      </c>
      <c r="L3" s="100"/>
      <c r="M3" s="100" t="s">
        <v>17</v>
      </c>
    </row>
    <row r="4" spans="1:13" x14ac:dyDescent="0.25">
      <c r="A4" s="98"/>
      <c r="B4" s="98"/>
      <c r="C4" s="98"/>
      <c r="D4" s="98"/>
      <c r="E4" s="54" t="s">
        <v>16</v>
      </c>
      <c r="F4" s="54" t="s">
        <v>17</v>
      </c>
      <c r="G4" s="54" t="s">
        <v>16</v>
      </c>
      <c r="H4" s="54" t="s">
        <v>17</v>
      </c>
      <c r="I4" s="54" t="s">
        <v>16</v>
      </c>
      <c r="J4" s="54" t="s">
        <v>17</v>
      </c>
      <c r="K4" s="54" t="s">
        <v>16</v>
      </c>
      <c r="L4" s="54" t="s">
        <v>21</v>
      </c>
      <c r="M4" s="100"/>
    </row>
    <row r="5" spans="1:13" ht="21.7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23.25" customHeight="1" x14ac:dyDescent="0.25">
      <c r="A6" s="55"/>
      <c r="B6" s="4"/>
      <c r="C6" s="101" t="s">
        <v>83</v>
      </c>
      <c r="D6" s="102"/>
      <c r="E6" s="102"/>
      <c r="F6" s="103"/>
      <c r="G6" s="4"/>
      <c r="H6" s="4"/>
      <c r="I6" s="4"/>
      <c r="J6" s="4"/>
      <c r="K6" s="4"/>
      <c r="L6" s="4"/>
      <c r="M6" s="4"/>
    </row>
    <row r="7" spans="1:13" ht="111" customHeight="1" x14ac:dyDescent="0.25">
      <c r="A7" s="93">
        <v>1</v>
      </c>
      <c r="B7" s="5" t="s">
        <v>13</v>
      </c>
      <c r="C7" s="74" t="s">
        <v>70</v>
      </c>
      <c r="D7" s="6" t="s">
        <v>29</v>
      </c>
      <c r="E7" s="7"/>
      <c r="F7" s="7">
        <f>4*0.5*0.7</f>
        <v>1.4</v>
      </c>
      <c r="G7" s="7"/>
      <c r="H7" s="1"/>
      <c r="I7" s="7"/>
      <c r="J7" s="1"/>
      <c r="K7" s="7"/>
      <c r="L7" s="1"/>
      <c r="M7" s="1"/>
    </row>
    <row r="8" spans="1:13" ht="27" customHeight="1" x14ac:dyDescent="0.25">
      <c r="A8" s="94"/>
      <c r="B8" s="25"/>
      <c r="C8" s="82" t="s">
        <v>5</v>
      </c>
      <c r="D8" s="9" t="s">
        <v>26</v>
      </c>
      <c r="E8" s="10">
        <v>6.08E-2</v>
      </c>
      <c r="F8" s="1">
        <f>E8*F7</f>
        <v>8.5120000000000001E-2</v>
      </c>
      <c r="G8" s="1"/>
      <c r="H8" s="1"/>
      <c r="I8" s="1"/>
      <c r="J8" s="1"/>
      <c r="K8" s="1"/>
      <c r="L8" s="1"/>
      <c r="M8" s="1"/>
    </row>
    <row r="9" spans="1:13" ht="27" customHeight="1" x14ac:dyDescent="0.25">
      <c r="A9" s="94"/>
      <c r="B9" s="17">
        <v>14.125</v>
      </c>
      <c r="C9" s="14" t="s">
        <v>28</v>
      </c>
      <c r="D9" s="12" t="s">
        <v>27</v>
      </c>
      <c r="E9" s="14">
        <v>0.14299999999999999</v>
      </c>
      <c r="F9" s="1">
        <f>E9*F7</f>
        <v>0.20019999999999996</v>
      </c>
      <c r="G9" s="1"/>
      <c r="H9" s="1"/>
      <c r="I9" s="1"/>
      <c r="J9" s="1"/>
      <c r="K9" s="1"/>
      <c r="L9" s="1"/>
      <c r="M9" s="1"/>
    </row>
    <row r="10" spans="1:13" ht="27" customHeight="1" thickBot="1" x14ac:dyDescent="0.3">
      <c r="A10" s="94"/>
      <c r="B10" s="25"/>
      <c r="C10" s="82" t="s">
        <v>11</v>
      </c>
      <c r="D10" s="9" t="s">
        <v>4</v>
      </c>
      <c r="E10" s="11">
        <v>6.8900000000000003E-3</v>
      </c>
      <c r="F10" s="1">
        <f>E10*F7</f>
        <v>9.6460000000000001E-3</v>
      </c>
      <c r="G10" s="1"/>
      <c r="H10" s="1"/>
      <c r="I10" s="1"/>
      <c r="J10" s="1"/>
      <c r="K10" s="1"/>
      <c r="L10" s="1"/>
      <c r="M10" s="1"/>
    </row>
    <row r="11" spans="1:13" ht="51.75" customHeight="1" x14ac:dyDescent="0.25">
      <c r="A11" s="93">
        <v>2</v>
      </c>
      <c r="B11" s="36" t="s">
        <v>14</v>
      </c>
      <c r="C11" s="83" t="s">
        <v>71</v>
      </c>
      <c r="D11" s="37" t="s">
        <v>32</v>
      </c>
      <c r="E11" s="30"/>
      <c r="F11" s="30">
        <f>(4*0.7*0.1)+(4*0.4*0.1*2)</f>
        <v>0.60000000000000009</v>
      </c>
      <c r="G11" s="30"/>
      <c r="H11" s="30"/>
      <c r="I11" s="30"/>
      <c r="J11" s="30"/>
      <c r="K11" s="38"/>
      <c r="L11" s="38"/>
      <c r="M11" s="57"/>
    </row>
    <row r="12" spans="1:13" ht="27" customHeight="1" x14ac:dyDescent="0.25">
      <c r="A12" s="94"/>
      <c r="B12" s="35"/>
      <c r="C12" s="84" t="s">
        <v>5</v>
      </c>
      <c r="D12" s="81" t="s">
        <v>37</v>
      </c>
      <c r="E12" s="31">
        <v>1.78</v>
      </c>
      <c r="F12" s="31">
        <f>F11*E12</f>
        <v>1.0680000000000003</v>
      </c>
      <c r="G12" s="31"/>
      <c r="H12" s="31"/>
      <c r="I12" s="31"/>
      <c r="J12" s="31"/>
      <c r="K12" s="39"/>
      <c r="L12" s="39"/>
      <c r="M12" s="40"/>
    </row>
    <row r="13" spans="1:13" ht="27" customHeight="1" x14ac:dyDescent="0.25">
      <c r="A13" s="94"/>
      <c r="B13" s="35"/>
      <c r="C13" s="84" t="s">
        <v>11</v>
      </c>
      <c r="D13" s="81" t="s">
        <v>4</v>
      </c>
      <c r="E13" s="31">
        <v>0.11</v>
      </c>
      <c r="F13" s="31">
        <f>F11*E13</f>
        <v>6.6000000000000017E-2</v>
      </c>
      <c r="G13" s="31"/>
      <c r="H13" s="31"/>
      <c r="I13" s="31"/>
      <c r="J13" s="31"/>
      <c r="K13" s="39"/>
      <c r="L13" s="39"/>
      <c r="M13" s="40"/>
    </row>
    <row r="14" spans="1:13" ht="27" customHeight="1" x14ac:dyDescent="0.25">
      <c r="A14" s="95"/>
      <c r="B14" s="35" t="s">
        <v>22</v>
      </c>
      <c r="C14" s="84" t="s">
        <v>38</v>
      </c>
      <c r="D14" s="81" t="s">
        <v>32</v>
      </c>
      <c r="E14" s="31">
        <v>1.01</v>
      </c>
      <c r="F14" s="31">
        <f>E14*F11</f>
        <v>0.60600000000000009</v>
      </c>
      <c r="G14" s="31"/>
      <c r="H14" s="31"/>
      <c r="I14" s="31"/>
      <c r="J14" s="31"/>
      <c r="K14" s="39"/>
      <c r="L14" s="39"/>
      <c r="M14" s="40"/>
    </row>
    <row r="15" spans="1:13" ht="33" customHeight="1" x14ac:dyDescent="0.3">
      <c r="A15" s="93">
        <v>3</v>
      </c>
      <c r="B15" s="15" t="s">
        <v>67</v>
      </c>
      <c r="C15" s="58" t="s">
        <v>64</v>
      </c>
      <c r="D15" s="12" t="s">
        <v>33</v>
      </c>
      <c r="E15" s="15" t="s">
        <v>22</v>
      </c>
      <c r="F15" s="41">
        <f>F14</f>
        <v>0.60600000000000009</v>
      </c>
      <c r="G15" s="15"/>
      <c r="H15" s="15"/>
      <c r="I15" s="15"/>
      <c r="J15" s="15"/>
      <c r="K15" s="15"/>
      <c r="L15" s="41"/>
      <c r="M15" s="41"/>
    </row>
    <row r="16" spans="1:13" ht="21.75" customHeight="1" x14ac:dyDescent="0.3">
      <c r="A16" s="94"/>
      <c r="B16" s="15"/>
      <c r="C16" s="19" t="s">
        <v>30</v>
      </c>
      <c r="D16" s="15" t="s">
        <v>44</v>
      </c>
      <c r="E16" s="15">
        <v>2.7E-2</v>
      </c>
      <c r="F16" s="15">
        <f>E16*F15</f>
        <v>1.6362000000000002E-2</v>
      </c>
      <c r="G16" s="15"/>
      <c r="H16" s="15"/>
      <c r="I16" s="15"/>
      <c r="J16" s="15"/>
      <c r="K16" s="15"/>
      <c r="L16" s="41"/>
      <c r="M16" s="41"/>
    </row>
    <row r="17" spans="1:13" ht="27" customHeight="1" x14ac:dyDescent="0.3">
      <c r="A17" s="94"/>
      <c r="B17" s="5" t="s">
        <v>65</v>
      </c>
      <c r="C17" s="82" t="s">
        <v>66</v>
      </c>
      <c r="D17" s="12" t="s">
        <v>31</v>
      </c>
      <c r="E17" s="15">
        <v>6.0499999999999998E-2</v>
      </c>
      <c r="F17" s="15">
        <f>E17*F15</f>
        <v>3.6663000000000008E-2</v>
      </c>
      <c r="G17" s="15"/>
      <c r="H17" s="15"/>
      <c r="I17" s="15"/>
      <c r="J17" s="15"/>
      <c r="K17" s="15"/>
      <c r="L17" s="41"/>
      <c r="M17" s="41"/>
    </row>
    <row r="18" spans="1:13" ht="27" customHeight="1" x14ac:dyDescent="0.25">
      <c r="A18" s="95"/>
      <c r="B18" s="13" t="s">
        <v>42</v>
      </c>
      <c r="C18" s="104" t="s">
        <v>98</v>
      </c>
      <c r="D18" s="12" t="s">
        <v>10</v>
      </c>
      <c r="E18" s="7">
        <v>1.7</v>
      </c>
      <c r="F18" s="7">
        <f>E18*F14</f>
        <v>1.0302000000000002</v>
      </c>
      <c r="G18" s="7"/>
      <c r="H18" s="7"/>
      <c r="I18" s="7"/>
      <c r="J18" s="7"/>
      <c r="K18" s="7"/>
      <c r="L18" s="7"/>
      <c r="M18" s="1"/>
    </row>
    <row r="19" spans="1:13" ht="67.5" customHeight="1" x14ac:dyDescent="0.25">
      <c r="A19" s="90">
        <v>4</v>
      </c>
      <c r="B19" s="35" t="s">
        <v>39</v>
      </c>
      <c r="C19" s="85" t="s">
        <v>72</v>
      </c>
      <c r="D19" s="59" t="s">
        <v>24</v>
      </c>
      <c r="E19" s="59"/>
      <c r="F19" s="60">
        <v>4</v>
      </c>
      <c r="G19" s="59"/>
      <c r="H19" s="61"/>
      <c r="I19" s="59"/>
      <c r="J19" s="61"/>
      <c r="K19" s="59"/>
      <c r="L19" s="61"/>
      <c r="M19" s="62"/>
    </row>
    <row r="20" spans="1:13" ht="23.25" customHeight="1" x14ac:dyDescent="0.25">
      <c r="A20" s="91"/>
      <c r="B20" s="13"/>
      <c r="C20" s="26" t="s">
        <v>5</v>
      </c>
      <c r="D20" s="26" t="s">
        <v>37</v>
      </c>
      <c r="E20" s="26">
        <v>0.84</v>
      </c>
      <c r="F20" s="28">
        <f>F19*E20</f>
        <v>3.36</v>
      </c>
      <c r="G20" s="26"/>
      <c r="H20" s="28"/>
      <c r="I20" s="26"/>
      <c r="J20" s="28"/>
      <c r="K20" s="26"/>
      <c r="L20" s="28"/>
      <c r="M20" s="33"/>
    </row>
    <row r="21" spans="1:13" ht="21" customHeight="1" x14ac:dyDescent="0.25">
      <c r="A21" s="91"/>
      <c r="B21" s="13" t="s">
        <v>51</v>
      </c>
      <c r="C21" s="26" t="s">
        <v>40</v>
      </c>
      <c r="D21" s="26" t="s">
        <v>31</v>
      </c>
      <c r="E21" s="26">
        <v>0.128</v>
      </c>
      <c r="F21" s="28">
        <f>F19*E21</f>
        <v>0.51200000000000001</v>
      </c>
      <c r="G21" s="26"/>
      <c r="H21" s="28"/>
      <c r="I21" s="26"/>
      <c r="J21" s="28"/>
      <c r="K21" s="26"/>
      <c r="L21" s="28"/>
      <c r="M21" s="33"/>
    </row>
    <row r="22" spans="1:13" ht="31.5" customHeight="1" x14ac:dyDescent="0.25">
      <c r="A22" s="91"/>
      <c r="B22" s="13" t="s">
        <v>61</v>
      </c>
      <c r="C22" s="26" t="s">
        <v>60</v>
      </c>
      <c r="D22" s="26" t="s">
        <v>24</v>
      </c>
      <c r="E22" s="26">
        <v>1</v>
      </c>
      <c r="F22" s="28">
        <f>F19*E22</f>
        <v>4</v>
      </c>
      <c r="G22" s="26"/>
      <c r="H22" s="28"/>
      <c r="I22" s="26"/>
      <c r="J22" s="28"/>
      <c r="K22" s="26"/>
      <c r="L22" s="28"/>
      <c r="M22" s="33"/>
    </row>
    <row r="23" spans="1:13" ht="18.75" customHeight="1" x14ac:dyDescent="0.25">
      <c r="A23" s="91"/>
      <c r="B23" s="13" t="s">
        <v>52</v>
      </c>
      <c r="C23" s="26" t="s">
        <v>41</v>
      </c>
      <c r="D23" s="26" t="s">
        <v>32</v>
      </c>
      <c r="E23" s="26">
        <v>1.0200000000000001E-3</v>
      </c>
      <c r="F23" s="34">
        <f>F19*E23</f>
        <v>4.0800000000000003E-3</v>
      </c>
      <c r="G23" s="26"/>
      <c r="H23" s="28"/>
      <c r="I23" s="26"/>
      <c r="J23" s="28"/>
      <c r="K23" s="26"/>
      <c r="L23" s="28"/>
      <c r="M23" s="33"/>
    </row>
    <row r="24" spans="1:13" ht="28.5" customHeight="1" x14ac:dyDescent="0.25">
      <c r="A24" s="91"/>
      <c r="B24" s="13" t="s">
        <v>54</v>
      </c>
      <c r="C24" s="26" t="s">
        <v>53</v>
      </c>
      <c r="D24" s="26" t="s">
        <v>32</v>
      </c>
      <c r="E24" s="26">
        <v>2.2100000000000002E-3</v>
      </c>
      <c r="F24" s="34">
        <f>F19*E24</f>
        <v>8.8400000000000006E-3</v>
      </c>
      <c r="G24" s="26"/>
      <c r="H24" s="28"/>
      <c r="I24" s="26"/>
      <c r="J24" s="28"/>
      <c r="K24" s="26"/>
      <c r="L24" s="28"/>
      <c r="M24" s="33"/>
    </row>
    <row r="25" spans="1:13" ht="23.25" customHeight="1" x14ac:dyDescent="0.25">
      <c r="A25" s="91"/>
      <c r="B25" s="13"/>
      <c r="C25" s="26" t="s">
        <v>11</v>
      </c>
      <c r="D25" s="26" t="s">
        <v>4</v>
      </c>
      <c r="E25" s="26">
        <v>6.8000000000000005E-2</v>
      </c>
      <c r="F25" s="28">
        <f>F19*E25</f>
        <v>0.27200000000000002</v>
      </c>
      <c r="G25" s="26"/>
      <c r="H25" s="28"/>
      <c r="I25" s="26"/>
      <c r="J25" s="28"/>
      <c r="K25" s="26"/>
      <c r="L25" s="28"/>
      <c r="M25" s="33"/>
    </row>
    <row r="26" spans="1:13" ht="20.25" customHeight="1" x14ac:dyDescent="0.25">
      <c r="A26" s="91"/>
      <c r="B26" s="13"/>
      <c r="C26" s="26" t="s">
        <v>12</v>
      </c>
      <c r="D26" s="26" t="s">
        <v>4</v>
      </c>
      <c r="E26" s="26">
        <v>8.7999999999999995E-2</v>
      </c>
      <c r="F26" s="28">
        <f>F19*E26</f>
        <v>0.35199999999999998</v>
      </c>
      <c r="G26" s="26"/>
      <c r="H26" s="28"/>
      <c r="I26" s="26"/>
      <c r="J26" s="28"/>
      <c r="K26" s="26"/>
      <c r="L26" s="28"/>
      <c r="M26" s="33"/>
    </row>
    <row r="27" spans="1:13" ht="49.5" customHeight="1" thickBot="1" x14ac:dyDescent="0.3">
      <c r="A27" s="92"/>
      <c r="B27" s="42" t="s">
        <v>42</v>
      </c>
      <c r="C27" s="43" t="s">
        <v>69</v>
      </c>
      <c r="D27" s="43" t="s">
        <v>10</v>
      </c>
      <c r="E27" s="43">
        <v>0.27500000000000002</v>
      </c>
      <c r="F27" s="44">
        <f>E27*F19</f>
        <v>1.1000000000000001</v>
      </c>
      <c r="G27" s="43"/>
      <c r="H27" s="44"/>
      <c r="I27" s="43"/>
      <c r="J27" s="44"/>
      <c r="K27" s="43"/>
      <c r="L27" s="28"/>
      <c r="M27" s="33"/>
    </row>
    <row r="28" spans="1:13" ht="40.5" customHeight="1" x14ac:dyDescent="0.25">
      <c r="A28" s="93">
        <v>5</v>
      </c>
      <c r="B28" s="14" t="s">
        <v>68</v>
      </c>
      <c r="C28" s="63" t="s">
        <v>78</v>
      </c>
      <c r="D28" s="14" t="s">
        <v>43</v>
      </c>
      <c r="E28" s="14"/>
      <c r="F28" s="52">
        <f>4*0.024</f>
        <v>9.6000000000000002E-2</v>
      </c>
      <c r="G28" s="45"/>
      <c r="H28" s="45"/>
      <c r="I28" s="45"/>
      <c r="J28" s="46"/>
      <c r="K28" s="45"/>
      <c r="L28" s="45"/>
      <c r="M28" s="47"/>
    </row>
    <row r="29" spans="1:13" ht="21" customHeight="1" x14ac:dyDescent="0.25">
      <c r="A29" s="94"/>
      <c r="B29" s="18" t="s">
        <v>22</v>
      </c>
      <c r="C29" s="2" t="s">
        <v>30</v>
      </c>
      <c r="D29" s="2" t="s">
        <v>44</v>
      </c>
      <c r="E29" s="14">
        <v>19.399999999999999</v>
      </c>
      <c r="F29" s="2">
        <f>E29*F28</f>
        <v>1.8623999999999998</v>
      </c>
      <c r="G29" s="45"/>
      <c r="H29" s="46"/>
      <c r="I29" s="45"/>
      <c r="J29" s="46"/>
      <c r="K29" s="45"/>
      <c r="L29" s="45"/>
      <c r="M29" s="47"/>
    </row>
    <row r="30" spans="1:13" ht="16.5" customHeight="1" x14ac:dyDescent="0.25">
      <c r="A30" s="94"/>
      <c r="B30" s="18"/>
      <c r="C30" s="2" t="s">
        <v>35</v>
      </c>
      <c r="D30" s="2" t="s">
        <v>45</v>
      </c>
      <c r="E30" s="14">
        <v>2.09</v>
      </c>
      <c r="F30" s="2">
        <f>E30*F28</f>
        <v>0.20063999999999999</v>
      </c>
      <c r="G30" s="45"/>
      <c r="H30" s="45"/>
      <c r="I30" s="45"/>
      <c r="J30" s="46"/>
      <c r="K30" s="45"/>
      <c r="L30" s="46"/>
      <c r="M30" s="47"/>
    </row>
    <row r="31" spans="1:13" ht="18.75" customHeight="1" x14ac:dyDescent="0.25">
      <c r="A31" s="94"/>
      <c r="B31" s="18"/>
      <c r="C31" s="2" t="s">
        <v>46</v>
      </c>
      <c r="D31" s="2" t="s">
        <v>45</v>
      </c>
      <c r="E31" s="14">
        <v>2.78</v>
      </c>
      <c r="F31" s="2">
        <f>E31*F28</f>
        <v>0.26688000000000001</v>
      </c>
      <c r="G31" s="45"/>
      <c r="H31" s="45"/>
      <c r="I31" s="45"/>
      <c r="J31" s="46"/>
      <c r="K31" s="45"/>
      <c r="L31" s="46"/>
      <c r="M31" s="47"/>
    </row>
    <row r="32" spans="1:13" ht="15.75" x14ac:dyDescent="0.25">
      <c r="A32" s="94"/>
      <c r="B32" s="48" t="s">
        <v>55</v>
      </c>
      <c r="C32" s="2" t="s">
        <v>36</v>
      </c>
      <c r="D32" s="2" t="s">
        <v>23</v>
      </c>
      <c r="E32" s="14">
        <v>6.3</v>
      </c>
      <c r="F32" s="2">
        <f>E32*F28</f>
        <v>0.6048</v>
      </c>
      <c r="G32" s="45"/>
      <c r="H32" s="46"/>
      <c r="I32" s="45"/>
      <c r="J32" s="46"/>
      <c r="K32" s="45"/>
      <c r="L32" s="45"/>
      <c r="M32" s="47"/>
    </row>
    <row r="33" spans="1:13" ht="38.25" customHeight="1" x14ac:dyDescent="0.25">
      <c r="A33" s="94"/>
      <c r="B33" s="18" t="s">
        <v>56</v>
      </c>
      <c r="C33" s="2" t="s">
        <v>73</v>
      </c>
      <c r="D33" s="2" t="s">
        <v>24</v>
      </c>
      <c r="E33" s="14"/>
      <c r="F33" s="2">
        <f>4*3.9</f>
        <v>15.6</v>
      </c>
      <c r="G33" s="17"/>
      <c r="H33" s="17"/>
      <c r="I33" s="12"/>
      <c r="J33" s="46"/>
      <c r="K33" s="17"/>
      <c r="L33" s="17"/>
      <c r="M33" s="7"/>
    </row>
    <row r="34" spans="1:13" ht="38.25" customHeight="1" x14ac:dyDescent="0.25">
      <c r="A34" s="95"/>
      <c r="B34" s="18" t="s">
        <v>57</v>
      </c>
      <c r="C34" s="2" t="s">
        <v>74</v>
      </c>
      <c r="D34" s="2" t="s">
        <v>47</v>
      </c>
      <c r="E34" s="14"/>
      <c r="F34" s="2">
        <f>4*2</f>
        <v>8</v>
      </c>
      <c r="G34" s="17"/>
      <c r="H34" s="17"/>
      <c r="I34" s="12"/>
      <c r="J34" s="46"/>
      <c r="K34" s="17"/>
      <c r="L34" s="17"/>
      <c r="M34" s="7"/>
    </row>
    <row r="35" spans="1:13" ht="38.25" customHeight="1" x14ac:dyDescent="0.25">
      <c r="A35" s="56"/>
      <c r="B35" s="14" t="s">
        <v>79</v>
      </c>
      <c r="C35" s="63" t="s">
        <v>80</v>
      </c>
      <c r="D35" s="14" t="s">
        <v>43</v>
      </c>
      <c r="E35" s="14"/>
      <c r="F35" s="52">
        <f>4*0.033</f>
        <v>0.13200000000000001</v>
      </c>
      <c r="G35" s="45"/>
      <c r="H35" s="45"/>
      <c r="I35" s="45"/>
      <c r="J35" s="46"/>
      <c r="K35" s="45"/>
      <c r="L35" s="45"/>
      <c r="M35" s="47"/>
    </row>
    <row r="36" spans="1:13" ht="26.25" customHeight="1" x14ac:dyDescent="0.25">
      <c r="A36" s="56"/>
      <c r="B36" s="18" t="s">
        <v>22</v>
      </c>
      <c r="C36" s="2" t="s">
        <v>30</v>
      </c>
      <c r="D36" s="2" t="s">
        <v>44</v>
      </c>
      <c r="E36" s="14">
        <v>19.399999999999999</v>
      </c>
      <c r="F36" s="2">
        <f>E36*F35</f>
        <v>2.5608</v>
      </c>
      <c r="G36" s="46"/>
      <c r="H36" s="46"/>
      <c r="I36" s="45"/>
      <c r="J36" s="46"/>
      <c r="K36" s="45"/>
      <c r="L36" s="45"/>
      <c r="M36" s="47"/>
    </row>
    <row r="37" spans="1:13" ht="27" customHeight="1" x14ac:dyDescent="0.25">
      <c r="A37" s="56">
        <v>6</v>
      </c>
      <c r="B37" s="18"/>
      <c r="C37" s="2" t="s">
        <v>35</v>
      </c>
      <c r="D37" s="2" t="s">
        <v>45</v>
      </c>
      <c r="E37" s="14">
        <v>2.09</v>
      </c>
      <c r="F37" s="2">
        <f>E37*F35</f>
        <v>0.27588000000000001</v>
      </c>
      <c r="G37" s="45"/>
      <c r="H37" s="45"/>
      <c r="I37" s="45"/>
      <c r="J37" s="46"/>
      <c r="K37" s="45"/>
      <c r="L37" s="46"/>
      <c r="M37" s="47"/>
    </row>
    <row r="38" spans="1:13" ht="28.5" customHeight="1" x14ac:dyDescent="0.25">
      <c r="A38" s="56"/>
      <c r="B38" s="18"/>
      <c r="C38" s="2" t="s">
        <v>46</v>
      </c>
      <c r="D38" s="2" t="s">
        <v>45</v>
      </c>
      <c r="E38" s="14">
        <v>2.78</v>
      </c>
      <c r="F38" s="2">
        <f>E38*F35</f>
        <v>0.36696000000000001</v>
      </c>
      <c r="G38" s="45"/>
      <c r="H38" s="45"/>
      <c r="I38" s="45"/>
      <c r="J38" s="46"/>
      <c r="K38" s="46"/>
      <c r="L38" s="46"/>
      <c r="M38" s="46"/>
    </row>
    <row r="39" spans="1:13" ht="27.75" customHeight="1" x14ac:dyDescent="0.25">
      <c r="A39" s="56"/>
      <c r="B39" s="48" t="s">
        <v>55</v>
      </c>
      <c r="C39" s="2" t="s">
        <v>36</v>
      </c>
      <c r="D39" s="2" t="s">
        <v>23</v>
      </c>
      <c r="E39" s="14">
        <v>6.3</v>
      </c>
      <c r="F39" s="2">
        <f>E39*F35</f>
        <v>0.83160000000000001</v>
      </c>
      <c r="G39" s="45"/>
      <c r="H39" s="46"/>
      <c r="I39" s="45"/>
      <c r="J39" s="46"/>
      <c r="K39" s="45"/>
      <c r="L39" s="45"/>
      <c r="M39" s="47"/>
    </row>
    <row r="40" spans="1:13" ht="38.25" customHeight="1" x14ac:dyDescent="0.25">
      <c r="A40" s="56"/>
      <c r="B40" s="18" t="s">
        <v>56</v>
      </c>
      <c r="C40" s="2" t="s">
        <v>81</v>
      </c>
      <c r="D40" s="2" t="s">
        <v>24</v>
      </c>
      <c r="E40" s="14"/>
      <c r="F40" s="2">
        <f>4*5.2</f>
        <v>20.8</v>
      </c>
      <c r="G40" s="17"/>
      <c r="H40" s="17"/>
      <c r="I40" s="12"/>
      <c r="J40" s="46"/>
      <c r="K40" s="17"/>
      <c r="L40" s="17"/>
      <c r="M40" s="7"/>
    </row>
    <row r="41" spans="1:13" ht="38.25" customHeight="1" x14ac:dyDescent="0.25">
      <c r="A41" s="56"/>
      <c r="B41" s="18" t="s">
        <v>57</v>
      </c>
      <c r="C41" s="2" t="s">
        <v>82</v>
      </c>
      <c r="D41" s="2" t="s">
        <v>47</v>
      </c>
      <c r="E41" s="14"/>
      <c r="F41" s="2">
        <f>4*2</f>
        <v>8</v>
      </c>
      <c r="G41" s="17"/>
      <c r="H41" s="17"/>
      <c r="I41" s="12"/>
      <c r="J41" s="46"/>
      <c r="K41" s="17"/>
      <c r="L41" s="17"/>
      <c r="M41" s="7"/>
    </row>
    <row r="42" spans="1:13" ht="113.25" customHeight="1" x14ac:dyDescent="0.25">
      <c r="A42" s="93">
        <v>7</v>
      </c>
      <c r="B42" s="5" t="s">
        <v>13</v>
      </c>
      <c r="C42" s="74" t="s">
        <v>75</v>
      </c>
      <c r="D42" s="6" t="s">
        <v>29</v>
      </c>
      <c r="E42" s="7"/>
      <c r="F42" s="7">
        <f>200*0.5*0.4</f>
        <v>40</v>
      </c>
      <c r="G42" s="7"/>
      <c r="H42" s="1"/>
      <c r="I42" s="7"/>
      <c r="J42" s="1"/>
      <c r="K42" s="7"/>
      <c r="L42" s="1"/>
      <c r="M42" s="1"/>
    </row>
    <row r="43" spans="1:13" ht="23.25" customHeight="1" x14ac:dyDescent="0.25">
      <c r="A43" s="94"/>
      <c r="B43" s="25"/>
      <c r="C43" s="82" t="s">
        <v>5</v>
      </c>
      <c r="D43" s="9" t="s">
        <v>26</v>
      </c>
      <c r="E43" s="10">
        <v>6.08E-2</v>
      </c>
      <c r="F43" s="1">
        <f>E43*F42</f>
        <v>2.4319999999999999</v>
      </c>
      <c r="G43" s="1"/>
      <c r="H43" s="1"/>
      <c r="I43" s="1"/>
      <c r="J43" s="1"/>
      <c r="K43" s="1"/>
      <c r="L43" s="1"/>
      <c r="M43" s="1"/>
    </row>
    <row r="44" spans="1:13" ht="24" customHeight="1" x14ac:dyDescent="0.25">
      <c r="A44" s="94"/>
      <c r="B44" s="17">
        <v>14.125</v>
      </c>
      <c r="C44" s="14" t="s">
        <v>28</v>
      </c>
      <c r="D44" s="12" t="s">
        <v>27</v>
      </c>
      <c r="E44" s="14">
        <v>0.14299999999999999</v>
      </c>
      <c r="F44" s="1">
        <f>E44*F42</f>
        <v>5.72</v>
      </c>
      <c r="G44" s="1"/>
      <c r="H44" s="1"/>
      <c r="I44" s="1"/>
      <c r="J44" s="1"/>
      <c r="K44" s="1"/>
      <c r="L44" s="1"/>
      <c r="M44" s="1"/>
    </row>
    <row r="45" spans="1:13" ht="22.5" customHeight="1" x14ac:dyDescent="0.25">
      <c r="A45" s="94"/>
      <c r="B45" s="25"/>
      <c r="C45" s="82" t="s">
        <v>11</v>
      </c>
      <c r="D45" s="9" t="s">
        <v>4</v>
      </c>
      <c r="E45" s="11">
        <v>6.8900000000000003E-3</v>
      </c>
      <c r="F45" s="1">
        <f>E45*F42</f>
        <v>0.27560000000000001</v>
      </c>
      <c r="G45" s="1"/>
      <c r="H45" s="1"/>
      <c r="I45" s="1"/>
      <c r="J45" s="1"/>
      <c r="K45" s="1"/>
      <c r="L45" s="1"/>
      <c r="M45" s="1"/>
    </row>
    <row r="46" spans="1:13" ht="26.25" customHeight="1" x14ac:dyDescent="0.25">
      <c r="A46" s="95"/>
      <c r="B46" s="64" t="s">
        <v>59</v>
      </c>
      <c r="C46" s="84" t="s">
        <v>58</v>
      </c>
      <c r="D46" s="65" t="s">
        <v>10</v>
      </c>
      <c r="E46" s="66">
        <v>1.7</v>
      </c>
      <c r="F46" s="67">
        <f>E46*F42</f>
        <v>68</v>
      </c>
      <c r="G46" s="67"/>
      <c r="H46" s="67"/>
      <c r="I46" s="67"/>
      <c r="J46" s="67"/>
      <c r="K46" s="68"/>
      <c r="L46" s="1"/>
      <c r="M46" s="1"/>
    </row>
    <row r="47" spans="1:13" ht="43.5" customHeight="1" x14ac:dyDescent="0.25">
      <c r="A47" s="93">
        <v>8</v>
      </c>
      <c r="B47" s="35" t="s">
        <v>25</v>
      </c>
      <c r="C47" s="86" t="s">
        <v>76</v>
      </c>
      <c r="D47" s="81" t="s">
        <v>33</v>
      </c>
      <c r="E47" s="31"/>
      <c r="F47" s="31">
        <f>500*3*0.2</f>
        <v>300</v>
      </c>
      <c r="G47" s="31"/>
      <c r="H47" s="31"/>
      <c r="I47" s="31"/>
      <c r="J47" s="31"/>
      <c r="K47" s="31"/>
      <c r="L47" s="31"/>
      <c r="M47" s="57"/>
    </row>
    <row r="48" spans="1:13" ht="22.5" customHeight="1" x14ac:dyDescent="0.25">
      <c r="A48" s="94"/>
      <c r="B48" s="13"/>
      <c r="C48" s="82" t="s">
        <v>5</v>
      </c>
      <c r="D48" s="12" t="s">
        <v>37</v>
      </c>
      <c r="E48" s="7">
        <v>0.15</v>
      </c>
      <c r="F48" s="7">
        <f>E48*F47</f>
        <v>45</v>
      </c>
      <c r="G48" s="7"/>
      <c r="H48" s="7"/>
      <c r="I48" s="7"/>
      <c r="J48" s="7"/>
      <c r="K48" s="7"/>
      <c r="L48" s="7"/>
      <c r="M48" s="50"/>
    </row>
    <row r="49" spans="1:13" ht="22.5" customHeight="1" x14ac:dyDescent="0.25">
      <c r="A49" s="94"/>
      <c r="B49" s="13"/>
      <c r="C49" s="82" t="s">
        <v>49</v>
      </c>
      <c r="D49" s="12" t="s">
        <v>32</v>
      </c>
      <c r="E49" s="7">
        <v>1.2</v>
      </c>
      <c r="F49" s="7">
        <f>E49*F47</f>
        <v>360</v>
      </c>
      <c r="G49" s="7"/>
      <c r="H49" s="7"/>
      <c r="I49" s="7"/>
      <c r="J49" s="7"/>
      <c r="K49" s="7"/>
      <c r="L49" s="7"/>
      <c r="M49" s="50"/>
    </row>
    <row r="50" spans="1:13" ht="22.5" customHeight="1" x14ac:dyDescent="0.25">
      <c r="A50" s="95"/>
      <c r="B50" s="13" t="s">
        <v>63</v>
      </c>
      <c r="C50" s="82" t="s">
        <v>50</v>
      </c>
      <c r="D50" s="12" t="s">
        <v>31</v>
      </c>
      <c r="E50" s="7">
        <v>2.1600000000000001E-2</v>
      </c>
      <c r="F50" s="7">
        <f>E50*F47</f>
        <v>6.48</v>
      </c>
      <c r="G50" s="7"/>
      <c r="H50" s="7"/>
      <c r="I50" s="7"/>
      <c r="J50" s="7"/>
      <c r="K50" s="7"/>
      <c r="L50" s="7"/>
      <c r="M50" s="50"/>
    </row>
    <row r="51" spans="1:13" ht="32.25" customHeight="1" x14ac:dyDescent="0.3">
      <c r="A51" s="93">
        <v>9</v>
      </c>
      <c r="B51" s="15" t="s">
        <v>62</v>
      </c>
      <c r="C51" s="58" t="s">
        <v>64</v>
      </c>
      <c r="D51" s="15" t="s">
        <v>48</v>
      </c>
      <c r="E51" s="15" t="s">
        <v>22</v>
      </c>
      <c r="F51" s="41">
        <f>F49</f>
        <v>360</v>
      </c>
      <c r="G51" s="15"/>
      <c r="H51" s="15"/>
      <c r="I51" s="15"/>
      <c r="J51" s="15"/>
      <c r="K51" s="15"/>
      <c r="L51" s="41"/>
      <c r="M51" s="41"/>
    </row>
    <row r="52" spans="1:13" ht="22.5" customHeight="1" x14ac:dyDescent="0.3">
      <c r="A52" s="94"/>
      <c r="B52" s="15"/>
      <c r="C52" s="19" t="s">
        <v>30</v>
      </c>
      <c r="D52" s="15" t="s">
        <v>44</v>
      </c>
      <c r="E52" s="15">
        <v>2.7E-2</v>
      </c>
      <c r="F52" s="15">
        <f>E52*F51</f>
        <v>9.7200000000000006</v>
      </c>
      <c r="G52" s="15"/>
      <c r="H52" s="15"/>
      <c r="I52" s="15"/>
      <c r="J52" s="15"/>
      <c r="K52" s="15"/>
      <c r="L52" s="41"/>
      <c r="M52" s="41"/>
    </row>
    <row r="53" spans="1:13" ht="22.5" customHeight="1" x14ac:dyDescent="0.3">
      <c r="A53" s="94"/>
      <c r="B53" s="5" t="s">
        <v>65</v>
      </c>
      <c r="C53" s="82" t="s">
        <v>66</v>
      </c>
      <c r="D53" s="12" t="s">
        <v>31</v>
      </c>
      <c r="E53" s="15">
        <v>6.0499999999999998E-2</v>
      </c>
      <c r="F53" s="15">
        <f>E53*F51</f>
        <v>21.78</v>
      </c>
      <c r="G53" s="15"/>
      <c r="H53" s="15"/>
      <c r="I53" s="15"/>
      <c r="J53" s="15"/>
      <c r="K53" s="15"/>
      <c r="L53" s="41"/>
      <c r="M53" s="41"/>
    </row>
    <row r="54" spans="1:13" ht="22.5" customHeight="1" thickBot="1" x14ac:dyDescent="0.3">
      <c r="A54" s="95"/>
      <c r="B54" s="42" t="s">
        <v>42</v>
      </c>
      <c r="C54" s="87" t="s">
        <v>97</v>
      </c>
      <c r="D54" s="51" t="s">
        <v>10</v>
      </c>
      <c r="E54" s="32">
        <v>1.7</v>
      </c>
      <c r="F54" s="32">
        <f>E54*F49</f>
        <v>612</v>
      </c>
      <c r="G54" s="32"/>
      <c r="H54" s="32"/>
      <c r="I54" s="32"/>
      <c r="J54" s="32"/>
      <c r="K54" s="32"/>
      <c r="L54" s="32"/>
      <c r="M54" s="69"/>
    </row>
    <row r="55" spans="1:13" ht="27" customHeight="1" x14ac:dyDescent="0.25">
      <c r="A55" s="93">
        <v>10</v>
      </c>
      <c r="B55" s="71"/>
      <c r="C55" s="101" t="s">
        <v>84</v>
      </c>
      <c r="D55" s="102"/>
      <c r="E55" s="102"/>
      <c r="F55" s="103"/>
      <c r="G55" s="72"/>
      <c r="H55" s="72"/>
      <c r="I55" s="72"/>
      <c r="J55" s="72"/>
      <c r="K55" s="72"/>
      <c r="L55" s="72"/>
      <c r="M55" s="73"/>
    </row>
    <row r="56" spans="1:13" ht="33" customHeight="1" x14ac:dyDescent="0.25">
      <c r="A56" s="94"/>
      <c r="B56" s="35" t="s">
        <v>25</v>
      </c>
      <c r="C56" s="86" t="s">
        <v>85</v>
      </c>
      <c r="D56" s="81" t="s">
        <v>33</v>
      </c>
      <c r="E56" s="31"/>
      <c r="F56" s="31">
        <f>300*3.5*0.2</f>
        <v>210</v>
      </c>
      <c r="G56" s="7"/>
      <c r="H56" s="7"/>
      <c r="I56" s="7"/>
      <c r="J56" s="7"/>
      <c r="K56" s="7"/>
      <c r="L56" s="7"/>
      <c r="M56" s="8"/>
    </row>
    <row r="57" spans="1:13" ht="27" customHeight="1" x14ac:dyDescent="0.25">
      <c r="A57" s="94"/>
      <c r="B57" s="13"/>
      <c r="C57" s="82" t="s">
        <v>5</v>
      </c>
      <c r="D57" s="12" t="s">
        <v>37</v>
      </c>
      <c r="E57" s="7">
        <v>0.15</v>
      </c>
      <c r="F57" s="7">
        <f>E57*F56</f>
        <v>31.5</v>
      </c>
      <c r="G57" s="7"/>
      <c r="H57" s="7"/>
      <c r="I57" s="7"/>
      <c r="J57" s="7"/>
      <c r="K57" s="7"/>
      <c r="L57" s="7"/>
      <c r="M57" s="50"/>
    </row>
    <row r="58" spans="1:13" ht="22.5" customHeight="1" x14ac:dyDescent="0.25">
      <c r="A58" s="94"/>
      <c r="B58" s="13"/>
      <c r="C58" s="82" t="s">
        <v>49</v>
      </c>
      <c r="D58" s="12" t="s">
        <v>32</v>
      </c>
      <c r="E58" s="7">
        <v>1.2</v>
      </c>
      <c r="F58" s="7">
        <f>E58*F56</f>
        <v>252</v>
      </c>
      <c r="G58" s="7"/>
      <c r="H58" s="7"/>
      <c r="I58" s="7"/>
      <c r="J58" s="7"/>
      <c r="K58" s="7"/>
      <c r="L58" s="7"/>
      <c r="M58" s="50"/>
    </row>
    <row r="59" spans="1:13" ht="22.5" customHeight="1" x14ac:dyDescent="0.25">
      <c r="A59" s="95"/>
      <c r="B59" s="13" t="s">
        <v>63</v>
      </c>
      <c r="C59" s="82" t="s">
        <v>50</v>
      </c>
      <c r="D59" s="12" t="s">
        <v>31</v>
      </c>
      <c r="E59" s="7">
        <v>2.1600000000000001E-2</v>
      </c>
      <c r="F59" s="7">
        <f>E59*F56</f>
        <v>4.5360000000000005</v>
      </c>
      <c r="G59" s="7"/>
      <c r="H59" s="7"/>
      <c r="I59" s="7"/>
      <c r="J59" s="7"/>
      <c r="K59" s="7"/>
      <c r="L59" s="7"/>
      <c r="M59" s="50"/>
    </row>
    <row r="60" spans="1:13" ht="35.25" customHeight="1" x14ac:dyDescent="0.3">
      <c r="A60" s="93">
        <v>11</v>
      </c>
      <c r="B60" s="15" t="s">
        <v>62</v>
      </c>
      <c r="C60" s="58" t="s">
        <v>64</v>
      </c>
      <c r="D60" s="15" t="s">
        <v>48</v>
      </c>
      <c r="E60" s="15" t="s">
        <v>22</v>
      </c>
      <c r="F60" s="41">
        <f>F58</f>
        <v>252</v>
      </c>
      <c r="G60" s="15"/>
      <c r="H60" s="15"/>
      <c r="I60" s="15"/>
      <c r="J60" s="15"/>
      <c r="K60" s="15"/>
      <c r="L60" s="41"/>
      <c r="M60" s="41"/>
    </row>
    <row r="61" spans="1:13" ht="22.5" customHeight="1" x14ac:dyDescent="0.3">
      <c r="A61" s="94"/>
      <c r="B61" s="15"/>
      <c r="C61" s="19" t="s">
        <v>30</v>
      </c>
      <c r="D61" s="15" t="s">
        <v>44</v>
      </c>
      <c r="E61" s="15">
        <v>2.7E-2</v>
      </c>
      <c r="F61" s="15">
        <f>E61*F60</f>
        <v>6.8040000000000003</v>
      </c>
      <c r="G61" s="15"/>
      <c r="H61" s="15"/>
      <c r="I61" s="15"/>
      <c r="J61" s="15"/>
      <c r="K61" s="15"/>
      <c r="L61" s="41"/>
      <c r="M61" s="41"/>
    </row>
    <row r="62" spans="1:13" ht="22.5" customHeight="1" x14ac:dyDescent="0.3">
      <c r="A62" s="94"/>
      <c r="B62" s="5" t="s">
        <v>65</v>
      </c>
      <c r="C62" s="82" t="s">
        <v>66</v>
      </c>
      <c r="D62" s="12" t="s">
        <v>31</v>
      </c>
      <c r="E62" s="15">
        <v>6.0499999999999998E-2</v>
      </c>
      <c r="F62" s="15">
        <f>E62*F60</f>
        <v>15.245999999999999</v>
      </c>
      <c r="G62" s="15"/>
      <c r="H62" s="15"/>
      <c r="I62" s="15"/>
      <c r="J62" s="15"/>
      <c r="K62" s="15"/>
      <c r="L62" s="41"/>
      <c r="M62" s="41"/>
    </row>
    <row r="63" spans="1:13" ht="22.5" customHeight="1" thickBot="1" x14ac:dyDescent="0.3">
      <c r="A63" s="95"/>
      <c r="B63" s="42" t="s">
        <v>42</v>
      </c>
      <c r="C63" s="87" t="s">
        <v>96</v>
      </c>
      <c r="D63" s="51" t="s">
        <v>10</v>
      </c>
      <c r="E63" s="32">
        <v>1.7</v>
      </c>
      <c r="F63" s="32">
        <f>E63*F58</f>
        <v>428.4</v>
      </c>
      <c r="G63" s="32"/>
      <c r="H63" s="32"/>
      <c r="I63" s="32"/>
      <c r="J63" s="32"/>
      <c r="K63" s="32"/>
      <c r="L63" s="32"/>
      <c r="M63" s="69"/>
    </row>
    <row r="64" spans="1:13" ht="31.5" customHeight="1" x14ac:dyDescent="0.25">
      <c r="A64" s="70"/>
      <c r="B64" s="71"/>
      <c r="C64" s="76" t="s">
        <v>86</v>
      </c>
      <c r="D64" s="88"/>
      <c r="E64" s="88"/>
      <c r="F64" s="89"/>
      <c r="G64" s="72"/>
      <c r="H64" s="72"/>
      <c r="I64" s="72"/>
      <c r="J64" s="72"/>
      <c r="K64" s="72"/>
      <c r="L64" s="72"/>
      <c r="M64" s="1"/>
    </row>
    <row r="65" spans="1:13" ht="32.25" customHeight="1" x14ac:dyDescent="0.25">
      <c r="A65" s="93">
        <v>12</v>
      </c>
      <c r="B65" s="13" t="s">
        <v>87</v>
      </c>
      <c r="C65" s="74" t="s">
        <v>92</v>
      </c>
      <c r="D65" s="26" t="s">
        <v>88</v>
      </c>
      <c r="E65" s="26"/>
      <c r="F65" s="74">
        <f>2000*3.5*0.5</f>
        <v>3500</v>
      </c>
      <c r="G65" s="26"/>
      <c r="H65" s="26"/>
      <c r="I65" s="26"/>
      <c r="J65" s="26"/>
      <c r="K65" s="26"/>
      <c r="L65" s="26"/>
      <c r="M65" s="1"/>
    </row>
    <row r="66" spans="1:13" ht="22.5" customHeight="1" x14ac:dyDescent="0.25">
      <c r="A66" s="94"/>
      <c r="B66" s="13"/>
      <c r="C66" s="26" t="s">
        <v>89</v>
      </c>
      <c r="D66" s="26" t="s">
        <v>26</v>
      </c>
      <c r="E66" s="26">
        <v>5.5800000000000002E-2</v>
      </c>
      <c r="F66" s="75">
        <f>E66*F65</f>
        <v>195.3</v>
      </c>
      <c r="G66" s="26"/>
      <c r="H66" s="75"/>
      <c r="I66" s="26"/>
      <c r="J66" s="26"/>
      <c r="K66" s="26"/>
      <c r="L66" s="26"/>
      <c r="M66" s="1"/>
    </row>
    <row r="67" spans="1:13" ht="27" customHeight="1" x14ac:dyDescent="0.25">
      <c r="A67" s="95"/>
      <c r="B67" s="13" t="s">
        <v>90</v>
      </c>
      <c r="C67" s="26" t="s">
        <v>91</v>
      </c>
      <c r="D67" s="26" t="s">
        <v>31</v>
      </c>
      <c r="E67" s="26">
        <v>3.8800000000000002E-3</v>
      </c>
      <c r="F67" s="75">
        <f>E67*F65</f>
        <v>13.58</v>
      </c>
      <c r="G67" s="26"/>
      <c r="H67" s="26"/>
      <c r="I67" s="26"/>
      <c r="J67" s="28"/>
      <c r="K67" s="26"/>
      <c r="L67" s="28"/>
      <c r="M67" s="1"/>
    </row>
    <row r="68" spans="1:13" ht="78" customHeight="1" x14ac:dyDescent="0.25">
      <c r="A68" s="77"/>
      <c r="B68" s="5" t="s">
        <v>13</v>
      </c>
      <c r="C68" s="74" t="s">
        <v>93</v>
      </c>
      <c r="D68" s="6" t="s">
        <v>29</v>
      </c>
      <c r="E68" s="7"/>
      <c r="F68" s="7">
        <f>500*0.5*0.5</f>
        <v>125</v>
      </c>
      <c r="G68" s="7"/>
      <c r="H68" s="1"/>
      <c r="I68" s="7"/>
      <c r="J68" s="1"/>
      <c r="K68" s="7"/>
      <c r="L68" s="1"/>
      <c r="M68" s="1"/>
    </row>
    <row r="69" spans="1:13" ht="26.25" customHeight="1" x14ac:dyDescent="0.25">
      <c r="A69" s="80">
        <v>13</v>
      </c>
      <c r="B69" s="25"/>
      <c r="C69" s="82" t="s">
        <v>5</v>
      </c>
      <c r="D69" s="9" t="s">
        <v>26</v>
      </c>
      <c r="E69" s="10">
        <v>6.08E-2</v>
      </c>
      <c r="F69" s="1">
        <f>E69*F68</f>
        <v>7.6</v>
      </c>
      <c r="G69" s="1"/>
      <c r="H69" s="1"/>
      <c r="I69" s="1"/>
      <c r="J69" s="1"/>
      <c r="K69" s="1"/>
      <c r="L69" s="1"/>
      <c r="M69" s="1"/>
    </row>
    <row r="70" spans="1:13" ht="22.5" customHeight="1" x14ac:dyDescent="0.25">
      <c r="A70" s="78"/>
      <c r="B70" s="17">
        <v>14.125</v>
      </c>
      <c r="C70" s="14" t="s">
        <v>28</v>
      </c>
      <c r="D70" s="12" t="s">
        <v>27</v>
      </c>
      <c r="E70" s="14">
        <v>0.14299999999999999</v>
      </c>
      <c r="F70" s="1">
        <f>E70*F68</f>
        <v>17.875</v>
      </c>
      <c r="G70" s="1"/>
      <c r="H70" s="1"/>
      <c r="I70" s="1"/>
      <c r="J70" s="1"/>
      <c r="K70" s="1"/>
      <c r="L70" s="1"/>
      <c r="M70" s="1"/>
    </row>
    <row r="71" spans="1:13" ht="22.5" customHeight="1" x14ac:dyDescent="0.25">
      <c r="A71" s="78"/>
      <c r="B71" s="25"/>
      <c r="C71" s="82" t="s">
        <v>11</v>
      </c>
      <c r="D71" s="9" t="s">
        <v>4</v>
      </c>
      <c r="E71" s="11">
        <v>6.8900000000000003E-3</v>
      </c>
      <c r="F71" s="1">
        <f>E71*F68</f>
        <v>0.86125000000000007</v>
      </c>
      <c r="G71" s="1"/>
      <c r="H71" s="1"/>
      <c r="I71" s="1"/>
      <c r="J71" s="1"/>
      <c r="K71" s="1"/>
      <c r="L71" s="1"/>
      <c r="M71" s="1"/>
    </row>
    <row r="72" spans="1:13" ht="30" customHeight="1" x14ac:dyDescent="0.25">
      <c r="A72" s="79"/>
      <c r="B72" s="64" t="s">
        <v>59</v>
      </c>
      <c r="C72" s="84" t="s">
        <v>58</v>
      </c>
      <c r="D72" s="65" t="s">
        <v>10</v>
      </c>
      <c r="E72" s="66">
        <v>1.7</v>
      </c>
      <c r="F72" s="67">
        <f>E72*F68</f>
        <v>212.5</v>
      </c>
      <c r="G72" s="67"/>
      <c r="H72" s="67"/>
      <c r="I72" s="67"/>
      <c r="J72" s="67"/>
      <c r="K72" s="68"/>
      <c r="L72" s="1"/>
      <c r="M72" s="1"/>
    </row>
    <row r="73" spans="1:13" ht="20.25" customHeight="1" x14ac:dyDescent="0.25">
      <c r="A73" s="16"/>
      <c r="B73" s="12"/>
      <c r="C73" s="20" t="s">
        <v>6</v>
      </c>
      <c r="D73" s="21"/>
      <c r="E73" s="21"/>
      <c r="F73" s="21"/>
      <c r="G73" s="21"/>
      <c r="H73" s="8"/>
      <c r="I73" s="8"/>
      <c r="J73" s="8"/>
      <c r="K73" s="8"/>
      <c r="L73" s="8"/>
      <c r="M73" s="8"/>
    </row>
    <row r="74" spans="1:13" ht="24.75" customHeight="1" x14ac:dyDescent="0.25">
      <c r="A74" s="16"/>
      <c r="B74" s="12"/>
      <c r="C74" s="20" t="s">
        <v>7</v>
      </c>
      <c r="D74" s="27" t="s">
        <v>95</v>
      </c>
      <c r="E74" s="21"/>
      <c r="F74" s="21"/>
      <c r="G74" s="21"/>
      <c r="H74" s="21"/>
      <c r="I74" s="21"/>
      <c r="J74" s="21"/>
      <c r="K74" s="21"/>
      <c r="L74" s="21"/>
      <c r="M74" s="8"/>
    </row>
    <row r="75" spans="1:13" ht="21.75" customHeight="1" x14ac:dyDescent="0.25">
      <c r="A75" s="16"/>
      <c r="B75" s="12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8"/>
    </row>
    <row r="76" spans="1:13" ht="26.25" customHeight="1" x14ac:dyDescent="0.25">
      <c r="A76" s="16"/>
      <c r="B76" s="12"/>
      <c r="C76" s="20" t="s">
        <v>8</v>
      </c>
      <c r="D76" s="27" t="s">
        <v>95</v>
      </c>
      <c r="E76" s="21"/>
      <c r="F76" s="21"/>
      <c r="G76" s="21"/>
      <c r="H76" s="21"/>
      <c r="I76" s="21"/>
      <c r="J76" s="21"/>
      <c r="K76" s="21"/>
      <c r="L76" s="21"/>
      <c r="M76" s="8"/>
    </row>
    <row r="77" spans="1:13" ht="20.25" customHeight="1" x14ac:dyDescent="0.25">
      <c r="A77" s="16"/>
      <c r="B77" s="12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8"/>
    </row>
    <row r="78" spans="1:13" ht="24" customHeight="1" x14ac:dyDescent="0.25">
      <c r="A78" s="16"/>
      <c r="B78" s="12"/>
      <c r="C78" s="20" t="s">
        <v>34</v>
      </c>
      <c r="D78" s="27">
        <v>0.02</v>
      </c>
      <c r="E78" s="21"/>
      <c r="F78" s="21"/>
      <c r="G78" s="21"/>
      <c r="H78" s="21"/>
      <c r="I78" s="21"/>
      <c r="J78" s="21"/>
      <c r="K78" s="21"/>
      <c r="L78" s="21"/>
      <c r="M78" s="8"/>
    </row>
    <row r="79" spans="1:13" ht="16.5" customHeight="1" x14ac:dyDescent="0.25">
      <c r="A79" s="16"/>
      <c r="B79" s="12"/>
      <c r="C79" s="20" t="s">
        <v>6</v>
      </c>
      <c r="D79" s="21"/>
      <c r="E79" s="21"/>
      <c r="F79" s="21"/>
      <c r="G79" s="21"/>
      <c r="H79" s="21"/>
      <c r="I79" s="21"/>
      <c r="J79" s="21"/>
      <c r="K79" s="21"/>
      <c r="L79" s="21"/>
      <c r="M79" s="8"/>
    </row>
    <row r="80" spans="1:13" ht="20.25" customHeight="1" x14ac:dyDescent="0.25">
      <c r="A80" s="16"/>
      <c r="B80" s="12"/>
      <c r="C80" s="20" t="s">
        <v>9</v>
      </c>
      <c r="D80" s="27">
        <v>0.18</v>
      </c>
      <c r="E80" s="21"/>
      <c r="F80" s="21"/>
      <c r="G80" s="21"/>
      <c r="H80" s="21"/>
      <c r="I80" s="21"/>
      <c r="J80" s="21"/>
      <c r="K80" s="21"/>
      <c r="L80" s="21"/>
      <c r="M80" s="8"/>
    </row>
    <row r="81" spans="1:13" ht="20.25" customHeight="1" x14ac:dyDescent="0.25">
      <c r="A81" s="16"/>
      <c r="B81" s="12"/>
      <c r="C81" s="20" t="s">
        <v>6</v>
      </c>
      <c r="D81" s="21"/>
      <c r="E81" s="21"/>
      <c r="F81" s="21"/>
      <c r="G81" s="21"/>
      <c r="H81" s="21"/>
      <c r="I81" s="21"/>
      <c r="J81" s="21"/>
      <c r="K81" s="21"/>
      <c r="L81" s="21"/>
      <c r="M81" s="29"/>
    </row>
    <row r="82" spans="1:13" ht="42.75" customHeight="1" x14ac:dyDescent="0.25">
      <c r="A82" s="22"/>
      <c r="B82" s="23"/>
      <c r="C82" s="99"/>
      <c r="D82" s="99"/>
      <c r="E82" s="99"/>
      <c r="F82" s="99"/>
      <c r="G82" s="99"/>
      <c r="H82" s="99"/>
      <c r="I82" s="99"/>
      <c r="J82" s="99"/>
      <c r="K82" s="53"/>
      <c r="L82" s="53"/>
      <c r="M82" s="22"/>
    </row>
    <row r="83" spans="1:13" x14ac:dyDescent="0.25">
      <c r="A83" s="22"/>
      <c r="B83" s="23"/>
      <c r="C83" s="24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x14ac:dyDescent="0.25">
      <c r="A84" s="22"/>
      <c r="B84" s="23"/>
      <c r="C84" s="24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x14ac:dyDescent="0.25">
      <c r="A85" s="22"/>
      <c r="B85" s="23"/>
      <c r="C85" s="49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x14ac:dyDescent="0.25">
      <c r="A86" s="22"/>
      <c r="B86" s="23"/>
      <c r="C86" s="24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x14ac:dyDescent="0.25">
      <c r="A87" s="22"/>
      <c r="B87" s="23"/>
      <c r="C87" s="24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x14ac:dyDescent="0.25">
      <c r="A88" s="22"/>
      <c r="B88" s="23"/>
      <c r="C88" s="49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x14ac:dyDescent="0.25">
      <c r="A89" s="22"/>
      <c r="B89" s="23"/>
      <c r="C89" s="24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x14ac:dyDescent="0.25">
      <c r="A90" s="22"/>
      <c r="B90" s="23"/>
      <c r="C90" s="24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x14ac:dyDescent="0.25">
      <c r="A91" s="22"/>
      <c r="B91" s="23"/>
      <c r="C91" s="24" t="s">
        <v>22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x14ac:dyDescent="0.25">
      <c r="A92" s="22"/>
      <c r="B92" s="23"/>
      <c r="C92" s="24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x14ac:dyDescent="0.25">
      <c r="A93" s="22"/>
      <c r="B93" s="23"/>
      <c r="C93" s="24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x14ac:dyDescent="0.25">
      <c r="A94" s="22"/>
      <c r="B94" s="23"/>
      <c r="C94" s="24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x14ac:dyDescent="0.25">
      <c r="A95" s="22"/>
      <c r="B95" s="23"/>
      <c r="C95" s="24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x14ac:dyDescent="0.25">
      <c r="A96" s="22"/>
      <c r="B96" s="23"/>
      <c r="C96" s="24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x14ac:dyDescent="0.25">
      <c r="A97" s="22"/>
      <c r="B97" s="23"/>
      <c r="C97" s="24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x14ac:dyDescent="0.25">
      <c r="A98" s="22"/>
      <c r="B98" s="23"/>
      <c r="C98" s="24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x14ac:dyDescent="0.25">
      <c r="A99" s="22"/>
      <c r="B99" s="23"/>
      <c r="C99" s="24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x14ac:dyDescent="0.25">
      <c r="A100" s="22"/>
      <c r="B100" s="23"/>
      <c r="C100" s="24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x14ac:dyDescent="0.25">
      <c r="A101" s="22"/>
      <c r="B101" s="23"/>
      <c r="C101" s="24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x14ac:dyDescent="0.25">
      <c r="A102" s="22"/>
      <c r="B102" s="23"/>
      <c r="C102" s="24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x14ac:dyDescent="0.25">
      <c r="A103" s="22"/>
      <c r="B103" s="23"/>
      <c r="C103" s="24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x14ac:dyDescent="0.25">
      <c r="A104" s="22"/>
      <c r="B104" s="23"/>
      <c r="C104" s="24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x14ac:dyDescent="0.25">
      <c r="A105" s="22"/>
      <c r="B105" s="23"/>
      <c r="C105" s="24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x14ac:dyDescent="0.25">
      <c r="A106" s="22"/>
      <c r="B106" s="23"/>
      <c r="C106" s="24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x14ac:dyDescent="0.25">
      <c r="A107" s="22"/>
      <c r="B107" s="23"/>
      <c r="C107" s="24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x14ac:dyDescent="0.25">
      <c r="A108" s="22"/>
      <c r="B108" s="23"/>
      <c r="C108" s="24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x14ac:dyDescent="0.25">
      <c r="A109" s="22"/>
      <c r="B109" s="23"/>
      <c r="C109" s="24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x14ac:dyDescent="0.25">
      <c r="A110" s="22"/>
      <c r="B110" s="23"/>
      <c r="C110" s="24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x14ac:dyDescent="0.25">
      <c r="A111" s="22"/>
      <c r="B111" s="23"/>
      <c r="C111" s="24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x14ac:dyDescent="0.25">
      <c r="A112" s="22"/>
      <c r="B112" s="23"/>
      <c r="C112" s="24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x14ac:dyDescent="0.25">
      <c r="A113" s="22"/>
      <c r="B113" s="23"/>
      <c r="C113" s="24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x14ac:dyDescent="0.25">
      <c r="A114" s="22"/>
      <c r="B114" s="23"/>
      <c r="C114" s="24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x14ac:dyDescent="0.25">
      <c r="A115" s="22"/>
      <c r="B115" s="23"/>
      <c r="C115" s="24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x14ac:dyDescent="0.25">
      <c r="A116" s="22"/>
      <c r="B116" s="23"/>
      <c r="C116" s="24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x14ac:dyDescent="0.25">
      <c r="A117" s="22"/>
      <c r="B117" s="23"/>
      <c r="C117" s="24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x14ac:dyDescent="0.25">
      <c r="A118" s="22"/>
      <c r="B118" s="23"/>
      <c r="C118" s="24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x14ac:dyDescent="0.25">
      <c r="A119" s="22"/>
      <c r="B119" s="23"/>
      <c r="C119" s="24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x14ac:dyDescent="0.25">
      <c r="A120" s="22"/>
      <c r="B120" s="23"/>
      <c r="C120" s="24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x14ac:dyDescent="0.25">
      <c r="A121" s="22"/>
      <c r="B121" s="23"/>
      <c r="C121" s="24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3" x14ac:dyDescent="0.25">
      <c r="A122" s="22"/>
      <c r="B122" s="23"/>
      <c r="C122" s="24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x14ac:dyDescent="0.25">
      <c r="A123" s="22"/>
      <c r="B123" s="23"/>
      <c r="C123" s="24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x14ac:dyDescent="0.25">
      <c r="A124" s="22"/>
      <c r="B124" s="23"/>
      <c r="C124" s="24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x14ac:dyDescent="0.25">
      <c r="A125" s="22"/>
      <c r="B125" s="23"/>
      <c r="C125" s="24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x14ac:dyDescent="0.25">
      <c r="A126" s="22"/>
      <c r="B126" s="23"/>
      <c r="C126" s="24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x14ac:dyDescent="0.25">
      <c r="A127" s="22"/>
      <c r="B127" s="23"/>
      <c r="C127" s="24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1:13" x14ac:dyDescent="0.25">
      <c r="A128" s="22"/>
      <c r="B128" s="23"/>
      <c r="C128" s="24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1:13" x14ac:dyDescent="0.25">
      <c r="A129" s="22"/>
      <c r="B129" s="23"/>
      <c r="C129" s="24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x14ac:dyDescent="0.25">
      <c r="A130" s="22"/>
      <c r="B130" s="23"/>
      <c r="C130" s="24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x14ac:dyDescent="0.25">
      <c r="A131" s="22"/>
      <c r="B131" s="23"/>
      <c r="C131" s="24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x14ac:dyDescent="0.25">
      <c r="A132" s="22"/>
      <c r="B132" s="23"/>
      <c r="C132" s="24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3" x14ac:dyDescent="0.25">
      <c r="A133" s="22"/>
      <c r="B133" s="23"/>
      <c r="C133" s="24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3" x14ac:dyDescent="0.25">
      <c r="A134" s="22"/>
      <c r="B134" s="23"/>
      <c r="C134" s="24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1:13" x14ac:dyDescent="0.25">
      <c r="A135" s="22"/>
      <c r="B135" s="23"/>
      <c r="C135" s="24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x14ac:dyDescent="0.25">
      <c r="A136" s="22"/>
      <c r="B136" s="23"/>
      <c r="C136" s="24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1:13" x14ac:dyDescent="0.25">
      <c r="A137" s="22"/>
      <c r="B137" s="23"/>
      <c r="C137" s="24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13" x14ac:dyDescent="0.25">
      <c r="A138" s="22"/>
      <c r="B138" s="23"/>
      <c r="C138" s="24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1:13" x14ac:dyDescent="0.25">
      <c r="A139" s="22"/>
      <c r="B139" s="23"/>
      <c r="C139" s="24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1:13" x14ac:dyDescent="0.25">
      <c r="A140" s="22"/>
      <c r="B140" s="23"/>
      <c r="C140" s="24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x14ac:dyDescent="0.25">
      <c r="A141" s="22"/>
      <c r="B141" s="23"/>
      <c r="C141" s="24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1:13" x14ac:dyDescent="0.25">
      <c r="A142" s="22"/>
      <c r="B142" s="23"/>
      <c r="C142" s="24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1:13" x14ac:dyDescent="0.25">
      <c r="A143" s="22"/>
      <c r="B143" s="23"/>
      <c r="C143" s="24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1:13" x14ac:dyDescent="0.25">
      <c r="A144" s="22"/>
      <c r="B144" s="23"/>
      <c r="C144" s="24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1:13" x14ac:dyDescent="0.25">
      <c r="A145" s="22"/>
      <c r="B145" s="23"/>
      <c r="C145" s="24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1:13" x14ac:dyDescent="0.25">
      <c r="A146" s="22"/>
      <c r="B146" s="23"/>
      <c r="C146" s="24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1:13" x14ac:dyDescent="0.25">
      <c r="A147" s="22"/>
      <c r="B147" s="23"/>
      <c r="C147" s="24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1:13" x14ac:dyDescent="0.25">
      <c r="A148" s="22"/>
      <c r="B148" s="23"/>
      <c r="C148" s="24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1:13" x14ac:dyDescent="0.25">
      <c r="A149" s="22"/>
      <c r="B149" s="23"/>
      <c r="C149" s="24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1:13" x14ac:dyDescent="0.25">
      <c r="A150" s="22"/>
      <c r="B150" s="23"/>
      <c r="C150" s="24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x14ac:dyDescent="0.25">
      <c r="A151" s="22"/>
      <c r="B151" s="23"/>
      <c r="C151" s="24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1:13" x14ac:dyDescent="0.25">
      <c r="A152" s="22"/>
      <c r="B152" s="23"/>
      <c r="C152" s="24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1:13" x14ac:dyDescent="0.25">
      <c r="A153" s="22"/>
      <c r="B153" s="23"/>
      <c r="C153" s="24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1:13" x14ac:dyDescent="0.25">
      <c r="A154" s="22"/>
      <c r="B154" s="23"/>
      <c r="C154" s="24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1:13" x14ac:dyDescent="0.25">
      <c r="A155" s="22"/>
      <c r="B155" s="23"/>
      <c r="C155" s="24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1:13" x14ac:dyDescent="0.25">
      <c r="A156" s="22"/>
      <c r="B156" s="23"/>
      <c r="C156" s="24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1:13" x14ac:dyDescent="0.25">
      <c r="A157" s="22"/>
      <c r="B157" s="23"/>
      <c r="C157" s="24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3" x14ac:dyDescent="0.25">
      <c r="A158" s="22"/>
      <c r="B158" s="23"/>
      <c r="C158" s="24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x14ac:dyDescent="0.25">
      <c r="A159" s="22"/>
      <c r="B159" s="23"/>
      <c r="C159" s="24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1:13" x14ac:dyDescent="0.25">
      <c r="A160" s="22"/>
      <c r="B160" s="23"/>
      <c r="C160" s="24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x14ac:dyDescent="0.25">
      <c r="A161" s="22"/>
      <c r="B161" s="23"/>
      <c r="C161" s="24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x14ac:dyDescent="0.25">
      <c r="A162" s="22"/>
      <c r="B162" s="23"/>
      <c r="C162" s="24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x14ac:dyDescent="0.25">
      <c r="A163" s="22"/>
      <c r="B163" s="23"/>
      <c r="C163" s="24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x14ac:dyDescent="0.25">
      <c r="A164" s="22"/>
      <c r="B164" s="23"/>
      <c r="C164" s="24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x14ac:dyDescent="0.25">
      <c r="A165" s="22"/>
      <c r="B165" s="23"/>
      <c r="C165" s="24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x14ac:dyDescent="0.25">
      <c r="A166" s="22"/>
      <c r="B166" s="23"/>
      <c r="C166" s="24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x14ac:dyDescent="0.25">
      <c r="A167" s="22"/>
      <c r="B167" s="23"/>
      <c r="C167" s="24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x14ac:dyDescent="0.25">
      <c r="A168" s="22"/>
      <c r="B168" s="23"/>
      <c r="C168" s="24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x14ac:dyDescent="0.25">
      <c r="A169" s="22"/>
      <c r="B169" s="23"/>
      <c r="C169" s="24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x14ac:dyDescent="0.25">
      <c r="A170" s="22"/>
      <c r="B170" s="23"/>
      <c r="C170" s="24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x14ac:dyDescent="0.25">
      <c r="A171" s="22"/>
      <c r="B171" s="23"/>
      <c r="C171" s="24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x14ac:dyDescent="0.25">
      <c r="A172" s="22"/>
      <c r="B172" s="23"/>
      <c r="C172" s="24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1:13" x14ac:dyDescent="0.25">
      <c r="A173" s="22"/>
      <c r="B173" s="23"/>
      <c r="C173" s="24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x14ac:dyDescent="0.25">
      <c r="A174" s="22"/>
      <c r="B174" s="23"/>
      <c r="C174" s="24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x14ac:dyDescent="0.25">
      <c r="A175" s="22"/>
      <c r="B175" s="23"/>
      <c r="C175" s="24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x14ac:dyDescent="0.25">
      <c r="A176" s="22"/>
      <c r="B176" s="23"/>
      <c r="C176" s="24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x14ac:dyDescent="0.25">
      <c r="A177" s="22"/>
      <c r="B177" s="23"/>
      <c r="C177" s="24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x14ac:dyDescent="0.25">
      <c r="A178" s="22"/>
      <c r="B178" s="23"/>
      <c r="C178" s="24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x14ac:dyDescent="0.25">
      <c r="A179" s="22"/>
      <c r="B179" s="23"/>
      <c r="C179" s="24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3" x14ac:dyDescent="0.25">
      <c r="A180" s="22"/>
      <c r="B180" s="23"/>
      <c r="C180" s="24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1:13" x14ac:dyDescent="0.25">
      <c r="A181" s="22"/>
      <c r="B181" s="23"/>
      <c r="C181" s="24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1:13" x14ac:dyDescent="0.25">
      <c r="A182" s="22"/>
      <c r="B182" s="23"/>
      <c r="C182" s="24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1:13" x14ac:dyDescent="0.25">
      <c r="A183" s="22"/>
      <c r="B183" s="23"/>
      <c r="C183" s="24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1:13" x14ac:dyDescent="0.25">
      <c r="A184" s="22"/>
      <c r="B184" s="23"/>
      <c r="C184" s="24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1:13" x14ac:dyDescent="0.25">
      <c r="A185" s="22"/>
      <c r="B185" s="23"/>
      <c r="C185" s="24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1:13" x14ac:dyDescent="0.25">
      <c r="A186" s="22"/>
      <c r="B186" s="23"/>
      <c r="C186" s="24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x14ac:dyDescent="0.25">
      <c r="A187" s="22"/>
      <c r="B187" s="23"/>
      <c r="C187" s="24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1:13" x14ac:dyDescent="0.25">
      <c r="A188" s="22"/>
      <c r="B188" s="23"/>
      <c r="C188" s="24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1:13" x14ac:dyDescent="0.25">
      <c r="A189" s="22"/>
      <c r="B189" s="23"/>
      <c r="C189" s="24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x14ac:dyDescent="0.25">
      <c r="A190" s="22"/>
      <c r="B190" s="23"/>
      <c r="C190" s="24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x14ac:dyDescent="0.25">
      <c r="A191" s="22"/>
      <c r="B191" s="23"/>
      <c r="C191" s="24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1:13" x14ac:dyDescent="0.25">
      <c r="A192" s="22"/>
      <c r="B192" s="23"/>
      <c r="C192" s="24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1:13" x14ac:dyDescent="0.25">
      <c r="A193" s="22"/>
      <c r="B193" s="23"/>
      <c r="C193" s="24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x14ac:dyDescent="0.25">
      <c r="A194" s="22"/>
      <c r="B194" s="23"/>
      <c r="C194" s="24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1:13" x14ac:dyDescent="0.25">
      <c r="A195" s="22"/>
      <c r="B195" s="23"/>
      <c r="C195" s="24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1:13" x14ac:dyDescent="0.25">
      <c r="A196" s="22"/>
      <c r="B196" s="23"/>
      <c r="C196" s="24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x14ac:dyDescent="0.25">
      <c r="A197" s="22"/>
      <c r="B197" s="23"/>
      <c r="C197" s="24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1:13" x14ac:dyDescent="0.25">
      <c r="A198" s="22"/>
      <c r="B198" s="23"/>
      <c r="C198" s="24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1:13" x14ac:dyDescent="0.25">
      <c r="A199" s="22"/>
      <c r="B199" s="23"/>
      <c r="C199" s="24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1:13" x14ac:dyDescent="0.25">
      <c r="A200" s="22"/>
      <c r="B200" s="23"/>
      <c r="C200" s="24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1:13" x14ac:dyDescent="0.25">
      <c r="A201" s="22"/>
      <c r="B201" s="23"/>
      <c r="C201" s="24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x14ac:dyDescent="0.25">
      <c r="A202" s="22"/>
      <c r="B202" s="23"/>
      <c r="C202" s="24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x14ac:dyDescent="0.25">
      <c r="A203" s="22"/>
      <c r="B203" s="23"/>
      <c r="C203" s="24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x14ac:dyDescent="0.25">
      <c r="A204" s="22"/>
      <c r="B204" s="23"/>
      <c r="C204" s="24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x14ac:dyDescent="0.25">
      <c r="A205" s="22"/>
      <c r="B205" s="23"/>
      <c r="C205" s="24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x14ac:dyDescent="0.25">
      <c r="A206" s="22"/>
      <c r="B206" s="23"/>
      <c r="C206" s="24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x14ac:dyDescent="0.25">
      <c r="A207" s="22"/>
      <c r="B207" s="23"/>
      <c r="C207" s="24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x14ac:dyDescent="0.25">
      <c r="A208" s="22"/>
      <c r="B208" s="23"/>
      <c r="C208" s="24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x14ac:dyDescent="0.25">
      <c r="A209" s="22"/>
      <c r="B209" s="23"/>
      <c r="C209" s="24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</sheetData>
  <mergeCells count="24">
    <mergeCell ref="A65:A67"/>
    <mergeCell ref="A28:A34"/>
    <mergeCell ref="C55:F55"/>
    <mergeCell ref="A55:A59"/>
    <mergeCell ref="A60:A63"/>
    <mergeCell ref="C82:J82"/>
    <mergeCell ref="M3:M4"/>
    <mergeCell ref="D3:D4"/>
    <mergeCell ref="E3:F3"/>
    <mergeCell ref="G3:H3"/>
    <mergeCell ref="I3:J3"/>
    <mergeCell ref="K3:L3"/>
    <mergeCell ref="C6:F6"/>
    <mergeCell ref="A42:A46"/>
    <mergeCell ref="A47:A50"/>
    <mergeCell ref="A51:A54"/>
    <mergeCell ref="A1:M1"/>
    <mergeCell ref="A2:M2"/>
    <mergeCell ref="A3:A4"/>
    <mergeCell ref="B3:B4"/>
    <mergeCell ref="C3:C4"/>
    <mergeCell ref="A7:A10"/>
    <mergeCell ref="A11:A14"/>
    <mergeCell ref="A15:A18"/>
  </mergeCells>
  <pageMargins left="0.7" right="0.3" top="0.43" bottom="0.47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მოცუ</vt:lpstr>
      <vt:lpstr>მოცუ!Область_печати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2018-10-23T06:54:23Z</dcterms:modified>
</cp:coreProperties>
</file>