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მოცუ" sheetId="2" r:id="rId1"/>
  </sheets>
  <definedNames>
    <definedName name="_xlnm.Print_Area" localSheetId="0">მოცუ!$A$1:$M$168</definedName>
  </definedNames>
  <calcPr calcId="162913"/>
</workbook>
</file>

<file path=xl/calcChain.xml><?xml version="1.0" encoding="utf-8"?>
<calcChain xmlns="http://schemas.openxmlformats.org/spreadsheetml/2006/main">
  <c r="F64" i="2" l="1"/>
  <c r="F63" i="2"/>
  <c r="F62" i="2"/>
  <c r="F59" i="2"/>
  <c r="F58" i="2"/>
  <c r="F57" i="2"/>
  <c r="F56" i="2"/>
  <c r="F55" i="2"/>
  <c r="F50" i="2"/>
  <c r="F53" i="2" s="1"/>
  <c r="F46" i="2"/>
  <c r="F49" i="2" s="1"/>
  <c r="F35" i="2"/>
  <c r="F34" i="2"/>
  <c r="F33" i="2"/>
  <c r="F28" i="2"/>
  <c r="F11" i="2"/>
  <c r="F6" i="2"/>
  <c r="F65" i="2" l="1"/>
  <c r="F68" i="2" s="1"/>
  <c r="F51" i="2"/>
  <c r="F60" i="2"/>
  <c r="F52" i="2"/>
  <c r="F47" i="2"/>
  <c r="F48" i="2"/>
  <c r="F14" i="2"/>
  <c r="F15" i="2" s="1"/>
  <c r="F16" i="2" l="1"/>
  <c r="F17" i="2"/>
  <c r="F18" i="2"/>
  <c r="F45" i="2"/>
  <c r="F44" i="2"/>
  <c r="F43" i="2"/>
  <c r="F42" i="2"/>
  <c r="F41" i="2"/>
  <c r="F40" i="2"/>
  <c r="F38" i="2" l="1"/>
  <c r="F37" i="2" l="1"/>
  <c r="F36" i="2"/>
  <c r="F32" i="2" l="1"/>
  <c r="F27" i="2"/>
  <c r="F26" i="2"/>
  <c r="F25" i="2"/>
  <c r="F24" i="2"/>
  <c r="F23" i="2"/>
  <c r="F22" i="2"/>
  <c r="F21" i="2"/>
  <c r="F20" i="2"/>
  <c r="F9" i="2" l="1"/>
  <c r="F10" i="2"/>
  <c r="F8" i="2"/>
  <c r="F13" i="2"/>
  <c r="F30" i="2"/>
  <c r="F31" i="2"/>
  <c r="F7" i="2"/>
  <c r="F12" i="2"/>
  <c r="F29" i="2"/>
  <c r="F66" i="2" l="1"/>
  <c r="F67" i="2"/>
</calcChain>
</file>

<file path=xl/sharedStrings.xml><?xml version="1.0" encoding="utf-8"?>
<sst xmlns="http://schemas.openxmlformats.org/spreadsheetml/2006/main" count="195" uniqueCount="102">
  <si>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</si>
  <si>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</si>
  <si>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</si>
  <si>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</si>
  <si>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</si>
  <si>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</si>
  <si>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</si>
  <si>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</si>
  <si>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</si>
  <si>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</si>
  <si>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</si>
  <si>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სხვა მასალები</t>
  </si>
  <si>
    <t>1.23-8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</si>
  <si>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</si>
  <si>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</si>
  <si>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</si>
  <si>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</si>
  <si>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</si>
  <si>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</si>
  <si>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</si>
  <si>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</si>
  <si>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</si>
  <si>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kg</t>
  </si>
  <si>
    <t>გრძ/მ</t>
  </si>
  <si>
    <t>27-7-2</t>
  </si>
  <si>
    <t>კაც/სთ</t>
  </si>
  <si>
    <t>მან/სთ</t>
  </si>
  <si>
    <t>ექსკავატორი ერთ ციცხვიანი 0.25კუბ.მ</t>
  </si>
  <si>
    <r>
      <t>მ</t>
    </r>
    <r>
      <rPr>
        <vertAlign val="superscript"/>
        <sz val="11"/>
        <rFont val="AcadNusx"/>
      </rPr>
      <t>3</t>
    </r>
  </si>
  <si>
    <t>SromiTi resursi</t>
  </si>
  <si>
    <t>მ/სთ</t>
  </si>
  <si>
    <t>კბ/მ</t>
  </si>
  <si>
    <t>მ3</t>
  </si>
  <si>
    <t>გაუთვალისწინებელი ხარჯი</t>
  </si>
  <si>
    <t>manqanebi</t>
  </si>
  <si>
    <t xml:space="preserve">eleqtrodi d=4mm </t>
  </si>
  <si>
    <t>კ/სთ</t>
  </si>
  <si>
    <t xml:space="preserve">ქვიშა-ხრეშოვანი მასალა  </t>
  </si>
  <si>
    <t>7-25-7</t>
  </si>
  <si>
    <t>ამწე 10ტ</t>
  </si>
  <si>
    <t>ბეტონი მ-300</t>
  </si>
  <si>
    <t>თ.15</t>
  </si>
  <si>
    <t>1t</t>
  </si>
  <si>
    <t>kac.sT</t>
  </si>
  <si>
    <t>lari</t>
  </si>
  <si>
    <t>sxva xarji</t>
  </si>
  <si>
    <t>grZ.m</t>
  </si>
  <si>
    <t>ქვიშა-ხრეშოვანი ნარევი</t>
  </si>
  <si>
    <t>ავტოგრეიდერი 79 კვტ 108 ცხ.ძ</t>
  </si>
  <si>
    <t>14-44</t>
  </si>
  <si>
    <t>4.1/342</t>
  </si>
  <si>
    <t>ქვიშა ცემენტის ხსნარი  1/3</t>
  </si>
  <si>
    <t>4.1/377</t>
  </si>
  <si>
    <t>1.9/14</t>
  </si>
  <si>
    <t>1.4/44</t>
  </si>
  <si>
    <t>1.4/46</t>
  </si>
  <si>
    <t xml:space="preserve">      გზის დახრეშვა    ორმოული შეკეთებით                                                            </t>
  </si>
  <si>
    <t>გრუნტის გატანა 2კმ-ზე</t>
  </si>
  <si>
    <t>ტ-15</t>
  </si>
  <si>
    <t>ბეტონის ლატოკი ცალფა არმირებით                        0.3*0.3*2 მ</t>
  </si>
  <si>
    <t>საბაზრო</t>
  </si>
  <si>
    <t>თ-15</t>
  </si>
  <si>
    <t>25.5/7</t>
  </si>
  <si>
    <t>მანქანები</t>
  </si>
  <si>
    <t>სხვა ხარჯი</t>
  </si>
  <si>
    <t>მილის ტრანსპორტირება 80 კმ-ზე.</t>
  </si>
  <si>
    <t>1-22-16.</t>
  </si>
  <si>
    <t>qviSa xreSis datvirTva eqskavatoriT 0.5m3</t>
  </si>
  <si>
    <t>14-126</t>
  </si>
  <si>
    <t>ექსკავატორი V-0.5 კუბ.მ</t>
  </si>
  <si>
    <t>1.22.16</t>
  </si>
  <si>
    <t>9.4/10</t>
  </si>
  <si>
    <t>ბეტონის არხების (ლატოკების) ტრანსპორტირება 15 კმ-დან (1გრძ/მ=0.11მ3*2.5ტ=0.275ტ</t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</si>
  <si>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  ( 2კმ-ზე ნაყარში გატანით)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რკ/ბეტონის სანიაღვრე არხების(ლატოკები ს) და ცხაურების მოსაწყობად:                                      1)  პ.70-ზე 4გრძ/მ   პ.350-ზე -4გრძ/მ. პ-500-ზე 6გრძ/მ.  პ-700-ზე   4გრძ/მ.  პ- 800-ზე  -6გრძ/მ.  პ-950-ზე 4გრძ/მ.                                                        2)ხეცურიანების უბანში:  პ-100-ზე 4გრძ/მ.   პ-200-ზე-4გრძ/მ  პ300-ზე 4გრძ/მ.      </t>
    </r>
    <r>
      <rPr>
        <b/>
        <sz val="14"/>
        <rFont val="Calibri"/>
        <family val="2"/>
        <scheme val="minor"/>
      </rPr>
      <t>40*0.5*0.7=14მ3</t>
    </r>
  </si>
  <si>
    <t>ხრეშოვანი ბალიშის მოწყობა და  გვერდების შევსება ხრეშით.                                                                                            (40*0.7*0.1)+(40*0.4*0.1*2)</t>
  </si>
  <si>
    <t>ქვიშა-ხრეშის ტრანსპორტირება 10კმ-ზე</t>
  </si>
  <si>
    <r>
      <t xml:space="preserve"> . რკ/ბეტონის ანაკრები არხის  (ლატოკის) მოწყობა  შიდა ზომებით 0.3*0.3(გადაბმებში ამოლესვით)           </t>
    </r>
    <r>
      <rPr>
        <b/>
        <sz val="11"/>
        <rFont val="Calibri"/>
        <family val="2"/>
        <charset val="204"/>
        <scheme val="minor"/>
      </rPr>
      <t xml:space="preserve">(  არხი 40გრძ/მ. )                                   </t>
    </r>
  </si>
  <si>
    <t>კუთხოვანა. 50*.50*5mm.(განივი) ბიჯი0.03m (1გრძ/მ-ში3.9მ) 40*3.9=156</t>
  </si>
  <si>
    <t xml:space="preserve">კუთხოვანა. 60*.60mm sisqiT 5mm (sigrZeze)40*2= 80m </t>
  </si>
  <si>
    <t>ლითონის  მილხიდის მოწყობა  დ-325 მმ. სისქით 5სმ.</t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</si>
  <si>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   ლითონის  მილხიდის   მოწყობის მიზნით.  (ადგილზე დაყრით)       5*07*05 =1.75მ3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</t>
    </r>
  </si>
  <si>
    <t>2.1/99</t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</si>
  <si>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  ( ადგილზე  დაყრით)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ღია სანიაღვრე  არხების მოსაწყობად:                                         1)  პ.110-ზე 25გრძ/მ   პ.200-ზე -90გრძ/მ. პ-350-ზე 50გრძ/მ.  პ-500-ზე   120გრძ/მ.  პ- 700-ზე  -150გრძ/მ.  პ-900-ზე 30გრძ/მ.                                                        2)ხეცურიანების უბანში:  პ-200-ზე  250 გრძ/მ.         </t>
    </r>
    <r>
      <rPr>
        <b/>
        <sz val="14"/>
        <rFont val="Calibri"/>
        <family val="2"/>
        <scheme val="minor"/>
      </rPr>
      <t>715*0.4*0.5=143მ3</t>
    </r>
  </si>
  <si>
    <r>
      <t xml:space="preserve">     გზის გაფართოების მიზნით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  ( ადგილზე  დაყრით)                                                1) პ-600-ზე  60*3*1=180                                                                                    2) პ-900-ზე  30*2*1  =60მ3                                                                   სულ  240მ3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</t>
    </r>
  </si>
  <si>
    <t>6.1.22</t>
  </si>
  <si>
    <t xml:space="preserve"> m3</t>
  </si>
  <si>
    <t>შრომითი რესურსი</t>
  </si>
  <si>
    <t>მანქ/სთ</t>
  </si>
  <si>
    <t>13.1.5</t>
  </si>
  <si>
    <t>betoni 300markiani</t>
  </si>
  <si>
    <t>1,1/1</t>
  </si>
  <si>
    <t xml:space="preserve">არმატურა aAIII d=10mm(1m3-24kg) </t>
  </si>
  <si>
    <t xml:space="preserve">არმატურა aAIII d=12mm (1m3- 22kg) </t>
  </si>
  <si>
    <t>ბეტონის  ტრანსპორტირება 15კმ-ზე</t>
  </si>
  <si>
    <t xml:space="preserve">  da p-600-ze. rkinabetonis  fonis mowyoba:                         1)fonis kbili: (05*0.5*7)*2=3.5m3             2)foni 2.5*0.3*7=5.25m3                                    </t>
  </si>
  <si>
    <t>14.200</t>
  </si>
  <si>
    <t>ლითონის   მილი დ-325 მმ. სისქით 5მმ.</t>
  </si>
  <si>
    <t xml:space="preserve">  მოეწყოს ცხაური   არხებზე                     (სიგრძე  40 მ)</t>
  </si>
  <si>
    <t>სოფ. აღვის  სასოფლო გზის აღდგენითი სამუშაოების</t>
  </si>
  <si>
    <t>%</t>
  </si>
  <si>
    <t>ხარჯთაღრიცხვა.</t>
  </si>
  <si>
    <t xml:space="preserve">ქვიშა ხრეშის ტრანსპორტირება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</si>
</sst>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AcadNusx"/>
      <family val="1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AcadNusx"/>
    </font>
    <font>
      <vertAlign val="superscript"/>
      <sz val="11"/>
      <name val="AcadNusx"/>
    </font>
    <font>
      <sz val="10"/>
      <name val="AcadNusx"/>
      <family val="1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/>
    <xf numFmtId="1" fontId="6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5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topLeftCell="A55" workbookViewId="0">
      <selection activeCell="C68" sqref="C68"/>
    </sheetView>
  </sheetViews>
  <sheetFormatPr defaultRowHeight="15" x14ac:dyDescent="0.25"/>
  <cols>
    <col min="1" max="1" width="3.85546875" style="3" customWidth="1"/>
    <col min="2" max="2" width="8.42578125" style="3" customWidth="1"/>
    <col min="3" max="3" width="48" style="3" customWidth="1"/>
    <col min="4" max="4" width="9" style="3" customWidth="1"/>
    <col min="5" max="5" width="8.28515625" style="3" customWidth="1"/>
    <col min="6" max="6" width="9.5703125" style="3" customWidth="1"/>
    <col min="7" max="7" width="6.5703125" style="3" customWidth="1"/>
    <col min="8" max="8" width="9.85546875" style="3" customWidth="1"/>
    <col min="9" max="9" width="7.28515625" style="3" customWidth="1"/>
    <col min="10" max="10" width="9.85546875" style="3" customWidth="1"/>
    <col min="11" max="11" width="6.42578125" style="3" customWidth="1"/>
    <col min="12" max="13" width="10.7109375" style="3" customWidth="1"/>
    <col min="14" max="16384" width="9.140625" style="3"/>
  </cols>
  <sheetData>
    <row r="1" spans="1:15" ht="39.75" customHeight="1" x14ac:dyDescent="0.25">
      <c r="A1" s="109" t="s">
        <v>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ht="29.25" customHeight="1" x14ac:dyDescent="0.25">
      <c r="A2" s="109" t="s">
        <v>100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x14ac:dyDescent="0.25">
      <c r="A3" s="67"/>
      <c r="B3" s="110" t="s">
        <v>0</v>
      </c>
      <c r="C3" s="110" t="s">
        <v>1</v>
      </c>
      <c r="D3" s="110" t="s">
        <v>2</v>
      </c>
      <c r="E3" s="113" t="s">
        <v>14</v>
      </c>
      <c r="F3" s="113"/>
      <c r="G3" s="113" t="s">
        <v>17</v>
      </c>
      <c r="H3" s="113"/>
      <c r="I3" s="113" t="s">
        <v>18</v>
      </c>
      <c r="J3" s="113"/>
      <c r="K3" s="113" t="s">
        <v>19</v>
      </c>
      <c r="L3" s="113"/>
      <c r="M3" s="113" t="s">
        <v>16</v>
      </c>
    </row>
    <row r="4" spans="1:15" x14ac:dyDescent="0.25">
      <c r="A4" s="68"/>
      <c r="B4" s="111"/>
      <c r="C4" s="111"/>
      <c r="D4" s="111"/>
      <c r="E4" s="66" t="s">
        <v>15</v>
      </c>
      <c r="F4" s="66" t="s">
        <v>16</v>
      </c>
      <c r="G4" s="66" t="s">
        <v>15</v>
      </c>
      <c r="H4" s="66" t="s">
        <v>16</v>
      </c>
      <c r="I4" s="66" t="s">
        <v>15</v>
      </c>
      <c r="J4" s="66" t="s">
        <v>16</v>
      </c>
      <c r="K4" s="66" t="s">
        <v>15</v>
      </c>
      <c r="L4" s="66" t="s">
        <v>20</v>
      </c>
      <c r="M4" s="113"/>
    </row>
    <row r="5" spans="1:15" x14ac:dyDescent="0.25">
      <c r="A5" s="4"/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5" ht="174.75" customHeight="1" x14ac:dyDescent="0.25">
      <c r="A6" s="114">
        <v>1</v>
      </c>
      <c r="B6" s="5" t="s">
        <v>12</v>
      </c>
      <c r="C6" s="6" t="s">
        <v>73</v>
      </c>
      <c r="D6" s="7" t="s">
        <v>28</v>
      </c>
      <c r="E6" s="8"/>
      <c r="F6" s="8">
        <f>40*0.5*0.7</f>
        <v>14</v>
      </c>
      <c r="G6" s="8"/>
      <c r="H6" s="1"/>
      <c r="I6" s="8"/>
      <c r="J6" s="1"/>
      <c r="K6" s="8"/>
      <c r="L6" s="1"/>
      <c r="M6" s="1"/>
      <c r="O6" s="3" t="s">
        <v>21</v>
      </c>
    </row>
    <row r="7" spans="1:15" x14ac:dyDescent="0.25">
      <c r="A7" s="115"/>
      <c r="B7" s="27"/>
      <c r="C7" s="10" t="s">
        <v>4</v>
      </c>
      <c r="D7" s="11" t="s">
        <v>25</v>
      </c>
      <c r="E7" s="12">
        <v>6.08E-2</v>
      </c>
      <c r="F7" s="1">
        <f>E7*F6</f>
        <v>0.85119999999999996</v>
      </c>
      <c r="G7" s="1"/>
      <c r="H7" s="1"/>
      <c r="I7" s="1"/>
      <c r="J7" s="1"/>
      <c r="K7" s="1"/>
      <c r="L7" s="1"/>
      <c r="M7" s="1"/>
    </row>
    <row r="8" spans="1:15" ht="17.25" customHeight="1" x14ac:dyDescent="0.25">
      <c r="A8" s="115"/>
      <c r="B8" s="19">
        <v>14.125</v>
      </c>
      <c r="C8" s="16" t="s">
        <v>27</v>
      </c>
      <c r="D8" s="14" t="s">
        <v>26</v>
      </c>
      <c r="E8" s="16">
        <v>0.14299999999999999</v>
      </c>
      <c r="F8" s="1">
        <f>E8*F6</f>
        <v>2.0019999999999998</v>
      </c>
      <c r="G8" s="1"/>
      <c r="H8" s="1"/>
      <c r="I8" s="1"/>
      <c r="J8" s="1"/>
      <c r="K8" s="1"/>
      <c r="L8" s="1"/>
      <c r="M8" s="1"/>
    </row>
    <row r="9" spans="1:15" ht="19.5" customHeight="1" x14ac:dyDescent="0.25">
      <c r="A9" s="115"/>
      <c r="B9" s="27"/>
      <c r="C9" s="10" t="s">
        <v>10</v>
      </c>
      <c r="D9" s="11" t="s">
        <v>3</v>
      </c>
      <c r="E9" s="13">
        <v>6.8900000000000003E-3</v>
      </c>
      <c r="F9" s="1">
        <f>E9*F6</f>
        <v>9.6460000000000004E-2</v>
      </c>
      <c r="G9" s="1"/>
      <c r="H9" s="1"/>
      <c r="I9" s="1"/>
      <c r="J9" s="1"/>
      <c r="K9" s="1"/>
      <c r="L9" s="1"/>
      <c r="M9" s="1"/>
    </row>
    <row r="10" spans="1:15" ht="15.75" thickBot="1" x14ac:dyDescent="0.3">
      <c r="A10" s="116"/>
      <c r="B10" s="72" t="s">
        <v>58</v>
      </c>
      <c r="C10" s="44" t="s">
        <v>57</v>
      </c>
      <c r="D10" s="73" t="s">
        <v>9</v>
      </c>
      <c r="E10" s="74">
        <v>1.7</v>
      </c>
      <c r="F10" s="75">
        <f>E10*F6</f>
        <v>23.8</v>
      </c>
      <c r="G10" s="75"/>
      <c r="H10" s="75"/>
      <c r="I10" s="75"/>
      <c r="J10" s="75"/>
      <c r="K10" s="76"/>
      <c r="L10" s="1"/>
      <c r="M10" s="1"/>
    </row>
    <row r="11" spans="1:15" ht="53.25" customHeight="1" x14ac:dyDescent="0.25">
      <c r="A11" s="69"/>
      <c r="B11" s="40" t="s">
        <v>13</v>
      </c>
      <c r="C11" s="41" t="s">
        <v>74</v>
      </c>
      <c r="D11" s="42" t="s">
        <v>31</v>
      </c>
      <c r="E11" s="33"/>
      <c r="F11" s="33">
        <f>(40*0.7*0.1)+(40*0.4*0.1*2)</f>
        <v>6</v>
      </c>
      <c r="G11" s="33"/>
      <c r="H11" s="33"/>
      <c r="I11" s="33"/>
      <c r="J11" s="33"/>
      <c r="K11" s="43"/>
      <c r="L11" s="43"/>
      <c r="M11" s="63"/>
      <c r="O11" s="3" t="s">
        <v>21</v>
      </c>
    </row>
    <row r="12" spans="1:15" ht="16.5" customHeight="1" x14ac:dyDescent="0.25">
      <c r="A12" s="70">
        <v>2</v>
      </c>
      <c r="B12" s="39"/>
      <c r="C12" s="44" t="s">
        <v>4</v>
      </c>
      <c r="D12" s="71" t="s">
        <v>36</v>
      </c>
      <c r="E12" s="34">
        <v>1.78</v>
      </c>
      <c r="F12" s="34">
        <f>F11*E12</f>
        <v>10.68</v>
      </c>
      <c r="G12" s="34"/>
      <c r="H12" s="34"/>
      <c r="I12" s="34"/>
      <c r="J12" s="34"/>
      <c r="K12" s="45"/>
      <c r="L12" s="45"/>
      <c r="M12" s="46"/>
    </row>
    <row r="13" spans="1:15" ht="18" customHeight="1" x14ac:dyDescent="0.25">
      <c r="A13" s="70"/>
      <c r="B13" s="39"/>
      <c r="C13" s="44" t="s">
        <v>10</v>
      </c>
      <c r="D13" s="71" t="s">
        <v>3</v>
      </c>
      <c r="E13" s="34">
        <v>0.11</v>
      </c>
      <c r="F13" s="34">
        <f>F11*E13</f>
        <v>0.66</v>
      </c>
      <c r="G13" s="34"/>
      <c r="H13" s="34"/>
      <c r="I13" s="34"/>
      <c r="J13" s="34"/>
      <c r="K13" s="45"/>
      <c r="L13" s="45"/>
      <c r="M13" s="46"/>
    </row>
    <row r="14" spans="1:15" ht="21" customHeight="1" x14ac:dyDescent="0.25">
      <c r="A14" s="70"/>
      <c r="B14" s="39" t="s">
        <v>21</v>
      </c>
      <c r="C14" s="44" t="s">
        <v>37</v>
      </c>
      <c r="D14" s="71" t="s">
        <v>31</v>
      </c>
      <c r="E14" s="34">
        <v>1.01</v>
      </c>
      <c r="F14" s="34">
        <f>E14*F11</f>
        <v>6.0600000000000005</v>
      </c>
      <c r="G14" s="34"/>
      <c r="H14" s="34"/>
      <c r="I14" s="34"/>
      <c r="J14" s="34"/>
      <c r="K14" s="45"/>
      <c r="L14" s="45"/>
      <c r="M14" s="46"/>
    </row>
    <row r="15" spans="1:15" ht="31.5" customHeight="1" x14ac:dyDescent="0.3">
      <c r="A15" s="71"/>
      <c r="B15" s="17" t="s">
        <v>70</v>
      </c>
      <c r="C15" s="65" t="s">
        <v>67</v>
      </c>
      <c r="D15" s="14" t="s">
        <v>32</v>
      </c>
      <c r="E15" s="17" t="s">
        <v>21</v>
      </c>
      <c r="F15" s="47">
        <f>F14</f>
        <v>6.0600000000000005</v>
      </c>
      <c r="G15" s="17"/>
      <c r="H15" s="17"/>
      <c r="I15" s="17"/>
      <c r="J15" s="17"/>
      <c r="K15" s="17"/>
      <c r="L15" s="47"/>
      <c r="M15" s="47"/>
    </row>
    <row r="16" spans="1:15" ht="21.75" customHeight="1" x14ac:dyDescent="0.3">
      <c r="A16" s="70"/>
      <c r="B16" s="17"/>
      <c r="C16" s="21" t="s">
        <v>29</v>
      </c>
      <c r="D16" s="17" t="s">
        <v>43</v>
      </c>
      <c r="E16" s="17">
        <v>2.7E-2</v>
      </c>
      <c r="F16" s="17">
        <f>E16*F15</f>
        <v>0.16362000000000002</v>
      </c>
      <c r="G16" s="47"/>
      <c r="H16" s="17"/>
      <c r="I16" s="17"/>
      <c r="J16" s="17"/>
      <c r="K16" s="17"/>
      <c r="L16" s="47"/>
      <c r="M16" s="47"/>
    </row>
    <row r="17" spans="1:13" ht="27.75" customHeight="1" x14ac:dyDescent="0.3">
      <c r="A17" s="70">
        <v>3</v>
      </c>
      <c r="B17" s="5" t="s">
        <v>68</v>
      </c>
      <c r="C17" s="10" t="s">
        <v>69</v>
      </c>
      <c r="D17" s="14" t="s">
        <v>30</v>
      </c>
      <c r="E17" s="17">
        <v>6.0499999999999998E-2</v>
      </c>
      <c r="F17" s="17">
        <f>E17*F15</f>
        <v>0.36663000000000001</v>
      </c>
      <c r="G17" s="17"/>
      <c r="H17" s="17"/>
      <c r="I17" s="17"/>
      <c r="J17" s="17"/>
      <c r="K17" s="17"/>
      <c r="L17" s="47"/>
      <c r="M17" s="47"/>
    </row>
    <row r="18" spans="1:13" ht="19.5" customHeight="1" x14ac:dyDescent="0.25">
      <c r="A18" s="71"/>
      <c r="B18" s="15" t="s">
        <v>41</v>
      </c>
      <c r="C18" s="10" t="s">
        <v>75</v>
      </c>
      <c r="D18" s="14" t="s">
        <v>9</v>
      </c>
      <c r="E18" s="8">
        <v>1.7</v>
      </c>
      <c r="F18" s="8">
        <f>E18*F14</f>
        <v>10.302000000000001</v>
      </c>
      <c r="G18" s="8"/>
      <c r="H18" s="8"/>
      <c r="I18" s="8"/>
      <c r="J18" s="8"/>
      <c r="K18" s="8"/>
      <c r="L18" s="8"/>
      <c r="M18" s="1"/>
    </row>
    <row r="19" spans="1:13" ht="54" customHeight="1" x14ac:dyDescent="0.25">
      <c r="A19" s="69"/>
      <c r="B19" s="39" t="s">
        <v>38</v>
      </c>
      <c r="C19" s="77" t="s">
        <v>76</v>
      </c>
      <c r="D19" s="78" t="s">
        <v>23</v>
      </c>
      <c r="E19" s="78"/>
      <c r="F19" s="79">
        <v>40</v>
      </c>
      <c r="G19" s="78"/>
      <c r="H19" s="80"/>
      <c r="I19" s="78"/>
      <c r="J19" s="80"/>
      <c r="K19" s="78"/>
      <c r="L19" s="80"/>
      <c r="M19" s="81"/>
    </row>
    <row r="20" spans="1:13" ht="16.5" customHeight="1" x14ac:dyDescent="0.25">
      <c r="A20" s="70"/>
      <c r="B20" s="15"/>
      <c r="C20" s="36" t="s">
        <v>4</v>
      </c>
      <c r="D20" s="28" t="s">
        <v>36</v>
      </c>
      <c r="E20" s="28">
        <v>0.84</v>
      </c>
      <c r="F20" s="30">
        <f>F19*E20</f>
        <v>33.6</v>
      </c>
      <c r="G20" s="108"/>
      <c r="H20" s="30"/>
      <c r="I20" s="28"/>
      <c r="J20" s="30"/>
      <c r="K20" s="28"/>
      <c r="L20" s="30"/>
      <c r="M20" s="37"/>
    </row>
    <row r="21" spans="1:13" ht="15.75" customHeight="1" x14ac:dyDescent="0.25">
      <c r="A21" s="70"/>
      <c r="B21" s="15" t="s">
        <v>49</v>
      </c>
      <c r="C21" s="28" t="s">
        <v>39</v>
      </c>
      <c r="D21" s="28" t="s">
        <v>30</v>
      </c>
      <c r="E21" s="28">
        <v>0.128</v>
      </c>
      <c r="F21" s="30">
        <f>F19*E21</f>
        <v>5.12</v>
      </c>
      <c r="G21" s="28"/>
      <c r="H21" s="30"/>
      <c r="I21" s="28"/>
      <c r="J21" s="30"/>
      <c r="K21" s="28"/>
      <c r="L21" s="30"/>
      <c r="M21" s="37"/>
    </row>
    <row r="22" spans="1:13" ht="30" x14ac:dyDescent="0.25">
      <c r="A22" s="70"/>
      <c r="B22" s="15" t="s">
        <v>60</v>
      </c>
      <c r="C22" s="36" t="s">
        <v>59</v>
      </c>
      <c r="D22" s="28" t="s">
        <v>23</v>
      </c>
      <c r="E22" s="28">
        <v>1</v>
      </c>
      <c r="F22" s="30">
        <f>F19*E22</f>
        <v>40</v>
      </c>
      <c r="G22" s="28"/>
      <c r="H22" s="30"/>
      <c r="I22" s="28"/>
      <c r="J22" s="30"/>
      <c r="K22" s="28"/>
      <c r="L22" s="30"/>
      <c r="M22" s="37"/>
    </row>
    <row r="23" spans="1:13" ht="20.25" customHeight="1" x14ac:dyDescent="0.25">
      <c r="A23" s="70">
        <v>4</v>
      </c>
      <c r="B23" s="15" t="s">
        <v>50</v>
      </c>
      <c r="C23" s="36" t="s">
        <v>40</v>
      </c>
      <c r="D23" s="28" t="s">
        <v>31</v>
      </c>
      <c r="E23" s="28">
        <v>1.0200000000000001E-3</v>
      </c>
      <c r="F23" s="38">
        <f>F19*E23</f>
        <v>4.0800000000000003E-2</v>
      </c>
      <c r="G23" s="28"/>
      <c r="H23" s="30"/>
      <c r="I23" s="28"/>
      <c r="J23" s="30"/>
      <c r="K23" s="28"/>
      <c r="L23" s="30"/>
      <c r="M23" s="37"/>
    </row>
    <row r="24" spans="1:13" ht="21" customHeight="1" x14ac:dyDescent="0.25">
      <c r="A24" s="70"/>
      <c r="B24" s="15" t="s">
        <v>52</v>
      </c>
      <c r="C24" s="36" t="s">
        <v>51</v>
      </c>
      <c r="D24" s="28" t="s">
        <v>31</v>
      </c>
      <c r="E24" s="28">
        <v>2.2100000000000002E-3</v>
      </c>
      <c r="F24" s="38">
        <f>F19*E24</f>
        <v>8.8400000000000006E-2</v>
      </c>
      <c r="G24" s="28"/>
      <c r="H24" s="30"/>
      <c r="I24" s="28"/>
      <c r="J24" s="30"/>
      <c r="K24" s="28"/>
      <c r="L24" s="30"/>
      <c r="M24" s="37"/>
    </row>
    <row r="25" spans="1:13" x14ac:dyDescent="0.25">
      <c r="A25" s="70"/>
      <c r="B25" s="15"/>
      <c r="C25" s="36" t="s">
        <v>10</v>
      </c>
      <c r="D25" s="28" t="s">
        <v>3</v>
      </c>
      <c r="E25" s="28">
        <v>6.8000000000000005E-2</v>
      </c>
      <c r="F25" s="30">
        <f>F19*E25</f>
        <v>2.72</v>
      </c>
      <c r="G25" s="28"/>
      <c r="H25" s="30"/>
      <c r="I25" s="28"/>
      <c r="J25" s="30"/>
      <c r="K25" s="28"/>
      <c r="L25" s="30"/>
      <c r="M25" s="37"/>
    </row>
    <row r="26" spans="1:13" ht="16.5" customHeight="1" x14ac:dyDescent="0.25">
      <c r="A26" s="70"/>
      <c r="B26" s="15"/>
      <c r="C26" s="36" t="s">
        <v>11</v>
      </c>
      <c r="D26" s="28" t="s">
        <v>3</v>
      </c>
      <c r="E26" s="28">
        <v>8.7999999999999995E-2</v>
      </c>
      <c r="F26" s="30">
        <f>F19*E26</f>
        <v>3.5199999999999996</v>
      </c>
      <c r="G26" s="28"/>
      <c r="H26" s="30"/>
      <c r="I26" s="28"/>
      <c r="J26" s="30"/>
      <c r="K26" s="28"/>
      <c r="L26" s="30"/>
      <c r="M26" s="37"/>
    </row>
    <row r="27" spans="1:13" ht="57" customHeight="1" thickBot="1" x14ac:dyDescent="0.3">
      <c r="A27" s="71"/>
      <c r="B27" s="48" t="s">
        <v>41</v>
      </c>
      <c r="C27" s="49" t="s">
        <v>72</v>
      </c>
      <c r="D27" s="50" t="s">
        <v>9</v>
      </c>
      <c r="E27" s="50">
        <v>0.27500000000000002</v>
      </c>
      <c r="F27" s="51">
        <f>E27*F19</f>
        <v>11</v>
      </c>
      <c r="G27" s="50"/>
      <c r="H27" s="51"/>
      <c r="I27" s="50"/>
      <c r="J27" s="51"/>
      <c r="K27" s="50"/>
      <c r="L27" s="30"/>
      <c r="M27" s="37"/>
    </row>
    <row r="28" spans="1:13" ht="31.5" x14ac:dyDescent="0.25">
      <c r="A28" s="70"/>
      <c r="B28" s="16" t="s">
        <v>71</v>
      </c>
      <c r="C28" s="82" t="s">
        <v>97</v>
      </c>
      <c r="D28" s="16" t="s">
        <v>42</v>
      </c>
      <c r="E28" s="16"/>
      <c r="F28" s="61">
        <f>40*0.024</f>
        <v>0.96</v>
      </c>
      <c r="G28" s="52"/>
      <c r="H28" s="52"/>
      <c r="I28" s="52"/>
      <c r="J28" s="53"/>
      <c r="K28" s="52"/>
      <c r="L28" s="52"/>
      <c r="M28" s="54"/>
    </row>
    <row r="29" spans="1:13" ht="15.75" x14ac:dyDescent="0.25">
      <c r="A29" s="70"/>
      <c r="B29" s="20" t="s">
        <v>21</v>
      </c>
      <c r="C29" s="2" t="s">
        <v>29</v>
      </c>
      <c r="D29" s="2" t="s">
        <v>43</v>
      </c>
      <c r="E29" s="16">
        <v>19.399999999999999</v>
      </c>
      <c r="F29" s="2">
        <f>E29*F28</f>
        <v>18.623999999999999</v>
      </c>
      <c r="G29" s="52"/>
      <c r="H29" s="53"/>
      <c r="I29" s="52"/>
      <c r="J29" s="53"/>
      <c r="K29" s="52"/>
      <c r="L29" s="52"/>
      <c r="M29" s="54"/>
    </row>
    <row r="30" spans="1:13" ht="15.75" x14ac:dyDescent="0.25">
      <c r="A30" s="70"/>
      <c r="B30" s="20"/>
      <c r="C30" s="2" t="s">
        <v>34</v>
      </c>
      <c r="D30" s="2" t="s">
        <v>44</v>
      </c>
      <c r="E30" s="16">
        <v>2.09</v>
      </c>
      <c r="F30" s="2">
        <f>E30*F28</f>
        <v>2.0063999999999997</v>
      </c>
      <c r="G30" s="52"/>
      <c r="H30" s="52"/>
      <c r="I30" s="52"/>
      <c r="J30" s="53"/>
      <c r="K30" s="52"/>
      <c r="L30" s="53"/>
      <c r="M30" s="54"/>
    </row>
    <row r="31" spans="1:13" ht="18.75" customHeight="1" x14ac:dyDescent="0.25">
      <c r="A31" s="70">
        <v>5</v>
      </c>
      <c r="B31" s="20"/>
      <c r="C31" s="2" t="s">
        <v>45</v>
      </c>
      <c r="D31" s="2" t="s">
        <v>44</v>
      </c>
      <c r="E31" s="16">
        <v>2.78</v>
      </c>
      <c r="F31" s="2">
        <f>E31*F28</f>
        <v>2.6687999999999996</v>
      </c>
      <c r="G31" s="52"/>
      <c r="H31" s="52"/>
      <c r="I31" s="52"/>
      <c r="J31" s="53"/>
      <c r="K31" s="52"/>
      <c r="L31" s="53"/>
      <c r="M31" s="54"/>
    </row>
    <row r="32" spans="1:13" ht="18.75" customHeight="1" x14ac:dyDescent="0.25">
      <c r="A32" s="70"/>
      <c r="B32" s="55" t="s">
        <v>53</v>
      </c>
      <c r="C32" s="2" t="s">
        <v>35</v>
      </c>
      <c r="D32" s="2" t="s">
        <v>22</v>
      </c>
      <c r="E32" s="16">
        <v>6.3</v>
      </c>
      <c r="F32" s="2">
        <f>E32*F28</f>
        <v>6.048</v>
      </c>
      <c r="G32" s="52"/>
      <c r="H32" s="53"/>
      <c r="I32" s="52"/>
      <c r="J32" s="53"/>
      <c r="K32" s="52"/>
      <c r="L32" s="52"/>
      <c r="M32" s="54"/>
    </row>
    <row r="33" spans="1:13" ht="32.25" customHeight="1" x14ac:dyDescent="0.25">
      <c r="A33" s="70"/>
      <c r="B33" s="20" t="s">
        <v>54</v>
      </c>
      <c r="C33" s="2" t="s">
        <v>77</v>
      </c>
      <c r="D33" s="2" t="s">
        <v>23</v>
      </c>
      <c r="E33" s="16"/>
      <c r="F33" s="2">
        <f>40*3.9</f>
        <v>156</v>
      </c>
      <c r="G33" s="19"/>
      <c r="H33" s="19"/>
      <c r="I33" s="14"/>
      <c r="J33" s="53"/>
      <c r="K33" s="19"/>
      <c r="L33" s="19"/>
      <c r="M33" s="8"/>
    </row>
    <row r="34" spans="1:13" ht="33.75" customHeight="1" x14ac:dyDescent="0.25">
      <c r="A34" s="71"/>
      <c r="B34" s="20" t="s">
        <v>55</v>
      </c>
      <c r="C34" s="2" t="s">
        <v>78</v>
      </c>
      <c r="D34" s="2" t="s">
        <v>46</v>
      </c>
      <c r="E34" s="16"/>
      <c r="F34" s="2">
        <f>40*2</f>
        <v>80</v>
      </c>
      <c r="G34" s="19"/>
      <c r="H34" s="19"/>
      <c r="I34" s="14"/>
      <c r="J34" s="53"/>
      <c r="K34" s="19"/>
      <c r="L34" s="19"/>
      <c r="M34" s="8"/>
    </row>
    <row r="35" spans="1:13" ht="61.5" customHeight="1" x14ac:dyDescent="0.25">
      <c r="A35" s="70"/>
      <c r="B35" s="5" t="s">
        <v>12</v>
      </c>
      <c r="C35" s="6" t="s">
        <v>80</v>
      </c>
      <c r="D35" s="7" t="s">
        <v>28</v>
      </c>
      <c r="E35" s="8"/>
      <c r="F35" s="8">
        <f>5*0.7*0.5</f>
        <v>1.75</v>
      </c>
      <c r="G35" s="8"/>
      <c r="H35" s="1"/>
      <c r="I35" s="8"/>
      <c r="J35" s="1"/>
      <c r="K35" s="8"/>
      <c r="L35" s="1"/>
      <c r="M35" s="1"/>
    </row>
    <row r="36" spans="1:13" ht="23.25" customHeight="1" x14ac:dyDescent="0.25">
      <c r="A36" s="70">
        <v>6</v>
      </c>
      <c r="B36" s="27"/>
      <c r="C36" s="10" t="s">
        <v>4</v>
      </c>
      <c r="D36" s="11" t="s">
        <v>25</v>
      </c>
      <c r="E36" s="12">
        <v>6.08E-2</v>
      </c>
      <c r="F36" s="1">
        <f>E36*F35</f>
        <v>0.10639999999999999</v>
      </c>
      <c r="G36" s="1"/>
      <c r="H36" s="1"/>
      <c r="I36" s="1"/>
      <c r="J36" s="1"/>
      <c r="K36" s="1"/>
      <c r="L36" s="1"/>
      <c r="M36" s="1"/>
    </row>
    <row r="37" spans="1:13" ht="23.25" customHeight="1" x14ac:dyDescent="0.25">
      <c r="A37" s="70"/>
      <c r="B37" s="19">
        <v>14.125</v>
      </c>
      <c r="C37" s="16" t="s">
        <v>27</v>
      </c>
      <c r="D37" s="14" t="s">
        <v>26</v>
      </c>
      <c r="E37" s="16">
        <v>0.14299999999999999</v>
      </c>
      <c r="F37" s="1">
        <f>E37*F35</f>
        <v>0.25024999999999997</v>
      </c>
      <c r="G37" s="1"/>
      <c r="H37" s="1"/>
      <c r="I37" s="1"/>
      <c r="J37" s="1"/>
      <c r="K37" s="1"/>
      <c r="L37" s="1"/>
      <c r="M37" s="1"/>
    </row>
    <row r="38" spans="1:13" ht="21.75" customHeight="1" thickBot="1" x14ac:dyDescent="0.3">
      <c r="A38" s="70"/>
      <c r="B38" s="27"/>
      <c r="C38" s="10" t="s">
        <v>10</v>
      </c>
      <c r="D38" s="11" t="s">
        <v>3</v>
      </c>
      <c r="E38" s="13">
        <v>6.8900000000000003E-3</v>
      </c>
      <c r="F38" s="1">
        <f>E38*F35</f>
        <v>1.2057500000000001E-2</v>
      </c>
      <c r="G38" s="1"/>
      <c r="H38" s="1"/>
      <c r="I38" s="1"/>
      <c r="J38" s="1"/>
      <c r="K38" s="1"/>
      <c r="L38" s="1"/>
      <c r="M38" s="1"/>
    </row>
    <row r="39" spans="1:13" ht="29.25" customHeight="1" x14ac:dyDescent="0.25">
      <c r="A39" s="69"/>
      <c r="B39" s="83" t="s">
        <v>62</v>
      </c>
      <c r="C39" s="84" t="s">
        <v>79</v>
      </c>
      <c r="D39" s="85" t="s">
        <v>23</v>
      </c>
      <c r="E39" s="42"/>
      <c r="F39" s="86">
        <v>5</v>
      </c>
      <c r="G39" s="87"/>
      <c r="H39" s="88"/>
      <c r="I39" s="88"/>
      <c r="J39" s="88"/>
      <c r="K39" s="88"/>
      <c r="L39" s="88"/>
      <c r="M39" s="89"/>
    </row>
    <row r="40" spans="1:13" ht="23.25" customHeight="1" x14ac:dyDescent="0.25">
      <c r="A40" s="70"/>
      <c r="B40" s="90"/>
      <c r="C40" s="91" t="s">
        <v>4</v>
      </c>
      <c r="D40" s="90" t="s">
        <v>36</v>
      </c>
      <c r="E40" s="90">
        <v>1.39</v>
      </c>
      <c r="F40" s="92">
        <f>F39*E40</f>
        <v>6.9499999999999993</v>
      </c>
      <c r="G40" s="92"/>
      <c r="H40" s="92"/>
      <c r="I40" s="92"/>
      <c r="J40" s="92"/>
      <c r="K40" s="92"/>
      <c r="L40" s="92"/>
      <c r="M40" s="93"/>
    </row>
    <row r="41" spans="1:13" ht="22.5" customHeight="1" x14ac:dyDescent="0.25">
      <c r="A41" s="70">
        <v>7</v>
      </c>
      <c r="B41" s="94" t="s">
        <v>49</v>
      </c>
      <c r="C41" s="95" t="s">
        <v>39</v>
      </c>
      <c r="D41" s="95" t="s">
        <v>30</v>
      </c>
      <c r="E41" s="95">
        <v>0.20399999999999999</v>
      </c>
      <c r="F41" s="96">
        <f>F39*E41</f>
        <v>1.02</v>
      </c>
      <c r="G41" s="95"/>
      <c r="H41" s="96"/>
      <c r="I41" s="95"/>
      <c r="J41" s="96"/>
      <c r="K41" s="95"/>
      <c r="L41" s="96"/>
      <c r="M41" s="97"/>
    </row>
    <row r="42" spans="1:13" ht="22.5" customHeight="1" x14ac:dyDescent="0.25">
      <c r="A42" s="70"/>
      <c r="B42" s="90" t="s">
        <v>81</v>
      </c>
      <c r="C42" s="98" t="s">
        <v>96</v>
      </c>
      <c r="D42" s="90" t="s">
        <v>23</v>
      </c>
      <c r="E42" s="90">
        <v>1</v>
      </c>
      <c r="F42" s="92">
        <f>E42*F39</f>
        <v>5</v>
      </c>
      <c r="G42" s="92"/>
      <c r="H42" s="92"/>
      <c r="I42" s="92"/>
      <c r="J42" s="92"/>
      <c r="K42" s="92"/>
      <c r="L42" s="92"/>
      <c r="M42" s="93"/>
    </row>
    <row r="43" spans="1:13" ht="15" customHeight="1" x14ac:dyDescent="0.25">
      <c r="A43" s="70"/>
      <c r="B43" s="90"/>
      <c r="C43" s="98" t="s">
        <v>63</v>
      </c>
      <c r="D43" s="90" t="s">
        <v>3</v>
      </c>
      <c r="E43" s="90">
        <v>9.9000000000000005E-2</v>
      </c>
      <c r="F43" s="92">
        <f>F39*E43</f>
        <v>0.495</v>
      </c>
      <c r="G43" s="92"/>
      <c r="H43" s="92"/>
      <c r="I43" s="92"/>
      <c r="J43" s="92"/>
      <c r="K43" s="92"/>
      <c r="L43" s="92"/>
      <c r="M43" s="93"/>
    </row>
    <row r="44" spans="1:13" ht="19.5" customHeight="1" x14ac:dyDescent="0.25">
      <c r="A44" s="70"/>
      <c r="B44" s="90"/>
      <c r="C44" s="98" t="s">
        <v>64</v>
      </c>
      <c r="D44" s="90" t="s">
        <v>3</v>
      </c>
      <c r="E44" s="90">
        <v>0.26100000000000001</v>
      </c>
      <c r="F44" s="92">
        <f>F39*E44</f>
        <v>1.3050000000000002</v>
      </c>
      <c r="G44" s="92"/>
      <c r="H44" s="92"/>
      <c r="I44" s="92"/>
      <c r="J44" s="92"/>
      <c r="K44" s="92"/>
      <c r="L44" s="92"/>
      <c r="M44" s="93"/>
    </row>
    <row r="45" spans="1:13" ht="27.75" customHeight="1" x14ac:dyDescent="0.25">
      <c r="A45" s="71"/>
      <c r="B45" s="94" t="s">
        <v>61</v>
      </c>
      <c r="C45" s="99" t="s">
        <v>65</v>
      </c>
      <c r="D45" s="90" t="s">
        <v>9</v>
      </c>
      <c r="E45" s="90">
        <v>0.19750000000000001</v>
      </c>
      <c r="F45" s="100">
        <f>E45*F39</f>
        <v>0.98750000000000004</v>
      </c>
      <c r="G45" s="92"/>
      <c r="H45" s="92"/>
      <c r="I45" s="92"/>
      <c r="J45" s="92"/>
      <c r="K45" s="92"/>
      <c r="L45" s="92"/>
      <c r="M45" s="92"/>
    </row>
    <row r="46" spans="1:13" ht="138" customHeight="1" x14ac:dyDescent="0.25">
      <c r="A46" s="69">
        <v>8</v>
      </c>
      <c r="B46" s="5" t="s">
        <v>12</v>
      </c>
      <c r="C46" s="6" t="s">
        <v>82</v>
      </c>
      <c r="D46" s="7" t="s">
        <v>28</v>
      </c>
      <c r="E46" s="8"/>
      <c r="F46" s="8">
        <f>715*0.4*0.5</f>
        <v>143</v>
      </c>
      <c r="G46" s="8"/>
      <c r="H46" s="1"/>
      <c r="I46" s="8"/>
      <c r="J46" s="1"/>
      <c r="K46" s="8"/>
      <c r="L46" s="1"/>
      <c r="M46" s="1"/>
    </row>
    <row r="47" spans="1:13" ht="22.5" customHeight="1" x14ac:dyDescent="0.25">
      <c r="A47" s="70"/>
      <c r="B47" s="27"/>
      <c r="C47" s="10" t="s">
        <v>4</v>
      </c>
      <c r="D47" s="11" t="s">
        <v>25</v>
      </c>
      <c r="E47" s="12">
        <v>6.08E-2</v>
      </c>
      <c r="F47" s="1">
        <f>E47*F46</f>
        <v>8.6943999999999999</v>
      </c>
      <c r="G47" s="1"/>
      <c r="H47" s="1"/>
      <c r="I47" s="1"/>
      <c r="J47" s="1"/>
      <c r="K47" s="1"/>
      <c r="L47" s="1"/>
      <c r="M47" s="1"/>
    </row>
    <row r="48" spans="1:13" ht="26.25" customHeight="1" x14ac:dyDescent="0.25">
      <c r="A48" s="70"/>
      <c r="B48" s="19">
        <v>14.125</v>
      </c>
      <c r="C48" s="16" t="s">
        <v>27</v>
      </c>
      <c r="D48" s="14" t="s">
        <v>26</v>
      </c>
      <c r="E48" s="16">
        <v>0.14299999999999999</v>
      </c>
      <c r="F48" s="1">
        <f>E48*F46</f>
        <v>20.448999999999998</v>
      </c>
      <c r="G48" s="1"/>
      <c r="H48" s="1"/>
      <c r="I48" s="1"/>
      <c r="J48" s="1"/>
      <c r="K48" s="1"/>
      <c r="L48" s="1"/>
      <c r="M48" s="1"/>
    </row>
    <row r="49" spans="1:13" ht="23.25" customHeight="1" x14ac:dyDescent="0.25">
      <c r="A49" s="71"/>
      <c r="B49" s="27"/>
      <c r="C49" s="10" t="s">
        <v>10</v>
      </c>
      <c r="D49" s="11" t="s">
        <v>3</v>
      </c>
      <c r="E49" s="13">
        <v>6.8900000000000003E-3</v>
      </c>
      <c r="F49" s="1">
        <f>E49*F46</f>
        <v>0.98527000000000009</v>
      </c>
      <c r="G49" s="1"/>
      <c r="H49" s="1"/>
      <c r="I49" s="1"/>
      <c r="J49" s="1"/>
      <c r="K49" s="1"/>
      <c r="L49" s="1"/>
      <c r="M49" s="1"/>
    </row>
    <row r="50" spans="1:13" ht="110.25" customHeight="1" x14ac:dyDescent="0.25">
      <c r="A50" s="69"/>
      <c r="B50" s="5" t="s">
        <v>12</v>
      </c>
      <c r="C50" s="6" t="s">
        <v>83</v>
      </c>
      <c r="D50" s="7" t="s">
        <v>28</v>
      </c>
      <c r="E50" s="8"/>
      <c r="F50" s="8">
        <f>180+60</f>
        <v>240</v>
      </c>
      <c r="G50" s="8"/>
      <c r="H50" s="1"/>
      <c r="I50" s="8"/>
      <c r="J50" s="1"/>
      <c r="K50" s="8"/>
      <c r="L50" s="1"/>
      <c r="M50" s="1"/>
    </row>
    <row r="51" spans="1:13" ht="23.25" customHeight="1" x14ac:dyDescent="0.25">
      <c r="A51" s="70">
        <v>9</v>
      </c>
      <c r="B51" s="27"/>
      <c r="C51" s="10" t="s">
        <v>4</v>
      </c>
      <c r="D51" s="11" t="s">
        <v>25</v>
      </c>
      <c r="E51" s="12">
        <v>6.08E-2</v>
      </c>
      <c r="F51" s="1">
        <f>E51*F50</f>
        <v>14.592000000000001</v>
      </c>
      <c r="G51" s="1"/>
      <c r="H51" s="1"/>
      <c r="I51" s="1"/>
      <c r="J51" s="1"/>
      <c r="K51" s="1"/>
      <c r="L51" s="1"/>
      <c r="M51" s="1"/>
    </row>
    <row r="52" spans="1:13" ht="30.75" customHeight="1" x14ac:dyDescent="0.25">
      <c r="A52" s="70"/>
      <c r="B52" s="19">
        <v>14.125</v>
      </c>
      <c r="C52" s="16" t="s">
        <v>27</v>
      </c>
      <c r="D52" s="14" t="s">
        <v>26</v>
      </c>
      <c r="E52" s="16">
        <v>0.14299999999999999</v>
      </c>
      <c r="F52" s="1">
        <f>E52*F50</f>
        <v>34.32</v>
      </c>
      <c r="G52" s="1"/>
      <c r="H52" s="1"/>
      <c r="I52" s="1"/>
      <c r="J52" s="1"/>
      <c r="K52" s="1"/>
      <c r="L52" s="1"/>
      <c r="M52" s="1"/>
    </row>
    <row r="53" spans="1:13" ht="21.75" customHeight="1" x14ac:dyDescent="0.25">
      <c r="A53" s="71"/>
      <c r="B53" s="27"/>
      <c r="C53" s="10" t="s">
        <v>10</v>
      </c>
      <c r="D53" s="11" t="s">
        <v>3</v>
      </c>
      <c r="E53" s="13">
        <v>6.8900000000000003E-3</v>
      </c>
      <c r="F53" s="1">
        <f>E53*F50</f>
        <v>1.6536</v>
      </c>
      <c r="G53" s="1"/>
      <c r="H53" s="1"/>
      <c r="I53" s="1"/>
      <c r="J53" s="1"/>
      <c r="K53" s="1"/>
      <c r="L53" s="1"/>
      <c r="M53" s="1"/>
    </row>
    <row r="54" spans="1:13" ht="66" customHeight="1" x14ac:dyDescent="0.25">
      <c r="A54" s="114">
        <v>10</v>
      </c>
      <c r="B54" s="52" t="s">
        <v>84</v>
      </c>
      <c r="C54" s="101" t="s">
        <v>94</v>
      </c>
      <c r="D54" s="52" t="s">
        <v>85</v>
      </c>
      <c r="E54" s="52"/>
      <c r="F54" s="52">
        <v>8.75</v>
      </c>
      <c r="G54" s="52"/>
      <c r="H54" s="52"/>
      <c r="I54" s="52"/>
      <c r="J54" s="53"/>
      <c r="K54" s="52"/>
      <c r="L54" s="52"/>
      <c r="M54" s="54"/>
    </row>
    <row r="55" spans="1:13" ht="18.75" customHeight="1" x14ac:dyDescent="0.3">
      <c r="A55" s="115"/>
      <c r="B55" s="102"/>
      <c r="C55" s="21" t="s">
        <v>86</v>
      </c>
      <c r="D55" s="103" t="s">
        <v>25</v>
      </c>
      <c r="E55" s="103">
        <v>3.78</v>
      </c>
      <c r="F55" s="104">
        <f>E55*F54</f>
        <v>33.074999999999996</v>
      </c>
      <c r="G55" s="104"/>
      <c r="H55" s="103"/>
      <c r="I55" s="103"/>
      <c r="J55" s="103"/>
      <c r="K55" s="103"/>
      <c r="L55" s="103"/>
      <c r="M55" s="105"/>
    </row>
    <row r="56" spans="1:13" ht="21" customHeight="1" x14ac:dyDescent="0.3">
      <c r="A56" s="115"/>
      <c r="B56" s="102"/>
      <c r="C56" s="21" t="s">
        <v>10</v>
      </c>
      <c r="D56" s="103" t="s">
        <v>87</v>
      </c>
      <c r="E56" s="103">
        <v>0.92</v>
      </c>
      <c r="F56" s="103">
        <f>E56*F54</f>
        <v>8.0500000000000007</v>
      </c>
      <c r="G56" s="103"/>
      <c r="H56" s="103"/>
      <c r="I56" s="103"/>
      <c r="J56" s="103"/>
      <c r="K56" s="103"/>
      <c r="L56" s="103"/>
      <c r="M56" s="105"/>
    </row>
    <row r="57" spans="1:13" ht="28.5" customHeight="1" x14ac:dyDescent="0.3">
      <c r="A57" s="115"/>
      <c r="B57" s="102" t="s">
        <v>88</v>
      </c>
      <c r="C57" s="21" t="s">
        <v>89</v>
      </c>
      <c r="D57" s="103" t="s">
        <v>32</v>
      </c>
      <c r="E57" s="103">
        <v>1.0149999999999999</v>
      </c>
      <c r="F57" s="104">
        <f>E57*F54</f>
        <v>8.8812499999999996</v>
      </c>
      <c r="G57" s="103"/>
      <c r="H57" s="103"/>
      <c r="I57" s="103"/>
      <c r="J57" s="103"/>
      <c r="K57" s="103"/>
      <c r="L57" s="103"/>
      <c r="M57" s="105"/>
    </row>
    <row r="58" spans="1:13" ht="25.5" customHeight="1" x14ac:dyDescent="0.25">
      <c r="A58" s="115"/>
      <c r="B58" s="52" t="s">
        <v>90</v>
      </c>
      <c r="C58" s="106" t="s">
        <v>91</v>
      </c>
      <c r="D58" s="52" t="s">
        <v>22</v>
      </c>
      <c r="E58" s="52">
        <v>24</v>
      </c>
      <c r="F58" s="52">
        <f>E58*F54</f>
        <v>210</v>
      </c>
      <c r="G58" s="52"/>
      <c r="H58" s="103"/>
      <c r="I58" s="107"/>
      <c r="J58" s="53"/>
      <c r="K58" s="52"/>
      <c r="L58" s="52"/>
      <c r="M58" s="54"/>
    </row>
    <row r="59" spans="1:13" ht="25.5" customHeight="1" x14ac:dyDescent="0.25">
      <c r="A59" s="115"/>
      <c r="B59" s="52" t="s">
        <v>90</v>
      </c>
      <c r="C59" s="106" t="s">
        <v>92</v>
      </c>
      <c r="D59" s="52" t="s">
        <v>22</v>
      </c>
      <c r="E59" s="52">
        <v>22</v>
      </c>
      <c r="F59" s="52">
        <f>E59*F54</f>
        <v>192.5</v>
      </c>
      <c r="G59" s="52"/>
      <c r="H59" s="103"/>
      <c r="I59" s="107"/>
      <c r="J59" s="53"/>
      <c r="K59" s="52"/>
      <c r="L59" s="52"/>
      <c r="M59" s="54"/>
    </row>
    <row r="60" spans="1:13" ht="26.25" customHeight="1" x14ac:dyDescent="0.3">
      <c r="A60" s="116"/>
      <c r="B60" s="16" t="s">
        <v>41</v>
      </c>
      <c r="C60" s="2" t="s">
        <v>93</v>
      </c>
      <c r="D60" s="17" t="s">
        <v>9</v>
      </c>
      <c r="E60" s="16">
        <v>2.4</v>
      </c>
      <c r="F60" s="16">
        <f>E60*F57</f>
        <v>21.314999999999998</v>
      </c>
      <c r="G60" s="16"/>
      <c r="H60" s="1"/>
      <c r="I60" s="16"/>
      <c r="J60" s="1"/>
      <c r="K60" s="16"/>
      <c r="L60" s="1"/>
      <c r="M60" s="1"/>
    </row>
    <row r="61" spans="1:13" ht="30" customHeight="1" x14ac:dyDescent="0.25">
      <c r="A61" s="69"/>
      <c r="B61" s="39" t="s">
        <v>24</v>
      </c>
      <c r="C61" s="64" t="s">
        <v>56</v>
      </c>
      <c r="D61" s="71" t="s">
        <v>32</v>
      </c>
      <c r="E61" s="34"/>
      <c r="F61" s="34">
        <v>160</v>
      </c>
      <c r="G61" s="34"/>
      <c r="H61" s="34"/>
      <c r="I61" s="34"/>
      <c r="J61" s="34"/>
      <c r="K61" s="34"/>
      <c r="L61" s="34"/>
      <c r="M61" s="63"/>
    </row>
    <row r="62" spans="1:13" ht="24.75" customHeight="1" x14ac:dyDescent="0.25">
      <c r="A62" s="70">
        <v>11</v>
      </c>
      <c r="B62" s="15"/>
      <c r="C62" s="10" t="s">
        <v>4</v>
      </c>
      <c r="D62" s="14" t="s">
        <v>36</v>
      </c>
      <c r="E62" s="8">
        <v>0.15</v>
      </c>
      <c r="F62" s="8">
        <f>E62*F61</f>
        <v>24</v>
      </c>
      <c r="G62" s="8"/>
      <c r="H62" s="8"/>
      <c r="I62" s="8"/>
      <c r="J62" s="8"/>
      <c r="K62" s="8"/>
      <c r="L62" s="8"/>
      <c r="M62" s="57"/>
    </row>
    <row r="63" spans="1:13" ht="23.25" customHeight="1" x14ac:dyDescent="0.25">
      <c r="A63" s="70"/>
      <c r="B63" s="15"/>
      <c r="C63" s="10" t="s">
        <v>47</v>
      </c>
      <c r="D63" s="14" t="s">
        <v>31</v>
      </c>
      <c r="E63" s="8">
        <v>1.22</v>
      </c>
      <c r="F63" s="8">
        <f>E63*F61</f>
        <v>195.2</v>
      </c>
      <c r="G63" s="8"/>
      <c r="H63" s="8"/>
      <c r="I63" s="8"/>
      <c r="J63" s="8"/>
      <c r="K63" s="8"/>
      <c r="L63" s="8"/>
      <c r="M63" s="57"/>
    </row>
    <row r="64" spans="1:13" ht="32.25" customHeight="1" x14ac:dyDescent="0.25">
      <c r="A64" s="71"/>
      <c r="B64" s="15" t="s">
        <v>95</v>
      </c>
      <c r="C64" s="10" t="s">
        <v>48</v>
      </c>
      <c r="D64" s="14" t="s">
        <v>30</v>
      </c>
      <c r="E64" s="8">
        <v>2.1600000000000001E-2</v>
      </c>
      <c r="F64" s="8">
        <f>E64*F61</f>
        <v>3.4560000000000004</v>
      </c>
      <c r="G64" s="8"/>
      <c r="H64" s="8"/>
      <c r="I64" s="8"/>
      <c r="J64" s="8"/>
      <c r="K64" s="8"/>
      <c r="L64" s="8"/>
      <c r="M64" s="57"/>
    </row>
    <row r="65" spans="1:14" ht="29.25" customHeight="1" x14ac:dyDescent="0.3">
      <c r="A65" s="70"/>
      <c r="B65" s="17" t="s">
        <v>66</v>
      </c>
      <c r="C65" s="65" t="s">
        <v>67</v>
      </c>
      <c r="D65" s="17" t="s">
        <v>26</v>
      </c>
      <c r="E65" s="17" t="s">
        <v>21</v>
      </c>
      <c r="F65" s="47">
        <f>F63</f>
        <v>195.2</v>
      </c>
      <c r="G65" s="17"/>
      <c r="H65" s="17"/>
      <c r="I65" s="17"/>
      <c r="J65" s="17"/>
      <c r="K65" s="17"/>
      <c r="L65" s="8"/>
      <c r="M65" s="57"/>
    </row>
    <row r="66" spans="1:14" ht="18" customHeight="1" x14ac:dyDescent="0.3">
      <c r="A66" s="70"/>
      <c r="B66" s="17"/>
      <c r="C66" s="21" t="s">
        <v>29</v>
      </c>
      <c r="D66" s="17" t="s">
        <v>43</v>
      </c>
      <c r="E66" s="17">
        <v>2.7E-2</v>
      </c>
      <c r="F66" s="17">
        <f>E66*F65</f>
        <v>5.2703999999999995</v>
      </c>
      <c r="G66" s="47"/>
      <c r="H66" s="17"/>
      <c r="I66" s="17"/>
      <c r="J66" s="17"/>
      <c r="K66" s="17"/>
      <c r="L66" s="47"/>
      <c r="M66" s="47"/>
    </row>
    <row r="67" spans="1:14" ht="18" customHeight="1" x14ac:dyDescent="0.3">
      <c r="A67" s="70">
        <v>12</v>
      </c>
      <c r="B67" s="5" t="s">
        <v>68</v>
      </c>
      <c r="C67" s="10" t="s">
        <v>69</v>
      </c>
      <c r="D67" s="14" t="s">
        <v>30</v>
      </c>
      <c r="E67" s="17">
        <v>6.0499999999999998E-2</v>
      </c>
      <c r="F67" s="17">
        <f>E67*F65</f>
        <v>11.8096</v>
      </c>
      <c r="G67" s="17"/>
      <c r="H67" s="17"/>
      <c r="I67" s="17"/>
      <c r="J67" s="17"/>
      <c r="K67" s="17"/>
      <c r="L67" s="47"/>
      <c r="M67" s="47"/>
    </row>
    <row r="68" spans="1:14" ht="25.5" customHeight="1" thickBot="1" x14ac:dyDescent="0.3">
      <c r="A68" s="70"/>
      <c r="B68" s="48" t="s">
        <v>41</v>
      </c>
      <c r="C68" s="58" t="s">
        <v>101</v>
      </c>
      <c r="D68" s="59" t="s">
        <v>9</v>
      </c>
      <c r="E68" s="35">
        <v>1.7</v>
      </c>
      <c r="F68" s="35">
        <f>E68*F65</f>
        <v>331.84</v>
      </c>
      <c r="G68" s="35"/>
      <c r="H68" s="35"/>
      <c r="I68" s="35"/>
      <c r="J68" s="35"/>
      <c r="K68" s="35"/>
      <c r="L68" s="35"/>
      <c r="M68" s="60"/>
    </row>
    <row r="69" spans="1:14" ht="18.75" customHeight="1" x14ac:dyDescent="0.25">
      <c r="A69" s="18"/>
      <c r="B69" s="14"/>
      <c r="C69" s="22" t="s">
        <v>5</v>
      </c>
      <c r="D69" s="23"/>
      <c r="E69" s="23"/>
      <c r="F69" s="23"/>
      <c r="G69" s="23"/>
      <c r="H69" s="9"/>
      <c r="I69" s="9"/>
      <c r="J69" s="9"/>
      <c r="K69" s="9"/>
      <c r="L69" s="9"/>
      <c r="M69" s="9"/>
      <c r="N69" s="31"/>
    </row>
    <row r="70" spans="1:14" ht="21.75" customHeight="1" x14ac:dyDescent="0.25">
      <c r="A70" s="18"/>
      <c r="B70" s="14"/>
      <c r="C70" s="22" t="s">
        <v>6</v>
      </c>
      <c r="D70" s="29" t="s">
        <v>99</v>
      </c>
      <c r="E70" s="23"/>
      <c r="F70" s="23"/>
      <c r="G70" s="23"/>
      <c r="H70" s="23"/>
      <c r="I70" s="23"/>
      <c r="J70" s="23"/>
      <c r="K70" s="23"/>
      <c r="L70" s="23"/>
      <c r="M70" s="9"/>
    </row>
    <row r="71" spans="1:14" ht="19.5" customHeight="1" x14ac:dyDescent="0.25">
      <c r="A71" s="18"/>
      <c r="B71" s="14"/>
      <c r="C71" s="22" t="s">
        <v>5</v>
      </c>
      <c r="D71" s="23"/>
      <c r="E71" s="23"/>
      <c r="F71" s="23"/>
      <c r="G71" s="23"/>
      <c r="H71" s="23"/>
      <c r="I71" s="23"/>
      <c r="J71" s="23"/>
      <c r="K71" s="23"/>
      <c r="L71" s="23"/>
      <c r="M71" s="9"/>
    </row>
    <row r="72" spans="1:14" ht="18" customHeight="1" x14ac:dyDescent="0.25">
      <c r="A72" s="18"/>
      <c r="B72" s="14"/>
      <c r="C72" s="22" t="s">
        <v>7</v>
      </c>
      <c r="D72" s="29" t="s">
        <v>99</v>
      </c>
      <c r="E72" s="23"/>
      <c r="F72" s="23"/>
      <c r="G72" s="23"/>
      <c r="H72" s="23"/>
      <c r="I72" s="23"/>
      <c r="J72" s="23"/>
      <c r="K72" s="23"/>
      <c r="L72" s="23"/>
      <c r="M72" s="9"/>
    </row>
    <row r="73" spans="1:14" x14ac:dyDescent="0.25">
      <c r="A73" s="18"/>
      <c r="B73" s="14"/>
      <c r="C73" s="22" t="s">
        <v>5</v>
      </c>
      <c r="D73" s="23"/>
      <c r="E73" s="23"/>
      <c r="F73" s="23"/>
      <c r="G73" s="23"/>
      <c r="H73" s="23"/>
      <c r="I73" s="23"/>
      <c r="J73" s="23"/>
      <c r="K73" s="23"/>
      <c r="L73" s="23"/>
      <c r="M73" s="9"/>
    </row>
    <row r="74" spans="1:14" ht="19.5" customHeight="1" x14ac:dyDescent="0.25">
      <c r="A74" s="18"/>
      <c r="B74" s="14"/>
      <c r="C74" s="22" t="s">
        <v>33</v>
      </c>
      <c r="D74" s="29">
        <v>0.02</v>
      </c>
      <c r="E74" s="23"/>
      <c r="F74" s="23"/>
      <c r="G74" s="23"/>
      <c r="H74" s="23"/>
      <c r="I74" s="23"/>
      <c r="J74" s="23"/>
      <c r="K74" s="23"/>
      <c r="L74" s="23"/>
      <c r="M74" s="9"/>
    </row>
    <row r="75" spans="1:14" ht="21" customHeight="1" x14ac:dyDescent="0.25">
      <c r="A75" s="18"/>
      <c r="B75" s="14"/>
      <c r="C75" s="22" t="s">
        <v>5</v>
      </c>
      <c r="D75" s="23"/>
      <c r="E75" s="23"/>
      <c r="F75" s="23"/>
      <c r="G75" s="23"/>
      <c r="H75" s="23"/>
      <c r="I75" s="23"/>
      <c r="J75" s="23"/>
      <c r="K75" s="23"/>
      <c r="L75" s="23"/>
      <c r="M75" s="9"/>
    </row>
    <row r="76" spans="1:14" ht="19.5" customHeight="1" x14ac:dyDescent="0.25">
      <c r="A76" s="18"/>
      <c r="B76" s="14"/>
      <c r="C76" s="22" t="s">
        <v>8</v>
      </c>
      <c r="D76" s="29">
        <v>0.18</v>
      </c>
      <c r="E76" s="23"/>
      <c r="F76" s="23"/>
      <c r="G76" s="23"/>
      <c r="H76" s="23"/>
      <c r="I76" s="23"/>
      <c r="J76" s="23"/>
      <c r="K76" s="23"/>
      <c r="L76" s="23"/>
      <c r="M76" s="9"/>
    </row>
    <row r="77" spans="1:14" ht="18" customHeight="1" x14ac:dyDescent="0.25">
      <c r="A77" s="18"/>
      <c r="B77" s="14"/>
      <c r="C77" s="22" t="s">
        <v>5</v>
      </c>
      <c r="D77" s="23"/>
      <c r="E77" s="23"/>
      <c r="F77" s="23"/>
      <c r="G77" s="23"/>
      <c r="H77" s="23"/>
      <c r="I77" s="23"/>
      <c r="J77" s="23"/>
      <c r="K77" s="23"/>
      <c r="L77" s="23"/>
      <c r="M77" s="32"/>
      <c r="N77" s="31"/>
    </row>
    <row r="78" spans="1:14" x14ac:dyDescent="0.25">
      <c r="A78" s="24"/>
      <c r="B78" s="25"/>
      <c r="C78" s="112"/>
      <c r="D78" s="112"/>
      <c r="E78" s="112"/>
      <c r="F78" s="112"/>
      <c r="G78" s="112"/>
      <c r="H78" s="112"/>
      <c r="I78" s="112"/>
      <c r="J78" s="112"/>
      <c r="K78" s="62"/>
      <c r="L78" s="62"/>
      <c r="M78" s="24"/>
    </row>
    <row r="79" spans="1:14" x14ac:dyDescent="0.25">
      <c r="A79" s="24"/>
      <c r="B79" s="25"/>
      <c r="C79" s="26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4" x14ac:dyDescent="0.25">
      <c r="A80" s="24"/>
      <c r="B80" s="25"/>
      <c r="C80" s="26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x14ac:dyDescent="0.25">
      <c r="A81" s="24"/>
      <c r="B81" s="25"/>
      <c r="C81" s="56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x14ac:dyDescent="0.25">
      <c r="A82" s="24"/>
      <c r="B82" s="25"/>
      <c r="C82" s="26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x14ac:dyDescent="0.25">
      <c r="A83" s="24"/>
      <c r="B83" s="25"/>
      <c r="C83" s="26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x14ac:dyDescent="0.25">
      <c r="A84" s="24"/>
      <c r="B84" s="25"/>
      <c r="C84" s="56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x14ac:dyDescent="0.25">
      <c r="A85" s="24"/>
      <c r="B85" s="25"/>
      <c r="C85" s="26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x14ac:dyDescent="0.25">
      <c r="A86" s="24"/>
      <c r="B86" s="25"/>
      <c r="C86" s="26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x14ac:dyDescent="0.25">
      <c r="A87" s="24"/>
      <c r="B87" s="25"/>
      <c r="C87" s="26" t="s">
        <v>21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x14ac:dyDescent="0.25">
      <c r="A88" s="24"/>
      <c r="B88" s="25"/>
      <c r="C88" s="26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x14ac:dyDescent="0.25">
      <c r="A89" s="24"/>
      <c r="B89" s="25"/>
      <c r="C89" s="26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x14ac:dyDescent="0.25">
      <c r="A90" s="24"/>
      <c r="B90" s="25"/>
      <c r="C90" s="26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x14ac:dyDescent="0.25">
      <c r="A91" s="24"/>
      <c r="B91" s="25"/>
      <c r="C91" s="26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x14ac:dyDescent="0.25">
      <c r="A92" s="24"/>
      <c r="B92" s="25"/>
      <c r="C92" s="26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x14ac:dyDescent="0.25">
      <c r="A93" s="24"/>
      <c r="B93" s="25"/>
      <c r="C93" s="26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x14ac:dyDescent="0.25">
      <c r="A94" s="24"/>
      <c r="B94" s="25"/>
      <c r="C94" s="26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x14ac:dyDescent="0.25">
      <c r="A95" s="24"/>
      <c r="B95" s="25"/>
      <c r="C95" s="26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x14ac:dyDescent="0.25">
      <c r="A96" s="24"/>
      <c r="B96" s="25"/>
      <c r="C96" s="26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x14ac:dyDescent="0.25">
      <c r="A97" s="24"/>
      <c r="B97" s="25"/>
      <c r="C97" s="26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x14ac:dyDescent="0.25">
      <c r="A98" s="24"/>
      <c r="B98" s="25"/>
      <c r="C98" s="26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x14ac:dyDescent="0.25">
      <c r="A99" s="24"/>
      <c r="B99" s="25"/>
      <c r="C99" s="26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x14ac:dyDescent="0.25">
      <c r="A100" s="24"/>
      <c r="B100" s="25"/>
      <c r="C100" s="26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x14ac:dyDescent="0.25">
      <c r="A101" s="24"/>
      <c r="B101" s="25"/>
      <c r="C101" s="26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x14ac:dyDescent="0.25">
      <c r="A102" s="24"/>
      <c r="B102" s="25"/>
      <c r="C102" s="26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25">
      <c r="A103" s="24"/>
      <c r="B103" s="25"/>
      <c r="C103" s="26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x14ac:dyDescent="0.25">
      <c r="A104" s="24"/>
      <c r="B104" s="25"/>
      <c r="C104" s="26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x14ac:dyDescent="0.25">
      <c r="A105" s="24"/>
      <c r="B105" s="25"/>
      <c r="C105" s="26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x14ac:dyDescent="0.25">
      <c r="A106" s="24"/>
      <c r="B106" s="25"/>
      <c r="C106" s="26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x14ac:dyDescent="0.25">
      <c r="A107" s="24"/>
      <c r="B107" s="25"/>
      <c r="C107" s="26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x14ac:dyDescent="0.25">
      <c r="A108" s="24"/>
      <c r="B108" s="25"/>
      <c r="C108" s="26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5">
      <c r="A109" s="24"/>
      <c r="B109" s="25"/>
      <c r="C109" s="26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x14ac:dyDescent="0.25">
      <c r="A110" s="24"/>
      <c r="B110" s="25"/>
      <c r="C110" s="26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x14ac:dyDescent="0.25">
      <c r="A111" s="24"/>
      <c r="B111" s="25"/>
      <c r="C111" s="26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x14ac:dyDescent="0.25">
      <c r="A112" s="24"/>
      <c r="B112" s="25"/>
      <c r="C112" s="26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x14ac:dyDescent="0.25">
      <c r="A113" s="24"/>
      <c r="B113" s="25"/>
      <c r="C113" s="26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x14ac:dyDescent="0.25">
      <c r="A114" s="24"/>
      <c r="B114" s="25"/>
      <c r="C114" s="26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x14ac:dyDescent="0.25">
      <c r="A115" s="24"/>
      <c r="B115" s="25"/>
      <c r="C115" s="26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x14ac:dyDescent="0.25">
      <c r="A116" s="24"/>
      <c r="B116" s="25"/>
      <c r="C116" s="26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x14ac:dyDescent="0.25">
      <c r="A117" s="24"/>
      <c r="B117" s="25"/>
      <c r="C117" s="26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x14ac:dyDescent="0.25">
      <c r="A118" s="24"/>
      <c r="B118" s="25"/>
      <c r="C118" s="26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x14ac:dyDescent="0.25">
      <c r="A119" s="24"/>
      <c r="B119" s="25"/>
      <c r="C119" s="26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x14ac:dyDescent="0.25">
      <c r="A120" s="24"/>
      <c r="B120" s="25"/>
      <c r="C120" s="26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x14ac:dyDescent="0.25">
      <c r="A121" s="24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x14ac:dyDescent="0.25">
      <c r="A122" s="24"/>
      <c r="B122" s="25"/>
      <c r="C122" s="26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x14ac:dyDescent="0.25">
      <c r="A123" s="24"/>
      <c r="B123" s="25"/>
      <c r="C123" s="26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x14ac:dyDescent="0.25">
      <c r="A124" s="24"/>
      <c r="B124" s="25"/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x14ac:dyDescent="0.25">
      <c r="A125" s="24"/>
      <c r="B125" s="25"/>
      <c r="C125" s="26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x14ac:dyDescent="0.25">
      <c r="A126" s="24"/>
      <c r="B126" s="25"/>
      <c r="C126" s="26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x14ac:dyDescent="0.25">
      <c r="A127" s="24"/>
      <c r="B127" s="25"/>
      <c r="C127" s="26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x14ac:dyDescent="0.25">
      <c r="A128" s="24"/>
      <c r="B128" s="25"/>
      <c r="C128" s="26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x14ac:dyDescent="0.25">
      <c r="A129" s="24"/>
      <c r="B129" s="25"/>
      <c r="C129" s="26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x14ac:dyDescent="0.25">
      <c r="A130" s="24"/>
      <c r="B130" s="25"/>
      <c r="C130" s="26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x14ac:dyDescent="0.25">
      <c r="A131" s="24"/>
      <c r="B131" s="25"/>
      <c r="C131" s="26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x14ac:dyDescent="0.25">
      <c r="A132" s="24"/>
      <c r="B132" s="25"/>
      <c r="C132" s="26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x14ac:dyDescent="0.25">
      <c r="A133" s="24"/>
      <c r="B133" s="25"/>
      <c r="C133" s="26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x14ac:dyDescent="0.25">
      <c r="A134" s="24"/>
      <c r="B134" s="25"/>
      <c r="C134" s="26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x14ac:dyDescent="0.25">
      <c r="A135" s="24"/>
      <c r="B135" s="25"/>
      <c r="C135" s="26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x14ac:dyDescent="0.25">
      <c r="A136" s="24"/>
      <c r="B136" s="25"/>
      <c r="C136" s="26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x14ac:dyDescent="0.25">
      <c r="A137" s="24"/>
      <c r="B137" s="25"/>
      <c r="C137" s="26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x14ac:dyDescent="0.25">
      <c r="A138" s="24"/>
      <c r="B138" s="25"/>
      <c r="C138" s="26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x14ac:dyDescent="0.25">
      <c r="A139" s="24"/>
      <c r="B139" s="25"/>
      <c r="C139" s="26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x14ac:dyDescent="0.25">
      <c r="A140" s="24"/>
      <c r="B140" s="25"/>
      <c r="C140" s="26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x14ac:dyDescent="0.25">
      <c r="A141" s="24"/>
      <c r="B141" s="25"/>
      <c r="C141" s="26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x14ac:dyDescent="0.25">
      <c r="A142" s="24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x14ac:dyDescent="0.25">
      <c r="A143" s="24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x14ac:dyDescent="0.25">
      <c r="A144" s="24"/>
      <c r="B144" s="25"/>
      <c r="C144" s="26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x14ac:dyDescent="0.25">
      <c r="A145" s="24"/>
      <c r="B145" s="25"/>
      <c r="C145" s="26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x14ac:dyDescent="0.25">
      <c r="A146" s="24"/>
      <c r="B146" s="25"/>
      <c r="C146" s="26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x14ac:dyDescent="0.25">
      <c r="A147" s="24"/>
      <c r="B147" s="25"/>
      <c r="C147" s="26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x14ac:dyDescent="0.25">
      <c r="A148" s="24"/>
      <c r="B148" s="25"/>
      <c r="C148" s="26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x14ac:dyDescent="0.25">
      <c r="A149" s="24"/>
      <c r="B149" s="25"/>
      <c r="C149" s="26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x14ac:dyDescent="0.25">
      <c r="A150" s="24"/>
      <c r="B150" s="25"/>
      <c r="C150" s="26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x14ac:dyDescent="0.25">
      <c r="A151" s="24"/>
      <c r="B151" s="25"/>
      <c r="C151" s="26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x14ac:dyDescent="0.25">
      <c r="A152" s="24"/>
      <c r="B152" s="25"/>
      <c r="C152" s="26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x14ac:dyDescent="0.25">
      <c r="A153" s="24"/>
      <c r="B153" s="25"/>
      <c r="C153" s="26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x14ac:dyDescent="0.25">
      <c r="A154" s="24"/>
      <c r="B154" s="25"/>
      <c r="C154" s="26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x14ac:dyDescent="0.25">
      <c r="A155" s="24"/>
      <c r="B155" s="25"/>
      <c r="C155" s="26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x14ac:dyDescent="0.25">
      <c r="A156" s="24"/>
      <c r="B156" s="25"/>
      <c r="C156" s="26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x14ac:dyDescent="0.25">
      <c r="A157" s="24"/>
      <c r="B157" s="25"/>
      <c r="C157" s="26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x14ac:dyDescent="0.25">
      <c r="A158" s="24"/>
      <c r="B158" s="25"/>
      <c r="C158" s="26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x14ac:dyDescent="0.25">
      <c r="A159" s="24"/>
      <c r="B159" s="25"/>
      <c r="C159" s="26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x14ac:dyDescent="0.25">
      <c r="A160" s="24"/>
      <c r="B160" s="25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x14ac:dyDescent="0.25">
      <c r="A161" s="24"/>
      <c r="B161" s="25"/>
      <c r="C161" s="26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x14ac:dyDescent="0.25">
      <c r="A162" s="24"/>
      <c r="B162" s="25"/>
      <c r="C162" s="26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x14ac:dyDescent="0.25">
      <c r="A163" s="24"/>
      <c r="B163" s="25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x14ac:dyDescent="0.25">
      <c r="A164" s="24"/>
      <c r="B164" s="25"/>
      <c r="C164" s="26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x14ac:dyDescent="0.25">
      <c r="A165" s="24"/>
      <c r="B165" s="25"/>
      <c r="C165" s="26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x14ac:dyDescent="0.25">
      <c r="A166" s="24"/>
      <c r="B166" s="25"/>
      <c r="C166" s="26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x14ac:dyDescent="0.25">
      <c r="A167" s="24"/>
      <c r="B167" s="25"/>
      <c r="C167" s="26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 x14ac:dyDescent="0.25">
      <c r="A168" s="24"/>
      <c r="B168" s="25"/>
      <c r="C168" s="26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x14ac:dyDescent="0.25">
      <c r="A169" s="24"/>
      <c r="B169" s="25"/>
      <c r="C169" s="26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 x14ac:dyDescent="0.25">
      <c r="A170" s="24"/>
      <c r="B170" s="25"/>
      <c r="C170" s="26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x14ac:dyDescent="0.25">
      <c r="A171" s="24"/>
      <c r="B171" s="25"/>
      <c r="C171" s="26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x14ac:dyDescent="0.25">
      <c r="A172" s="24"/>
      <c r="B172" s="25"/>
      <c r="C172" s="26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x14ac:dyDescent="0.25">
      <c r="A173" s="24"/>
      <c r="B173" s="25"/>
      <c r="C173" s="26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x14ac:dyDescent="0.25">
      <c r="A174" s="24"/>
      <c r="B174" s="25"/>
      <c r="C174" s="26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x14ac:dyDescent="0.25">
      <c r="A175" s="24"/>
      <c r="B175" s="25"/>
      <c r="C175" s="26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x14ac:dyDescent="0.25">
      <c r="A176" s="24"/>
      <c r="B176" s="25"/>
      <c r="C176" s="26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x14ac:dyDescent="0.25">
      <c r="A177" s="24"/>
      <c r="B177" s="25"/>
      <c r="C177" s="26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x14ac:dyDescent="0.25">
      <c r="A178" s="24"/>
      <c r="B178" s="25"/>
      <c r="C178" s="26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 x14ac:dyDescent="0.25">
      <c r="A179" s="24"/>
      <c r="B179" s="25"/>
      <c r="C179" s="26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x14ac:dyDescent="0.25">
      <c r="A180" s="24"/>
      <c r="B180" s="25"/>
      <c r="C180" s="26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x14ac:dyDescent="0.25">
      <c r="A181" s="24"/>
      <c r="B181" s="25"/>
      <c r="C181" s="26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 x14ac:dyDescent="0.25">
      <c r="A182" s="24"/>
      <c r="B182" s="25"/>
      <c r="C182" s="26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 x14ac:dyDescent="0.25">
      <c r="A183" s="24"/>
      <c r="B183" s="25"/>
      <c r="C183" s="26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x14ac:dyDescent="0.25">
      <c r="A184" s="24"/>
      <c r="B184" s="25"/>
      <c r="C184" s="26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 x14ac:dyDescent="0.25">
      <c r="A185" s="24"/>
      <c r="B185" s="25"/>
      <c r="C185" s="26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 x14ac:dyDescent="0.25">
      <c r="A186" s="24"/>
      <c r="B186" s="25"/>
      <c r="C186" s="26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 x14ac:dyDescent="0.25">
      <c r="A187" s="24"/>
      <c r="B187" s="25"/>
      <c r="C187" s="26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 x14ac:dyDescent="0.25">
      <c r="A188" s="24"/>
      <c r="B188" s="25"/>
      <c r="C188" s="26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 x14ac:dyDescent="0.25">
      <c r="A189" s="24"/>
      <c r="B189" s="25"/>
      <c r="C189" s="26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x14ac:dyDescent="0.25">
      <c r="A190" s="24"/>
      <c r="B190" s="25"/>
      <c r="C190" s="26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 x14ac:dyDescent="0.25">
      <c r="A191" s="24"/>
      <c r="B191" s="25"/>
      <c r="C191" s="26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 x14ac:dyDescent="0.25">
      <c r="A192" s="24"/>
      <c r="B192" s="25"/>
      <c r="C192" s="26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 x14ac:dyDescent="0.25">
      <c r="A193" s="24"/>
      <c r="B193" s="25"/>
      <c r="C193" s="26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x14ac:dyDescent="0.25">
      <c r="A194" s="24"/>
      <c r="B194" s="25"/>
      <c r="C194" s="26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 x14ac:dyDescent="0.25">
      <c r="A195" s="24"/>
      <c r="B195" s="25"/>
      <c r="C195" s="26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x14ac:dyDescent="0.25">
      <c r="A196" s="24"/>
      <c r="B196" s="25"/>
      <c r="C196" s="26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x14ac:dyDescent="0.25">
      <c r="A197" s="24"/>
      <c r="B197" s="25"/>
      <c r="C197" s="26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x14ac:dyDescent="0.25">
      <c r="A198" s="24"/>
      <c r="B198" s="25"/>
      <c r="C198" s="26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x14ac:dyDescent="0.25">
      <c r="A199" s="24"/>
      <c r="B199" s="25"/>
      <c r="C199" s="26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x14ac:dyDescent="0.25">
      <c r="A200" s="24"/>
      <c r="B200" s="25"/>
      <c r="C200" s="26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x14ac:dyDescent="0.25">
      <c r="A201" s="24"/>
      <c r="B201" s="25"/>
      <c r="C201" s="26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x14ac:dyDescent="0.25">
      <c r="A202" s="24"/>
      <c r="B202" s="25"/>
      <c r="C202" s="26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x14ac:dyDescent="0.25">
      <c r="A203" s="24"/>
      <c r="B203" s="25"/>
      <c r="C203" s="26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x14ac:dyDescent="0.25">
      <c r="A204" s="24"/>
      <c r="B204" s="25"/>
      <c r="C204" s="26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 x14ac:dyDescent="0.25">
      <c r="A205" s="24"/>
      <c r="B205" s="25"/>
      <c r="C205" s="26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</sheetData>
  <mergeCells count="13">
    <mergeCell ref="A1:M1"/>
    <mergeCell ref="A2:M2"/>
    <mergeCell ref="B3:B4"/>
    <mergeCell ref="C3:C4"/>
    <mergeCell ref="C78:J78"/>
    <mergeCell ref="M3:M4"/>
    <mergeCell ref="D3:D4"/>
    <mergeCell ref="E3:F3"/>
    <mergeCell ref="G3:H3"/>
    <mergeCell ref="I3:J3"/>
    <mergeCell ref="K3:L3"/>
    <mergeCell ref="A6:A10"/>
    <mergeCell ref="A54:A60"/>
  </mergeCells>
  <pageMargins left="0.7" right="0.3" top="0.43" bottom="0.47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მოცუ</vt:lpstr>
      <vt:lpstr>მოცუ!Область_печати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2018-10-23T06:45:34Z</dcterms:modified>
</cp:coreProperties>
</file>