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545" activeTab="4"/>
  </bookViews>
  <sheets>
    <sheet name="ნაკრები" sheetId="1" r:id="rId1"/>
    <sheet name="ხარჯთაღრი. სამშ" sheetId="2" r:id="rId2"/>
    <sheet name="ელექტრობა" sheetId="3" r:id="rId3"/>
    <sheet name="სახანძრო" sheetId="4" r:id="rId4"/>
    <sheet name="მოც. უწ" sheetId="5" r:id="rId5"/>
  </sheets>
  <definedNames>
    <definedName name="_xlnm.Print_Area" localSheetId="2">ელექტრობა!$A$1:$M$48</definedName>
    <definedName name="_xlnm.Print_Area" localSheetId="0">ნაკრები!$A$1:$H$20</definedName>
    <definedName name="_xlnm.Print_Area" localSheetId="3">სახანძრო!$A$1:$M$20</definedName>
    <definedName name="_xlnm.Print_Area" localSheetId="1">'ხარჯთაღრი. სამშ'!$A$1:$M$327</definedName>
    <definedName name="_xlnm.Print_Titles" localSheetId="2">ელექტრობა!$5:$6</definedName>
    <definedName name="_xlnm.Print_Titles" localSheetId="4">'მოც. უწ'!$2:$3</definedName>
    <definedName name="_xlnm.Print_Titles" localSheetId="1">'ხარჯთაღრი. სამშ'!$5:$6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5" l="1"/>
  <c r="D55" i="5"/>
  <c r="D53" i="5"/>
  <c r="D43" i="5"/>
  <c r="D40" i="5"/>
  <c r="D34" i="5"/>
  <c r="D27" i="5"/>
  <c r="D24" i="5"/>
  <c r="D21" i="5"/>
  <c r="D14" i="5"/>
  <c r="D7" i="5"/>
  <c r="D35" i="5" l="1"/>
  <c r="D8" i="5"/>
  <c r="F127" i="2"/>
  <c r="F128" i="2"/>
  <c r="F129" i="2"/>
  <c r="F126" i="2"/>
  <c r="F114" i="2"/>
  <c r="F115" i="2"/>
  <c r="F116" i="2"/>
  <c r="F113" i="2"/>
  <c r="F124" i="2"/>
  <c r="F123" i="2"/>
  <c r="F122" i="2"/>
  <c r="F130" i="2" l="1"/>
  <c r="F132" i="2" l="1"/>
  <c r="F131" i="2"/>
  <c r="F133" i="2"/>
  <c r="F134" i="2"/>
  <c r="F10" i="4"/>
  <c r="F8" i="4"/>
  <c r="F34" i="3" l="1"/>
  <c r="F33" i="3"/>
  <c r="F32" i="3"/>
  <c r="F314" i="2"/>
  <c r="F313" i="2"/>
  <c r="F20" i="3"/>
  <c r="F21" i="3"/>
  <c r="F19" i="3"/>
  <c r="F8" i="3" l="1"/>
  <c r="F30" i="3"/>
  <c r="F26" i="3"/>
  <c r="F17" i="3"/>
  <c r="F14" i="3"/>
  <c r="F16" i="3"/>
  <c r="F12" i="3"/>
  <c r="F302" i="2"/>
  <c r="F310" i="2" s="1"/>
  <c r="F296" i="2"/>
  <c r="F295" i="2"/>
  <c r="F290" i="2"/>
  <c r="F291" i="2"/>
  <c r="F292" i="2"/>
  <c r="F293" i="2"/>
  <c r="F289" i="2"/>
  <c r="F273" i="2"/>
  <c r="F274" i="2"/>
  <c r="F275" i="2"/>
  <c r="F276" i="2"/>
  <c r="F277" i="2"/>
  <c r="F278" i="2"/>
  <c r="F272" i="2"/>
  <c r="F262" i="2"/>
  <c r="F263" i="2"/>
  <c r="F264" i="2"/>
  <c r="F265" i="2"/>
  <c r="F266" i="2"/>
  <c r="F267" i="2"/>
  <c r="F261" i="2"/>
  <c r="F297" i="2"/>
  <c r="F301" i="2" s="1"/>
  <c r="F282" i="2"/>
  <c r="F284" i="2" s="1"/>
  <c r="F24" i="3" l="1"/>
  <c r="F23" i="3"/>
  <c r="F307" i="2"/>
  <c r="F311" i="2"/>
  <c r="F286" i="2"/>
  <c r="F299" i="2"/>
  <c r="F306" i="2"/>
  <c r="F304" i="2"/>
  <c r="F305" i="2"/>
  <c r="F308" i="2"/>
  <c r="F270" i="2"/>
  <c r="F269" i="2"/>
  <c r="F259" i="2"/>
  <c r="F258" i="2"/>
  <c r="F257" i="2"/>
  <c r="F256" i="2"/>
  <c r="F254" i="2"/>
  <c r="F249" i="2"/>
  <c r="F248" i="2"/>
  <c r="F246" i="2"/>
  <c r="F245" i="2"/>
  <c r="F243" i="2"/>
  <c r="F242" i="2"/>
  <c r="F240" i="2"/>
  <c r="F239" i="2"/>
  <c r="F238" i="2"/>
  <c r="F237" i="2"/>
  <c r="F232" i="2"/>
  <c r="F234" i="2" s="1"/>
  <c r="F231" i="2"/>
  <c r="F229" i="2"/>
  <c r="F228" i="2"/>
  <c r="F227" i="2"/>
  <c r="F221" i="2"/>
  <c r="F220" i="2"/>
  <c r="F219" i="2"/>
  <c r="F218" i="2"/>
  <c r="F217" i="2"/>
  <c r="F215" i="2"/>
  <c r="F214" i="2"/>
  <c r="F213" i="2"/>
  <c r="F210" i="2"/>
  <c r="F209" i="2"/>
  <c r="F207" i="2"/>
  <c r="F206" i="2"/>
  <c r="F205" i="2"/>
  <c r="F204" i="2"/>
  <c r="F201" i="2"/>
  <c r="F200" i="2"/>
  <c r="F198" i="2"/>
  <c r="F197" i="2"/>
  <c r="F196" i="2"/>
  <c r="F195" i="2"/>
  <c r="F191" i="2"/>
  <c r="F192" i="2" s="1"/>
  <c r="F190" i="2"/>
  <c r="F188" i="2"/>
  <c r="E187" i="2"/>
  <c r="F187" i="2" s="1"/>
  <c r="E186" i="2"/>
  <c r="F186" i="2" s="1"/>
  <c r="F183" i="2"/>
  <c r="F182" i="2"/>
  <c r="F181" i="2"/>
  <c r="F180" i="2"/>
  <c r="F179" i="2"/>
  <c r="F178" i="2"/>
  <c r="F177" i="2"/>
  <c r="F176" i="2"/>
  <c r="F174" i="2"/>
  <c r="F173" i="2"/>
  <c r="F172" i="2"/>
  <c r="F171" i="2"/>
  <c r="F169" i="2"/>
  <c r="F168" i="2"/>
  <c r="F167" i="2"/>
  <c r="F166" i="2"/>
  <c r="F165" i="2"/>
  <c r="F163" i="2"/>
  <c r="F162" i="2"/>
  <c r="F161" i="2"/>
  <c r="F160" i="2"/>
  <c r="F159" i="2"/>
  <c r="F152" i="2"/>
  <c r="F154" i="2" s="1"/>
  <c r="E151" i="2"/>
  <c r="F151" i="2" s="1"/>
  <c r="E150" i="2"/>
  <c r="F150" i="2" s="1"/>
  <c r="E149" i="2"/>
  <c r="F149" i="2" s="1"/>
  <c r="E148" i="2"/>
  <c r="F148" i="2" s="1"/>
  <c r="F146" i="2"/>
  <c r="F145" i="2"/>
  <c r="F144" i="2"/>
  <c r="F143" i="2"/>
  <c r="F142" i="2"/>
  <c r="F141" i="2"/>
  <c r="F140" i="2"/>
  <c r="F137" i="2"/>
  <c r="F136" i="2"/>
  <c r="F107" i="2"/>
  <c r="F106" i="2"/>
  <c r="F105" i="2"/>
  <c r="F104" i="2"/>
  <c r="F103" i="2"/>
  <c r="F101" i="2"/>
  <c r="F100" i="2"/>
  <c r="F99" i="2"/>
  <c r="F98" i="2"/>
  <c r="F93" i="2"/>
  <c r="F92" i="2"/>
  <c r="F91" i="2"/>
  <c r="F89" i="2"/>
  <c r="F88" i="2"/>
  <c r="F87" i="2"/>
  <c r="F86" i="2"/>
  <c r="F80" i="2"/>
  <c r="F79" i="2"/>
  <c r="F78" i="2"/>
  <c r="F76" i="2"/>
  <c r="F75" i="2"/>
  <c r="F74" i="2"/>
  <c r="F73" i="2"/>
  <c r="F68" i="2"/>
  <c r="F67" i="2"/>
  <c r="F66" i="2"/>
  <c r="F64" i="2"/>
  <c r="E63" i="2"/>
  <c r="F63" i="2" s="1"/>
  <c r="E62" i="2"/>
  <c r="F62" i="2" s="1"/>
  <c r="F59" i="2"/>
  <c r="F58" i="2"/>
  <c r="F57" i="2"/>
  <c r="F56" i="2"/>
  <c r="F55" i="2"/>
  <c r="F54" i="2"/>
  <c r="F53" i="2"/>
  <c r="F52" i="2"/>
  <c r="F48" i="2"/>
  <c r="F49" i="2" s="1"/>
  <c r="F47" i="2"/>
  <c r="F46" i="2"/>
  <c r="F45" i="2"/>
  <c r="F44" i="2"/>
  <c r="F42" i="2"/>
  <c r="F40" i="2"/>
  <c r="F39" i="2"/>
  <c r="F37" i="2"/>
  <c r="F33" i="2"/>
  <c r="F32" i="2"/>
  <c r="F31" i="2"/>
  <c r="F30" i="2"/>
  <c r="F29" i="2"/>
  <c r="F27" i="2"/>
  <c r="F26" i="2"/>
  <c r="F25" i="2"/>
  <c r="F24" i="2"/>
  <c r="F18" i="2"/>
  <c r="F17" i="2"/>
  <c r="F16" i="2"/>
  <c r="F15" i="2"/>
  <c r="F13" i="2"/>
  <c r="F12" i="2"/>
  <c r="F10" i="2"/>
  <c r="F9" i="2"/>
  <c r="F8" i="2"/>
  <c r="F111" i="2" l="1"/>
  <c r="F50" i="2"/>
  <c r="F156" i="2"/>
  <c r="F108" i="2"/>
  <c r="F233" i="2"/>
  <c r="F285" i="2"/>
  <c r="F109" i="2"/>
  <c r="F153" i="2"/>
  <c r="F110" i="2"/>
  <c r="F157" i="2"/>
  <c r="F20" i="2"/>
  <c r="F21" i="2" s="1"/>
  <c r="F19" i="2"/>
  <c r="F224" i="2"/>
  <c r="F223" i="2"/>
  <c r="F222" i="2"/>
  <c r="F225" i="2"/>
  <c r="F155" i="2"/>
  <c r="F193" i="2"/>
</calcChain>
</file>

<file path=xl/sharedStrings.xml><?xml version="1.0" encoding="utf-8"?>
<sst xmlns="http://schemas.openxmlformats.org/spreadsheetml/2006/main" count="1018" uniqueCount="327">
  <si>
    <t>27-9-4.</t>
  </si>
  <si>
    <t>ასფალტის საფარის დემონტაჟი</t>
  </si>
  <si>
    <r>
      <t>100მ</t>
    </r>
    <r>
      <rPr>
        <b/>
        <vertAlign val="superscript"/>
        <sz val="9"/>
        <rFont val="Sylfaen"/>
        <family val="1"/>
        <charset val="204"/>
      </rPr>
      <t>3</t>
    </r>
  </si>
  <si>
    <t>შრომის დანახარჯები</t>
  </si>
  <si>
    <t>კაც/სთ</t>
  </si>
  <si>
    <t>ავტოგრეიდერი 108ცხ/ძ</t>
  </si>
  <si>
    <t>მ/სთ</t>
  </si>
  <si>
    <t>პნევმატური ჩაქუჩი</t>
  </si>
  <si>
    <t>მან/სთ</t>
  </si>
  <si>
    <t>46-33-2</t>
  </si>
  <si>
    <t>შრომის დანახარჯი</t>
  </si>
  <si>
    <t>მანქანები</t>
  </si>
  <si>
    <t>ლარი</t>
  </si>
  <si>
    <t>1-80-3</t>
  </si>
  <si>
    <r>
      <t>მ</t>
    </r>
    <r>
      <rPr>
        <b/>
        <vertAlign val="superscript"/>
        <sz val="9"/>
        <rFont val="Sylfaen"/>
        <family val="1"/>
        <charset val="204"/>
      </rPr>
      <t>3</t>
    </r>
  </si>
  <si>
    <t>27-19-1</t>
  </si>
  <si>
    <t>ანაკრები ბეტონის ბარდიურების მონტაჟი ბეტონის ფუძეზე</t>
  </si>
  <si>
    <t>100მ</t>
  </si>
  <si>
    <t>მანქანა</t>
  </si>
  <si>
    <t>ლ</t>
  </si>
  <si>
    <t>მ</t>
  </si>
  <si>
    <t>ბეტონი მ200</t>
  </si>
  <si>
    <t>მ3</t>
  </si>
  <si>
    <t>ხსნარი ცემენტის</t>
  </si>
  <si>
    <r>
      <t>მ</t>
    </r>
    <r>
      <rPr>
        <vertAlign val="superscript"/>
        <sz val="9"/>
        <color theme="1"/>
        <rFont val="Sylfaen"/>
        <family val="1"/>
        <charset val="204"/>
      </rPr>
      <t>3</t>
    </r>
  </si>
  <si>
    <t>სხვა მასალა</t>
  </si>
  <si>
    <t>ტნ</t>
  </si>
  <si>
    <t>8-3-2</t>
  </si>
  <si>
    <t>შრომითი რესურსები</t>
  </si>
  <si>
    <t>ქვიშა-ხრეში</t>
  </si>
  <si>
    <t>კუბ.მ.</t>
  </si>
  <si>
    <t>1-118-11</t>
  </si>
  <si>
    <t xml:space="preserve">ხრეშის დატკეპნა პნევმპომტკეპნავით </t>
  </si>
  <si>
    <t>100 მ3</t>
  </si>
  <si>
    <t xml:space="preserve">შრომითი რესურსები </t>
  </si>
  <si>
    <t>პნევმომტკეპნავი მოძრავ კომპრესორზე</t>
  </si>
  <si>
    <t>Е1-22-1ა</t>
  </si>
  <si>
    <t>დამუშავებული გრუნტის დატვირთვა ა/თვითმცლელზე ხელით</t>
  </si>
  <si>
    <t xml:space="preserve">შრომის დანახარჯები </t>
  </si>
  <si>
    <t>6-1-16.</t>
  </si>
  <si>
    <t>ბეტონი - B22,5</t>
  </si>
  <si>
    <t>ყალიბის ფარი</t>
  </si>
  <si>
    <t>კვ.მ.</t>
  </si>
  <si>
    <t>ფიცარი ყალიბის ჩამოგანული IIIხ. 40მმ-იანი</t>
  </si>
  <si>
    <t>არმატურა A-III D-12</t>
  </si>
  <si>
    <t>ტონა</t>
  </si>
  <si>
    <t>პროექტით</t>
  </si>
  <si>
    <t>სხვა ხარჯები</t>
  </si>
  <si>
    <t>11-11-11.</t>
  </si>
  <si>
    <t>ბეტონის იატაკის მორკინვა (დამუშავება ბეტონის შემამკვრივებელი ფხვნილით)</t>
  </si>
  <si>
    <t>მ2</t>
  </si>
  <si>
    <t>საბაზრო</t>
  </si>
  <si>
    <t>ბეტონის შემამკვრივებელი ფხვნილი</t>
  </si>
  <si>
    <t>კგ.</t>
  </si>
  <si>
    <t xml:space="preserve">15-55-9 </t>
  </si>
  <si>
    <t xml:space="preserve"> კედლების ლესვა ქვიშა-ცემენტის ხსნარით (სვეტების  ჩათვლით)</t>
  </si>
  <si>
    <t>შრომითი რესურსები 101X1,16=</t>
  </si>
  <si>
    <t>ქვ/ცემენტის ხსნარი (0,26+2,12)X1,05=</t>
  </si>
  <si>
    <t>15-168-7</t>
  </si>
  <si>
    <t xml:space="preserve"> კედლების შეფითხვნა და შეღებვა ნესტგამძლე წყალემულსიური საღებავით </t>
  </si>
  <si>
    <t xml:space="preserve"> ნესტგამძლე წყალემულსიური საღებავი</t>
  </si>
  <si>
    <t>კგ</t>
  </si>
  <si>
    <t>წებოვან-ზეთოვანი საფითხნი</t>
  </si>
  <si>
    <t>რკ/ბეტონის კედელის მოწყობა სისქით 25სმ</t>
  </si>
  <si>
    <r>
      <t>100მ</t>
    </r>
    <r>
      <rPr>
        <b/>
        <vertAlign val="superscript"/>
        <sz val="10"/>
        <color theme="1"/>
        <rFont val="Sylfaen"/>
        <family val="1"/>
      </rPr>
      <t>3</t>
    </r>
  </si>
  <si>
    <t>ბეტონი მ300მარკის</t>
  </si>
  <si>
    <r>
      <t>მ</t>
    </r>
    <r>
      <rPr>
        <vertAlign val="superscript"/>
        <sz val="10"/>
        <rFont val="Sylfaen"/>
        <family val="1"/>
      </rPr>
      <t>3</t>
    </r>
  </si>
  <si>
    <t>ხის ძელი</t>
  </si>
  <si>
    <t>ფიცარი ჩამოგანული 4სმ სისქის</t>
  </si>
  <si>
    <t>სამშენებლო ბოლტი</t>
  </si>
  <si>
    <t>ელექტროდი</t>
  </si>
  <si>
    <t>არმატურა  აIII დ10</t>
  </si>
  <si>
    <t xml:space="preserve">IIIკატ გრუნტის დამუშავება ხელით ფუნდამენტის მოსაწყობად </t>
  </si>
  <si>
    <t>საძირკვლის საფუძვლის  მოწყობა ქვიშა-ხრეშით</t>
  </si>
  <si>
    <t>100მ3</t>
  </si>
  <si>
    <t xml:space="preserve">მანქანები </t>
  </si>
  <si>
    <t>მონოლითური რკ/ბეტონის არმირებული საძირკვლის მოწყობა</t>
  </si>
  <si>
    <t>არმატურა A-III D-16</t>
  </si>
  <si>
    <t>არმატურა A-I D-6</t>
  </si>
  <si>
    <t>1000მ3</t>
  </si>
  <si>
    <t xml:space="preserve">ექსკავატორი კოვშის ტევადობით 0.5მ3 </t>
  </si>
  <si>
    <t xml:space="preserve"> არსებული ბეტონის ბარდიურების დემონტაჟი დასაწყობებით</t>
  </si>
  <si>
    <t>III  კატეგორიის გრუნტის დამუშავება ექსკავატორით ავტოთვითმცლელზე დატვირთვით ფუნდამენტის მოსაწყობდ</t>
  </si>
  <si>
    <r>
      <t xml:space="preserve">გრუნტის გატანა ტერიტორიიდან </t>
    </r>
    <r>
      <rPr>
        <b/>
        <sz val="10"/>
        <color theme="1"/>
        <rFont val="Sylfaen"/>
        <family val="1"/>
      </rPr>
      <t>15</t>
    </r>
    <r>
      <rPr>
        <b/>
        <sz val="10"/>
        <rFont val="Sylfaen"/>
        <family val="1"/>
        <charset val="204"/>
      </rPr>
      <t xml:space="preserve"> კმ-მდე მანძილზე</t>
    </r>
  </si>
  <si>
    <t>ჩასატანებელი დეტალების დამზადება მოწყობა</t>
  </si>
  <si>
    <t>ც</t>
  </si>
  <si>
    <t>ფურცლოვანი ფოლადი 30*30*1,5სმ</t>
  </si>
  <si>
    <t>არმატურა A-III D-14</t>
  </si>
  <si>
    <t>მისადაგებით</t>
  </si>
  <si>
    <t>იატაკის საფუძვლის  მოწყობა ქვიშა-ხრეშით</t>
  </si>
  <si>
    <t>6-11-3</t>
  </si>
  <si>
    <t>ლითონის კვადრატული მილით ბოძების მოწყობა</t>
  </si>
  <si>
    <t>შემკვრელი აI დ8</t>
  </si>
  <si>
    <t>ბორდიური  არსებული</t>
  </si>
  <si>
    <t>ბორდიური  საპროექტო</t>
  </si>
  <si>
    <t>ტ</t>
  </si>
  <si>
    <t>კრანი 16ტ-მდე ტვირთამწეობის</t>
  </si>
  <si>
    <t>კუთხოვანა 70-70-7მმ</t>
  </si>
  <si>
    <t>ლითონის კონსტრუქცია 150*150*6მმ</t>
  </si>
  <si>
    <t>ლითონის კონსტრუქცია 120*120*6მმ</t>
  </si>
  <si>
    <t>ლითონის კონსტრუქცია 100*100*5მმ</t>
  </si>
  <si>
    <t>გამოსაყენებელი ლითონის კონსტრუქცია მონტაჟისატვის</t>
  </si>
  <si>
    <t>9-12-1.</t>
  </si>
  <si>
    <t>ლითონის გადახურვის კონსტრუქციის მოწყობა მოწყობა (სარტყელი ფერმები)</t>
  </si>
  <si>
    <t>ლითონის კონსტრუქცია 150*150*5მმ</t>
  </si>
  <si>
    <t>ლითონის კონსტრუქცია 80*120*5მმ</t>
  </si>
  <si>
    <t>ლითონის კონსტრუქცია 80*120*4მმ</t>
  </si>
  <si>
    <r>
      <t>მ</t>
    </r>
    <r>
      <rPr>
        <vertAlign val="superscript"/>
        <sz val="10"/>
        <rFont val="Sylfaen"/>
        <family val="1"/>
      </rPr>
      <t>2</t>
    </r>
  </si>
  <si>
    <t>ლითონის  კონსტრუქციის მოწყობა მოწყობა (შემკვრელები, მოლარტყვა)</t>
  </si>
  <si>
    <t>ლითონის კონსტრუქცია 60*80*3მმ</t>
  </si>
  <si>
    <t>ლითონის კონსტრუქცია 40*40*3მმ</t>
  </si>
  <si>
    <t>13-15-9</t>
  </si>
  <si>
    <t>სხვა მანქანები</t>
  </si>
  <si>
    <t>EP-057</t>
  </si>
  <si>
    <t>საღებავის გამხსნელი</t>
  </si>
  <si>
    <t>13-18-8</t>
  </si>
  <si>
    <t xml:space="preserve">საღებავი ლითონის </t>
  </si>
  <si>
    <t>ლითონის კონსტრუქციის  დამუშავება და დაგრუნტვა</t>
  </si>
  <si>
    <t>ლითონის კონსტრუქციის შეღებვა ზეთოვანი საღებავით</t>
  </si>
  <si>
    <t>ჯამი</t>
  </si>
  <si>
    <t>ზედნადები  ხარჯები</t>
  </si>
  <si>
    <t>გეგმიური მოგება</t>
  </si>
  <si>
    <t>12-6-4</t>
  </si>
  <si>
    <t xml:space="preserve">შრომითი დანახარჯი  </t>
  </si>
  <si>
    <t>კ/სთ</t>
  </si>
  <si>
    <t xml:space="preserve">სჭვალი </t>
  </si>
  <si>
    <t>ცალი</t>
  </si>
  <si>
    <t>სახურავის ბურულის მოწყობა ფერადი პროფნასტილისაგან 0,5 მმ სისქით</t>
  </si>
  <si>
    <t>პროფნასტილი (ღარის სიმაღლე 40მმ) სისქით  0,5 მმ</t>
  </si>
  <si>
    <t>შენობის კედლებზე ბურულის მოწყობა ფერადი პროფნასტილისაგან 0,5 მმ სისქით</t>
  </si>
  <si>
    <t>პროფნასტილი (ღარის სიმაღლე 22მმ) სისქით  0,5 მმ</t>
  </si>
  <si>
    <t>პანდუსის საფუძვლის  მოწყობა ქვიშა-ხრეშით</t>
  </si>
  <si>
    <t>6-16-1</t>
  </si>
  <si>
    <t>სხვა მანქანა</t>
  </si>
  <si>
    <t>ხის ფიცარი 2ხ.25-32მმ</t>
  </si>
  <si>
    <t>ხის ფიცარი 2ხ.40მმ და მეტი</t>
  </si>
  <si>
    <t>ხის ფიცარი 3ხ.40მმ და მეტი</t>
  </si>
  <si>
    <t>არმატურა  d-12  A-III</t>
  </si>
  <si>
    <t>მონოლითური რკ/ბეტონის  ფილის მოწყობასისქით 15 სმ</t>
  </si>
  <si>
    <t>პანდუსის მონოლითური რკ/ბეტონის  ფილის მოწყობა სისქით 15 სმ</t>
  </si>
  <si>
    <t>ბეტონი მ300 მარკის</t>
  </si>
  <si>
    <t>ბეტონი მ300</t>
  </si>
  <si>
    <t>6-1-5</t>
  </si>
  <si>
    <t xml:space="preserve">ბეტონი მ200 </t>
  </si>
  <si>
    <t>ხის მასალა</t>
  </si>
  <si>
    <t xml:space="preserve">ფარი ყალიბის </t>
  </si>
  <si>
    <t xml:space="preserve">სხვა მასალა </t>
  </si>
  <si>
    <t xml:space="preserve">IIIკატ გრუნტის დამუშავება ხელით არხის მოსაწყობად </t>
  </si>
  <si>
    <t>არმატურა d-12  A-III</t>
  </si>
  <si>
    <t>არმატურა d-10  A-III</t>
  </si>
  <si>
    <t>ლითონის ცხაურის მოწყობა 55,8მ</t>
  </si>
  <si>
    <t>კუთხოვანა 60-60-5მმ</t>
  </si>
  <si>
    <t>ზოლოვანა 60-6მმ</t>
  </si>
  <si>
    <t>9-17-5</t>
  </si>
  <si>
    <t>1-79-1</t>
  </si>
  <si>
    <t xml:space="preserve">II კატეგორიის გრუნტის დამუშავება თხრილში ხელით </t>
  </si>
  <si>
    <t>r-1-2</t>
  </si>
  <si>
    <t>ზედმეტი გრუნტის დატვირთვა ხელით ა/თვითმცლელზე</t>
  </si>
  <si>
    <t>ზედმეტი გრუნტის ტრანსპორტირება 3 კმ-მდე</t>
  </si>
  <si>
    <t>16-6-2</t>
  </si>
  <si>
    <t>მილგაყვანილობის მოწყობა  პლასტმასის საკანალიზაციო მილებით</t>
  </si>
  <si>
    <t>გრძ/მ</t>
  </si>
  <si>
    <t>23-1-1</t>
  </si>
  <si>
    <t>კანალიზაციის მილსადენებზე ქვიშის ბალიშის მოწყობა</t>
  </si>
  <si>
    <t>ქვიშა</t>
  </si>
  <si>
    <t>_"_         23-1-3</t>
  </si>
  <si>
    <t xml:space="preserve">თხრილის შევსება ბალასტით </t>
  </si>
  <si>
    <t>ბალასტი</t>
  </si>
  <si>
    <t>23-12-1</t>
  </si>
  <si>
    <t xml:space="preserve">ანაკრები რკ/ბეტონის კანალიზაციის ჭა დ=1,0მ </t>
  </si>
  <si>
    <t>გადახურვის მრგვალი ფილა ხუფით</t>
  </si>
  <si>
    <t xml:space="preserve">კანალიზაციის რკ/ბეტონის ძირის ფილა </t>
  </si>
  <si>
    <t>23-11-7</t>
  </si>
  <si>
    <t>ჭის გარე კედლების დამუშავება ბითუმის მასტიკით</t>
  </si>
  <si>
    <t>შრომითი დანახარჯები</t>
  </si>
  <si>
    <t>ბიტუმი</t>
  </si>
  <si>
    <t>ბითუმის მასტიკა</t>
  </si>
  <si>
    <t>კანალიზაციის მილი გოფრირებული  SN4  D-500 მმ</t>
  </si>
  <si>
    <t>ანაკრები რკ/ბეტონის რგოლი დ=1მ  h1მ</t>
  </si>
  <si>
    <t>ანაკრები რკ/ბეტონის რგოლი დ=1მ  h0,5მ</t>
  </si>
  <si>
    <t>N</t>
  </si>
  <si>
    <t xml:space="preserve"> შიფრი</t>
  </si>
  <si>
    <t>სამუშაოს დასახელება</t>
  </si>
  <si>
    <t>განზ</t>
  </si>
  <si>
    <t>ნორმა          ერთ</t>
  </si>
  <si>
    <t>რაოდ</t>
  </si>
  <si>
    <t>მასალები</t>
  </si>
  <si>
    <t>ხელფასი</t>
  </si>
  <si>
    <t>ტრანსპორტი</t>
  </si>
  <si>
    <t>სულ</t>
  </si>
  <si>
    <t xml:space="preserve">შენობის გარე პერიმეტრზე  სიცარიელის შევსება ბალასტით </t>
  </si>
  <si>
    <t>გრძ.მ</t>
  </si>
  <si>
    <t>კომპლ.</t>
  </si>
  <si>
    <t>33-20-9</t>
  </si>
  <si>
    <t>დამიწების კონტურის მოწყობა</t>
  </si>
  <si>
    <t>დამიწების  ზოლოვანა 4X40  გალვანიზირებული</t>
  </si>
  <si>
    <t>ქანჩი-ჭანჭიკი M8</t>
  </si>
  <si>
    <t>არმატურა დ18  1,5მ სიგრძის 3ც</t>
  </si>
  <si>
    <t>სნწ                  27-11(1)  27-11(4)</t>
  </si>
  <si>
    <t xml:space="preserve">საფუძვლის ზედა ფენის მოწყობა ფრაქციული ღორღით 0-40მმ სისქით 10სმ                                     </t>
  </si>
  <si>
    <t>1000მ2</t>
  </si>
  <si>
    <t>კაც.სთ</t>
  </si>
  <si>
    <t>ავტოგრეიდერი საშუალო ტიპის 79კვტ (108ცხ.ძ)</t>
  </si>
  <si>
    <t>მანქ.სთ</t>
  </si>
  <si>
    <t>ბულდოზერი79 კვტ (108ცხ.ძ)</t>
  </si>
  <si>
    <t>სარწყავი მანქანა 6ტ</t>
  </si>
  <si>
    <t>სატკეპნი საგზაო თვითმავალი გლუვი 5ტ</t>
  </si>
  <si>
    <t>სატკეპნი საგზაო თვითმავალი გლუვი 10ტ</t>
  </si>
  <si>
    <t>ღორღის გამანაწილებელი</t>
  </si>
  <si>
    <t>მატერიალური რესურსები</t>
  </si>
  <si>
    <t>ფრაქციული ღორღი 0-40</t>
  </si>
  <si>
    <t>წყალი</t>
  </si>
  <si>
    <t>სნწ                        27-63(1)</t>
  </si>
  <si>
    <t>ბიტუმის მოსხმა 0,7კგ/მ2</t>
  </si>
  <si>
    <t>ავტოგუდრონატორი 3,5ტ</t>
  </si>
  <si>
    <t xml:space="preserve">ბიტუმი </t>
  </si>
  <si>
    <t>სნწ                        27-39(2)   27-40(2)</t>
  </si>
  <si>
    <t xml:space="preserve">ა/ბეტონის საფარის ქვედა ფენის მოწყობა მსხვილმარცვლოვანი ფოროვანი ა/ბეტონის  ცხლელი ნარევით სისქით 6სმ  </t>
  </si>
  <si>
    <t>ასფალტობეტონის დამგები</t>
  </si>
  <si>
    <t xml:space="preserve">მსხვილმარცვლოვანი ფოროვანი ასფალტობეტონი </t>
  </si>
  <si>
    <t>ბიტუმის მოსხმა 0,35კგ/მ2</t>
  </si>
  <si>
    <t>სნწ                  27-39(2)   27-40(2)</t>
  </si>
  <si>
    <t xml:space="preserve">ა/ბეტონის საფარის ზედა ფენის მოწყობა წვრილმარცვლოვანი მკვრივი ა/ბეტონის  ცხლელი ნარევით სისქით 4სმ                                                                                                        </t>
  </si>
  <si>
    <t>წვრილმარცვლოვანი მკვრივი  ასფალტობეტონი ტიპი ბ</t>
  </si>
  <si>
    <t>8-141-1</t>
  </si>
  <si>
    <t xml:space="preserve">შრ. დანახარჯი </t>
  </si>
  <si>
    <t>გრძ.მ.</t>
  </si>
  <si>
    <t>სხვა მასალები</t>
  </si>
  <si>
    <t>21-25-4</t>
  </si>
  <si>
    <t>ამწე კოშკურა</t>
  </si>
  <si>
    <t xml:space="preserve">21-17-3             </t>
  </si>
  <si>
    <t>ორმაგიზოლაციანი კაბელი NYM-J 3*1,5</t>
  </si>
  <si>
    <t>ანძური ამწევი</t>
  </si>
  <si>
    <t>8-524-9</t>
  </si>
  <si>
    <t>შრომითი რესურსი</t>
  </si>
  <si>
    <t>ABBГ(3*6+1*4) ალუმინის საჰაერო კაბელის მოწყობა ბაგირის გათვალისწინებით</t>
  </si>
  <si>
    <t>საჰაერო  კაბელი  ABBГ(3*6+1*4)</t>
  </si>
  <si>
    <t>ბაგირი დ10,5მმ</t>
  </si>
  <si>
    <t>გოფრირებული მილი კაბელის გასატარებლად ცეცხლგამძლე დ32</t>
  </si>
  <si>
    <t>LED პროჟექტორის მონტაჟი ბოძებზე</t>
  </si>
  <si>
    <t xml:space="preserve"> LED პროჟექტორი 6500K 100W </t>
  </si>
  <si>
    <t>სანათიდან შეერთების წერტილამდე  NYM-J 3*2,5  კაბელის მონტაჟი</t>
  </si>
  <si>
    <t>ორმაგიზოლაციანი კაბელი NYM-J 3*2,5</t>
  </si>
  <si>
    <t>მილი ცეცხლგამძლე, გოფრირებული  D-20</t>
  </si>
  <si>
    <t xml:space="preserve">მართვის ელ-გამანაწილებელი კარადა რკინის  გასაღებით </t>
  </si>
  <si>
    <t>კარადა რკინის გასაღებით,</t>
  </si>
  <si>
    <t>ავტომატი 16ა</t>
  </si>
  <si>
    <t>ავტომატი 25/3ა</t>
  </si>
  <si>
    <t xml:space="preserve">ჯამი </t>
  </si>
  <si>
    <t>ზედნადები ხარჯები მუშის ხელფასიდან</t>
  </si>
  <si>
    <t>გეგმიური დაგროვება</t>
  </si>
  <si>
    <t>სახარჯთაღრიცხვო ანგარიშის და ხარჯთაღრიცხვის ნომერი</t>
  </si>
  <si>
    <t>ობიექტის, სამუშაოების და ხარჯების დასახელება</t>
  </si>
  <si>
    <t>სახარჯთღრიცხვო ღირებულება ათასი ლარი</t>
  </si>
  <si>
    <t xml:space="preserve">სამშენებლო სამუშაოები </t>
  </si>
  <si>
    <t>სამონტაჟო სამუშაოები</t>
  </si>
  <si>
    <t>საერთო სახარჯთაღ რიცხვო ღირებულება</t>
  </si>
  <si>
    <t>თავი I</t>
  </si>
  <si>
    <t>ტერიტორიის მომზადება</t>
  </si>
  <si>
    <t>ხარჯები არ არის</t>
  </si>
  <si>
    <t>თავი II</t>
  </si>
  <si>
    <t>მშენებლობის ძირითადი ობიექტები</t>
  </si>
  <si>
    <t>ობიექტ. ხარჯთ. #1</t>
  </si>
  <si>
    <t>ობიექტ. ხარჯთ. #2</t>
  </si>
  <si>
    <t>ობიექტ. ხარჯთ. #3</t>
  </si>
  <si>
    <t>თავი III</t>
  </si>
  <si>
    <t>დამატებითი ღირებულების გადასახადი 18%</t>
  </si>
  <si>
    <t xml:space="preserve">სულ კრებსითი სახარჯთაღრიცხვო ღირებულება </t>
  </si>
  <si>
    <t>ობიექტური ხარჯთაღრიცხვა N1</t>
  </si>
  <si>
    <t>#</t>
  </si>
  <si>
    <t>დანადგარები ავეჯი ინვენტარი</t>
  </si>
  <si>
    <t>ელ. მომარაგების სამუშაოები</t>
  </si>
  <si>
    <t>სამშენებლო სამუშაოები</t>
  </si>
  <si>
    <t xml:space="preserve">ჯ ა მ ი </t>
  </si>
  <si>
    <t>8.591-3</t>
  </si>
  <si>
    <t>ორწვერა ორპოლუსა როზეტი დამიწების კონტაქტით</t>
  </si>
  <si>
    <t>ამომრთველი-ჩამრთველი ორპოლუსა</t>
  </si>
  <si>
    <t>შემაერთებელი კოლოფი</t>
  </si>
  <si>
    <t>საინსტალაციო კოლოფი</t>
  </si>
  <si>
    <t xml:space="preserve">ამომრთველების მონტაჟი </t>
  </si>
  <si>
    <t>ობიექტური ხარჯთაღრიცხვა N2 ელექტრო სამონტაჟო სამუშაოები</t>
  </si>
  <si>
    <t>ელექტო</t>
  </si>
  <si>
    <t xml:space="preserve">სახანძრო-საინვენტარო დაფა ცეცხლმაქრი სშუალებებით </t>
  </si>
  <si>
    <t xml:space="preserve">სახანძრო-საინვენტარო დაფა ცეცხლმაქრი ფხვნილის შემცველი ორი ბალონით მინიმუმ 10ლ ტევადობის </t>
  </si>
  <si>
    <t>კომპლ</t>
  </si>
  <si>
    <t>მასალა</t>
  </si>
  <si>
    <t>მოგება</t>
  </si>
  <si>
    <t>დაგროვების საპენსიო გადასახადი</t>
  </si>
  <si>
    <t>ზედნადები ხარჯები-ხელფასიდან</t>
  </si>
  <si>
    <t>სახანძრო უსაფრთხოება</t>
  </si>
  <si>
    <t>ობიექტური ხარჯთაღრიცხვა N3 სახანჟრო უსაფრთხოება</t>
  </si>
  <si>
    <t>9-7-1.</t>
  </si>
  <si>
    <t>მემანქანის ხელფასი</t>
  </si>
  <si>
    <t>კრანი  10ტ-მდე</t>
  </si>
  <si>
    <t>ლითონის კონსტრუქცია</t>
  </si>
  <si>
    <t>პროექტი</t>
  </si>
  <si>
    <t>სამონტაჟო ლითონის კონსტრუქცია</t>
  </si>
  <si>
    <t>სარტყელი 150*150*5მმ</t>
  </si>
  <si>
    <t>სახურავზე ასასვლელი ლითონის კიბის მოწყობა</t>
  </si>
  <si>
    <t>კუთხოვანა 70-70-5მმ</t>
  </si>
  <si>
    <t>კუთხოვანა 60*60*5მმ</t>
  </si>
  <si>
    <t>კუთხოვანა 60*60*4მმ</t>
  </si>
  <si>
    <t xml:space="preserve">ზოლოვანა 40-3მმ  </t>
  </si>
  <si>
    <t xml:space="preserve">რკ/ბეტონის  მ300   არხის  მოწყობა  </t>
  </si>
  <si>
    <t>პროექტ</t>
  </si>
  <si>
    <r>
      <t>მ</t>
    </r>
    <r>
      <rPr>
        <vertAlign val="superscript"/>
        <sz val="9"/>
        <rFont val="Sylfaen"/>
        <family val="1"/>
        <charset val="204"/>
      </rPr>
      <t>3</t>
    </r>
  </si>
  <si>
    <r>
      <t>100მ</t>
    </r>
    <r>
      <rPr>
        <vertAlign val="superscript"/>
        <sz val="9"/>
        <rFont val="Sylfaen"/>
        <family val="1"/>
        <charset val="204"/>
      </rPr>
      <t>3</t>
    </r>
  </si>
  <si>
    <r>
      <t>მ</t>
    </r>
    <r>
      <rPr>
        <b/>
        <vertAlign val="superscript"/>
        <sz val="10"/>
        <rFont val="Sylfaen"/>
        <family val="1"/>
      </rPr>
      <t>3</t>
    </r>
  </si>
  <si>
    <r>
      <t>მ</t>
    </r>
    <r>
      <rPr>
        <b/>
        <vertAlign val="superscript"/>
        <sz val="10"/>
        <rFont val="Sylfaen"/>
        <family val="1"/>
      </rPr>
      <t>2</t>
    </r>
  </si>
  <si>
    <t>შრომის რესურსები</t>
  </si>
  <si>
    <t xml:space="preserve">               შედგენილია 1984წ საბაზისო ნორმებით მიმდინარე ფასებში (2019წ IIIკვ)  </t>
  </si>
  <si>
    <t>ერთ. ფასი</t>
  </si>
  <si>
    <t>სულ  (ლარი)</t>
  </si>
  <si>
    <t>ერთ. ღირებ.</t>
  </si>
  <si>
    <r>
      <t xml:space="preserve">გრუნტის გატანა ტერიტორიიდან </t>
    </r>
    <r>
      <rPr>
        <sz val="10"/>
        <color theme="1"/>
        <rFont val="Sylfaen"/>
        <family val="1"/>
        <charset val="204"/>
      </rPr>
      <t>15</t>
    </r>
    <r>
      <rPr>
        <sz val="10"/>
        <rFont val="Sylfaen"/>
        <family val="1"/>
        <charset val="204"/>
      </rPr>
      <t xml:space="preserve"> კმ-მდე მანძილზე</t>
    </r>
  </si>
  <si>
    <r>
      <t>100მ</t>
    </r>
    <r>
      <rPr>
        <vertAlign val="superscript"/>
        <sz val="10"/>
        <color theme="1"/>
        <rFont val="Sylfaen"/>
        <family val="1"/>
        <charset val="204"/>
      </rPr>
      <t>3</t>
    </r>
  </si>
  <si>
    <r>
      <t>მ</t>
    </r>
    <r>
      <rPr>
        <vertAlign val="superscript"/>
        <sz val="10"/>
        <rFont val="Sylfaen"/>
        <family val="1"/>
        <charset val="204"/>
      </rPr>
      <t>3</t>
    </r>
  </si>
  <si>
    <r>
      <t>მ</t>
    </r>
    <r>
      <rPr>
        <vertAlign val="superscript"/>
        <sz val="10"/>
        <rFont val="Sylfaen"/>
        <family val="1"/>
        <charset val="204"/>
      </rPr>
      <t>2</t>
    </r>
  </si>
  <si>
    <t>რეზერვი გაუთვალისწინებელ  სამუშაოებზე - არაუმეტეს 3%</t>
  </si>
  <si>
    <t>არაუმეტეს 10%</t>
  </si>
  <si>
    <t>არაუმეტეს 8%</t>
  </si>
  <si>
    <t>არაუმეტეს 75%</t>
  </si>
  <si>
    <t>არაუმეტეს 65%</t>
  </si>
  <si>
    <t>კახეთის გზატკეცილი N67-ში შ.პ.ს "თბილსერვის ჯუფი"-ის კუთვნილ მიწის ნაკვეთზე მარილის შესანახი საწყობის მოწყობის სამუშაოების ნაკრები სახარჯთაღრიცხვო გაანგარიშება</t>
  </si>
  <si>
    <t>კახეთის გზატკეცილი N67-ში შ.პ.ს "თბილსერვის ჯგუფი"-ის კუთვნილ მიწის ნაკვეთზე მარილის შესანახი საწყობის მშენებლობის ხარჯთაღრიცხვა</t>
  </si>
  <si>
    <t>ქ. თბილისში კახეთის გზატკეცილი N67-ში შ.პ.ს "თბილსერვის ჯგუფი"-ის კუთვნილ მიწის ნაკვეთზე მარილის შესანახი საწყობის მშენებლობის ხარჯთაღრიცხვა</t>
  </si>
  <si>
    <t>ქ. თბილისში კახეთის გზატკეცილი N67-ში შ.პ.ს "თბილსერვის ჯგუფი"-ის კუთვნილ მიწის ნაკვეთზე მარილის შესანახი საწყობის მშენებლობის მოცულობათა უწყისი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</si>
</sst>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L_a_r_i_-;\-* #,##0.00\ _L_a_r_i_-;_-* &quot;-&quot;??\ _L_a_r_i_-;_-@_-"/>
    <numFmt numFmtId="164" formatCode="_-* #,##0.00_-;\-* #,##0.00_-;_-* &quot;-&quot;??_-;_-@_-"/>
    <numFmt numFmtId="165" formatCode="_(* #,##0.00_);_(* \(#,##0.00\);_(* &quot;-&quot;??_);_(@_)"/>
    <numFmt numFmtId="166" formatCode="0.0000"/>
    <numFmt numFmtId="167" formatCode="0.000"/>
    <numFmt numFmtId="168" formatCode="_(* #,##0.0000_);_(* \(#,##0.0000\);_(* &quot;-&quot;??_);_(@_)"/>
    <numFmt numFmtId="169" formatCode="#,##0.0000"/>
    <numFmt numFmtId="170" formatCode="#,##0.00;[Red]#,##0.00"/>
    <numFmt numFmtId="171" formatCode="#,##0.000"/>
    <numFmt numFmtId="172" formatCode="_-* #,##0.00\ _₾_-;\-* #,##0.00\ _₾_-;_-* &quot;-&quot;??\ _₾_-;_-@_-"/>
    <numFmt numFmtId="173" formatCode="#,##0.000;[Red]#,##0.000"/>
    <numFmt numFmtId="174" formatCode="#,##0.0000;[Red]#,##0.0000"/>
    <numFmt numFmtId="175" formatCode="0.00000"/>
    <numFmt numFmtId="176" formatCode="0.0"/>
  </numFmts>
  <fonts count="5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Sylfaen"/>
      <family val="1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b/>
      <vertAlign val="superscript"/>
      <sz val="9"/>
      <name val="Sylfaen"/>
      <family val="1"/>
      <charset val="204"/>
    </font>
    <font>
      <sz val="10"/>
      <name val="Arial Cyr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Sylfaen"/>
      <family val="1"/>
      <charset val="204"/>
    </font>
    <font>
      <vertAlign val="superscript"/>
      <sz val="9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Arial"/>
      <family val="2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</font>
    <font>
      <sz val="8"/>
      <name val="Sylfaen"/>
      <family val="1"/>
      <charset val="204"/>
    </font>
    <font>
      <b/>
      <vertAlign val="superscript"/>
      <sz val="10"/>
      <color theme="1"/>
      <name val="Sylfaen"/>
      <family val="1"/>
    </font>
    <font>
      <vertAlign val="superscript"/>
      <sz val="10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sz val="11"/>
      <name val="Arial"/>
      <family val="2"/>
    </font>
    <font>
      <b/>
      <sz val="9"/>
      <name val="Sylfaen"/>
      <family val="1"/>
    </font>
    <font>
      <b/>
      <sz val="11"/>
      <name val="Sylfaen"/>
      <family val="1"/>
    </font>
    <font>
      <b/>
      <sz val="9"/>
      <color theme="1"/>
      <name val="Sylfaen"/>
      <family val="1"/>
    </font>
    <font>
      <sz val="11"/>
      <name val="Calibri"/>
      <family val="1"/>
      <charset val="204"/>
      <scheme val="minor"/>
    </font>
    <font>
      <b/>
      <sz val="11"/>
      <name val="Calibri"/>
      <family val="1"/>
      <charset val="204"/>
      <scheme val="minor"/>
    </font>
    <font>
      <b/>
      <sz val="10"/>
      <name val="Calibri"/>
      <family val="1"/>
      <charset val="204"/>
      <scheme val="minor"/>
    </font>
    <font>
      <sz val="10"/>
      <name val="Calibri"/>
      <family val="1"/>
      <charset val="204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name val="AcadNusx"/>
    </font>
    <font>
      <b/>
      <sz val="10"/>
      <name val="AcadNusx"/>
    </font>
    <font>
      <b/>
      <sz val="10"/>
      <color indexed="8"/>
      <name val="Sylfaen"/>
      <family val="1"/>
      <charset val="204"/>
    </font>
    <font>
      <sz val="10"/>
      <color indexed="8"/>
      <name val="Sylfaen"/>
      <family val="1"/>
      <charset val="204"/>
    </font>
    <font>
      <sz val="8"/>
      <color indexed="8"/>
      <name val="Sylfaen"/>
      <family val="1"/>
      <charset val="204"/>
    </font>
    <font>
      <sz val="11"/>
      <name val="AcadNusx"/>
    </font>
    <font>
      <sz val="10"/>
      <name val="Helv"/>
    </font>
    <font>
      <sz val="10"/>
      <name val="Times New Roman"/>
      <family val="1"/>
      <charset val="204"/>
    </font>
    <font>
      <sz val="11"/>
      <name val="Sylfaen"/>
      <family val="1"/>
    </font>
    <font>
      <sz val="11"/>
      <color theme="1"/>
      <name val="Sylfaen"/>
      <family val="1"/>
    </font>
    <font>
      <sz val="10"/>
      <color indexed="8"/>
      <name val="Sylfaen"/>
      <family val="1"/>
    </font>
    <font>
      <sz val="9"/>
      <color theme="1"/>
      <name val="Calibri"/>
      <family val="2"/>
      <charset val="1"/>
      <scheme val="minor"/>
    </font>
    <font>
      <vertAlign val="superscript"/>
      <sz val="9"/>
      <name val="Sylfaen"/>
      <family val="1"/>
      <charset val="204"/>
    </font>
    <font>
      <b/>
      <vertAlign val="superscript"/>
      <sz val="10"/>
      <name val="Sylfaen"/>
      <family val="1"/>
    </font>
    <font>
      <sz val="11"/>
      <color theme="1"/>
      <name val="Sylfaen"/>
      <family val="1"/>
      <charset val="204"/>
    </font>
    <font>
      <vertAlign val="superscript"/>
      <sz val="10"/>
      <color theme="1"/>
      <name val="Sylfaen"/>
      <family val="1"/>
      <charset val="204"/>
    </font>
    <font>
      <vertAlign val="superscript"/>
      <sz val="10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6" fillId="0" borderId="0"/>
    <xf numFmtId="0" fontId="35" fillId="6" borderId="14" applyNumberFormat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615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2" fontId="3" fillId="2" borderId="1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8" fontId="2" fillId="0" borderId="1" xfId="1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49" fontId="14" fillId="0" borderId="1" xfId="0" applyNumberFormat="1" applyFont="1" applyBorder="1"/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169" fontId="14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66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166" fontId="14" fillId="0" borderId="1" xfId="0" applyNumberFormat="1" applyFont="1" applyBorder="1" applyAlignment="1">
      <alignment horizontal="center" vertical="center" wrapText="1"/>
    </xf>
    <xf numFmtId="169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/>
    </xf>
    <xf numFmtId="167" fontId="14" fillId="0" borderId="1" xfId="0" applyNumberFormat="1" applyFont="1" applyBorder="1" applyAlignment="1">
      <alignment horizontal="center" vertical="center"/>
    </xf>
    <xf numFmtId="169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3" borderId="1" xfId="4" applyNumberFormat="1" applyFont="1" applyFill="1" applyBorder="1" applyAlignment="1">
      <alignment horizontal="center" vertical="center"/>
    </xf>
    <xf numFmtId="4" fontId="14" fillId="0" borderId="1" xfId="4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4" fontId="14" fillId="0" borderId="1" xfId="4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4" fillId="0" borderId="1" xfId="5" applyFont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166" fontId="14" fillId="0" borderId="1" xfId="5" applyNumberFormat="1" applyFont="1" applyBorder="1" applyAlignment="1">
      <alignment horizontal="center"/>
    </xf>
    <xf numFmtId="169" fontId="14" fillId="0" borderId="1" xfId="5" applyNumberFormat="1" applyFont="1" applyBorder="1" applyAlignment="1">
      <alignment horizontal="center"/>
    </xf>
    <xf numFmtId="0" fontId="14" fillId="0" borderId="1" xfId="5" applyFont="1" applyBorder="1" applyAlignment="1">
      <alignment horizontal="center" vertical="center"/>
    </xf>
    <xf numFmtId="0" fontId="14" fillId="2" borderId="1" xfId="5" applyFont="1" applyFill="1" applyBorder="1" applyAlignment="1">
      <alignment horizontal="left" vertical="center"/>
    </xf>
    <xf numFmtId="166" fontId="14" fillId="0" borderId="1" xfId="5" applyNumberFormat="1" applyFont="1" applyBorder="1" applyAlignment="1">
      <alignment horizontal="center" vertical="center"/>
    </xf>
    <xf numFmtId="169" fontId="14" fillId="0" borderId="1" xfId="5" applyNumberFormat="1" applyFont="1" applyBorder="1" applyAlignment="1">
      <alignment horizontal="center" vertical="center"/>
    </xf>
    <xf numFmtId="4" fontId="14" fillId="0" borderId="1" xfId="5" applyNumberFormat="1" applyFont="1" applyBorder="1" applyAlignment="1">
      <alignment horizontal="center" vertical="center"/>
    </xf>
    <xf numFmtId="0" fontId="14" fillId="2" borderId="1" xfId="5" applyFont="1" applyFill="1" applyBorder="1" applyAlignment="1">
      <alignment horizontal="center"/>
    </xf>
    <xf numFmtId="167" fontId="14" fillId="2" borderId="1" xfId="0" applyNumberFormat="1" applyFont="1" applyFill="1" applyBorder="1" applyAlignment="1">
      <alignment horizontal="center" vertical="center"/>
    </xf>
    <xf numFmtId="169" fontId="14" fillId="2" borderId="1" xfId="0" applyNumberFormat="1" applyFont="1" applyFill="1" applyBorder="1" applyAlignment="1">
      <alignment horizontal="center" vertical="center"/>
    </xf>
    <xf numFmtId="4" fontId="14" fillId="0" borderId="1" xfId="6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169" fontId="14" fillId="2" borderId="1" xfId="0" applyNumberFormat="1" applyFont="1" applyFill="1" applyBorder="1" applyAlignment="1">
      <alignment horizontal="center"/>
    </xf>
    <xf numFmtId="169" fontId="14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70" fontId="1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3" fillId="0" borderId="1" xfId="3" applyNumberFormat="1" applyFont="1" applyFill="1" applyBorder="1" applyAlignment="1">
      <alignment horizontal="center" vertical="center" wrapText="1"/>
    </xf>
    <xf numFmtId="4" fontId="14" fillId="0" borderId="1" xfId="3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4" fontId="14" fillId="2" borderId="1" xfId="4" applyNumberFormat="1" applyFont="1" applyFill="1" applyBorder="1" applyAlignment="1">
      <alignment horizontal="center" vertical="center"/>
    </xf>
    <xf numFmtId="4" fontId="14" fillId="0" borderId="1" xfId="4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/>
    </xf>
    <xf numFmtId="0" fontId="14" fillId="0" borderId="1" xfId="5" applyFont="1" applyBorder="1" applyAlignment="1">
      <alignment horizontal="left" vertical="center"/>
    </xf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4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4" fillId="5" borderId="1" xfId="0" applyNumberFormat="1" applyFont="1" applyFill="1" applyBorder="1" applyAlignment="1" applyProtection="1">
      <alignment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167" fontId="4" fillId="5" borderId="1" xfId="0" applyNumberFormat="1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center" wrapText="1"/>
    </xf>
    <xf numFmtId="167" fontId="4" fillId="5" borderId="1" xfId="1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center" vertical="center" wrapText="1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167" fontId="14" fillId="5" borderId="1" xfId="0" applyNumberFormat="1" applyFont="1" applyFill="1" applyBorder="1" applyAlignment="1">
      <alignment horizontal="center" vertical="center" wrapText="1"/>
    </xf>
    <xf numFmtId="167" fontId="20" fillId="5" borderId="1" xfId="0" applyNumberFormat="1" applyFont="1" applyFill="1" applyBorder="1" applyAlignment="1">
      <alignment horizontal="center" vertical="center" wrapText="1"/>
    </xf>
    <xf numFmtId="4" fontId="13" fillId="5" borderId="1" xfId="3" applyNumberFormat="1" applyFont="1" applyFill="1" applyBorder="1" applyAlignment="1">
      <alignment horizontal="left" vertical="center" wrapText="1"/>
    </xf>
    <xf numFmtId="4" fontId="13" fillId="5" borderId="1" xfId="3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7" fontId="13" fillId="5" borderId="1" xfId="0" applyNumberFormat="1" applyFont="1" applyFill="1" applyBorder="1" applyAlignment="1">
      <alignment horizontal="center" vertical="center" wrapText="1"/>
    </xf>
    <xf numFmtId="166" fontId="13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6" fontId="20" fillId="5" borderId="1" xfId="0" applyNumberFormat="1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/>
    </xf>
    <xf numFmtId="0" fontId="13" fillId="5" borderId="1" xfId="5" applyFont="1" applyFill="1" applyBorder="1" applyAlignment="1">
      <alignment horizontal="center" vertical="center" wrapText="1"/>
    </xf>
    <xf numFmtId="2" fontId="13" fillId="5" borderId="1" xfId="5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2" fontId="13" fillId="5" borderId="1" xfId="0" applyNumberFormat="1" applyFont="1" applyFill="1" applyBorder="1" applyAlignment="1">
      <alignment horizontal="center" vertical="center"/>
    </xf>
    <xf numFmtId="166" fontId="20" fillId="5" borderId="1" xfId="0" applyNumberFormat="1" applyFont="1" applyFill="1" applyBorder="1" applyAlignment="1">
      <alignment horizontal="center" vertical="center" wrapText="1"/>
    </xf>
    <xf numFmtId="0" fontId="13" fillId="5" borderId="1" xfId="5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165" fontId="8" fillId="5" borderId="1" xfId="1" applyNumberFormat="1" applyFont="1" applyFill="1" applyBorder="1" applyAlignment="1">
      <alignment vertical="center"/>
    </xf>
    <xf numFmtId="4" fontId="22" fillId="0" borderId="1" xfId="3" applyNumberFormat="1" applyFont="1" applyFill="1" applyBorder="1" applyAlignment="1">
      <alignment horizontal="center" vertical="center" wrapText="1"/>
    </xf>
    <xf numFmtId="4" fontId="22" fillId="2" borderId="1" xfId="3" applyNumberFormat="1" applyFont="1" applyFill="1" applyBorder="1" applyAlignment="1">
      <alignment horizontal="center" vertical="center" wrapText="1"/>
    </xf>
    <xf numFmtId="4" fontId="22" fillId="0" borderId="1" xfId="3" applyNumberFormat="1" applyFont="1" applyFill="1" applyBorder="1" applyAlignment="1">
      <alignment horizontal="left" vertical="center" wrapText="1"/>
    </xf>
    <xf numFmtId="171" fontId="22" fillId="2" borderId="1" xfId="3" applyNumberFormat="1" applyFont="1" applyFill="1" applyBorder="1" applyAlignment="1">
      <alignment horizontal="center" vertical="center" wrapText="1"/>
    </xf>
    <xf numFmtId="169" fontId="22" fillId="2" borderId="1" xfId="3" applyNumberFormat="1" applyFont="1" applyFill="1" applyBorder="1" applyAlignment="1">
      <alignment horizontal="center" vertical="center" wrapText="1"/>
    </xf>
    <xf numFmtId="171" fontId="13" fillId="5" borderId="1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2" borderId="1" xfId="5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14" fillId="0" borderId="1" xfId="1" applyFont="1" applyFill="1" applyBorder="1" applyAlignment="1">
      <alignment horizontal="center" vertical="center" wrapText="1"/>
    </xf>
    <xf numFmtId="0" fontId="10" fillId="0" borderId="0" xfId="0" applyFont="1" applyFill="1"/>
    <xf numFmtId="0" fontId="14" fillId="0" borderId="1" xfId="7" applyFont="1" applyFill="1" applyBorder="1" applyAlignment="1">
      <alignment horizontal="left" vertical="top" wrapText="1"/>
    </xf>
    <xf numFmtId="0" fontId="14" fillId="0" borderId="1" xfId="7" applyFont="1" applyFill="1" applyBorder="1" applyAlignment="1">
      <alignment horizontal="center" vertical="center" wrapText="1"/>
    </xf>
    <xf numFmtId="2" fontId="14" fillId="0" borderId="1" xfId="7" applyNumberFormat="1" applyFont="1" applyFill="1" applyBorder="1" applyAlignment="1">
      <alignment horizontal="center" vertical="center" wrapText="1"/>
    </xf>
    <xf numFmtId="167" fontId="14" fillId="0" borderId="1" xfId="7" applyNumberFormat="1" applyFont="1" applyFill="1" applyBorder="1" applyAlignment="1">
      <alignment horizontal="center" vertical="center" wrapText="1"/>
    </xf>
    <xf numFmtId="14" fontId="14" fillId="0" borderId="1" xfId="7" applyNumberFormat="1" applyFont="1" applyFill="1" applyBorder="1" applyAlignment="1">
      <alignment horizontal="center" vertical="center" wrapText="1"/>
    </xf>
    <xf numFmtId="166" fontId="14" fillId="0" borderId="1" xfId="7" applyNumberFormat="1" applyFont="1" applyFill="1" applyBorder="1" applyAlignment="1">
      <alignment horizontal="center" vertical="center" wrapText="1"/>
    </xf>
    <xf numFmtId="0" fontId="13" fillId="5" borderId="1" xfId="7" applyFont="1" applyFill="1" applyBorder="1" applyAlignment="1">
      <alignment horizontal="left" vertical="top" wrapText="1"/>
    </xf>
    <xf numFmtId="0" fontId="13" fillId="5" borderId="1" xfId="7" applyFont="1" applyFill="1" applyBorder="1" applyAlignment="1">
      <alignment horizontal="center" vertical="center" wrapText="1"/>
    </xf>
    <xf numFmtId="167" fontId="13" fillId="5" borderId="1" xfId="7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4" fontId="22" fillId="0" borderId="1" xfId="7" applyNumberFormat="1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center" vertical="center" wrapText="1"/>
    </xf>
    <xf numFmtId="0" fontId="25" fillId="0" borderId="2" xfId="3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3" xfId="3" applyNumberFormat="1" applyFont="1" applyFill="1" applyBorder="1" applyAlignment="1">
      <alignment horizontal="center" vertical="center" wrapText="1"/>
    </xf>
    <xf numFmtId="4" fontId="26" fillId="0" borderId="4" xfId="3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14" fillId="0" borderId="1" xfId="3" applyFont="1" applyFill="1" applyBorder="1" applyAlignment="1">
      <alignment horizontal="left" vertical="top" wrapText="1"/>
    </xf>
    <xf numFmtId="169" fontId="14" fillId="0" borderId="1" xfId="0" applyNumberFormat="1" applyFont="1" applyFill="1" applyBorder="1" applyAlignment="1">
      <alignment horizontal="center" vertical="center" wrapText="1"/>
    </xf>
    <xf numFmtId="4" fontId="14" fillId="0" borderId="5" xfId="3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169" fontId="14" fillId="0" borderId="6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" fontId="14" fillId="0" borderId="6" xfId="3" applyNumberFormat="1" applyFont="1" applyFill="1" applyBorder="1" applyAlignment="1">
      <alignment horizontal="center" vertical="center" wrapText="1"/>
    </xf>
    <xf numFmtId="4" fontId="14" fillId="0" borderId="7" xfId="3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49" fontId="28" fillId="4" borderId="1" xfId="0" applyNumberFormat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49" fontId="20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20" fillId="2" borderId="1" xfId="5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29" fillId="0" borderId="3" xfId="0" applyNumberFormat="1" applyFont="1" applyFill="1" applyBorder="1" applyAlignment="1">
      <alignment horizontal="center" vertical="center" wrapText="1"/>
    </xf>
    <xf numFmtId="14" fontId="30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167" fontId="13" fillId="5" borderId="1" xfId="0" applyNumberFormat="1" applyFont="1" applyFill="1" applyBorder="1" applyAlignment="1">
      <alignment vertical="center" wrapText="1"/>
    </xf>
    <xf numFmtId="166" fontId="13" fillId="5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4" fontId="13" fillId="5" borderId="3" xfId="0" applyNumberFormat="1" applyFont="1" applyFill="1" applyBorder="1" applyAlignment="1">
      <alignment horizontal="left" vertical="center" wrapText="1"/>
    </xf>
    <xf numFmtId="4" fontId="26" fillId="5" borderId="3" xfId="0" applyNumberFormat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top" wrapText="1"/>
    </xf>
    <xf numFmtId="4" fontId="26" fillId="0" borderId="9" xfId="3" applyNumberFormat="1" applyFont="1" applyFill="1" applyBorder="1" applyAlignment="1">
      <alignment horizontal="center" vertical="center" wrapText="1"/>
    </xf>
    <xf numFmtId="49" fontId="31" fillId="0" borderId="1" xfId="0" quotePrefix="1" applyNumberFormat="1" applyFont="1" applyFill="1" applyBorder="1" applyAlignment="1">
      <alignment horizontal="center" vertical="top" wrapText="1"/>
    </xf>
    <xf numFmtId="49" fontId="31" fillId="0" borderId="12" xfId="0" quotePrefix="1" applyNumberFormat="1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center" vertical="top" wrapText="1"/>
    </xf>
    <xf numFmtId="166" fontId="34" fillId="0" borderId="1" xfId="0" applyNumberFormat="1" applyFont="1" applyFill="1" applyBorder="1" applyAlignment="1">
      <alignment horizontal="center" vertical="top" wrapText="1"/>
    </xf>
    <xf numFmtId="2" fontId="34" fillId="0" borderId="1" xfId="0" applyNumberFormat="1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left" vertical="top" wrapText="1"/>
    </xf>
    <xf numFmtId="0" fontId="34" fillId="0" borderId="12" xfId="0" applyFont="1" applyFill="1" applyBorder="1" applyAlignment="1">
      <alignment horizontal="center" vertical="top" wrapText="1"/>
    </xf>
    <xf numFmtId="166" fontId="34" fillId="0" borderId="12" xfId="0" applyNumberFormat="1" applyFont="1" applyFill="1" applyBorder="1" applyAlignment="1">
      <alignment horizontal="center" vertical="top" wrapText="1"/>
    </xf>
    <xf numFmtId="167" fontId="34" fillId="0" borderId="12" xfId="0" applyNumberFormat="1" applyFont="1" applyFill="1" applyBorder="1" applyAlignment="1">
      <alignment horizontal="center" vertical="top" wrapText="1"/>
    </xf>
    <xf numFmtId="0" fontId="33" fillId="5" borderId="3" xfId="0" applyFont="1" applyFill="1" applyBorder="1" applyAlignment="1">
      <alignment horizontal="left" vertical="center" wrapText="1"/>
    </xf>
    <xf numFmtId="0" fontId="32" fillId="5" borderId="3" xfId="0" applyFont="1" applyFill="1" applyBorder="1" applyAlignment="1">
      <alignment horizontal="center" vertical="top" wrapText="1"/>
    </xf>
    <xf numFmtId="0" fontId="32" fillId="5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wrapText="1"/>
    </xf>
    <xf numFmtId="43" fontId="14" fillId="0" borderId="0" xfId="1" applyNumberFormat="1" applyFont="1" applyFill="1" applyAlignment="1">
      <alignment horizontal="center" vertical="center" wrapText="1"/>
    </xf>
    <xf numFmtId="164" fontId="14" fillId="0" borderId="0" xfId="1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69" fontId="14" fillId="0" borderId="1" xfId="3" applyNumberFormat="1" applyFont="1" applyFill="1" applyBorder="1" applyAlignment="1">
      <alignment horizontal="center" vertical="center" wrapText="1"/>
    </xf>
    <xf numFmtId="171" fontId="14" fillId="0" borderId="1" xfId="3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0" fontId="20" fillId="0" borderId="1" xfId="5" applyFont="1" applyBorder="1" applyAlignment="1">
      <alignment horizontal="center"/>
    </xf>
    <xf numFmtId="0" fontId="20" fillId="0" borderId="1" xfId="5" applyFont="1" applyBorder="1" applyAlignment="1">
      <alignment horizontal="center" vertical="center"/>
    </xf>
    <xf numFmtId="49" fontId="36" fillId="2" borderId="3" xfId="0" quotePrefix="1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/>
    <xf numFmtId="49" fontId="13" fillId="0" borderId="1" xfId="0" applyNumberFormat="1" applyFont="1" applyBorder="1" applyAlignment="1">
      <alignment horizontal="center"/>
    </xf>
    <xf numFmtId="49" fontId="32" fillId="5" borderId="3" xfId="0" quotePrefix="1" applyNumberFormat="1" applyFont="1" applyFill="1" applyBorder="1" applyAlignment="1">
      <alignment horizontal="center" vertical="top" wrapText="1"/>
    </xf>
    <xf numFmtId="49" fontId="32" fillId="0" borderId="1" xfId="0" quotePrefix="1" applyNumberFormat="1" applyFont="1" applyFill="1" applyBorder="1" applyAlignment="1">
      <alignment horizontal="center" vertical="top" wrapText="1"/>
    </xf>
    <xf numFmtId="0" fontId="12" fillId="0" borderId="0" xfId="0" applyFont="1" applyFill="1"/>
    <xf numFmtId="0" fontId="37" fillId="0" borderId="0" xfId="0" applyFont="1" applyFill="1"/>
    <xf numFmtId="0" fontId="38" fillId="0" borderId="1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wrapText="1"/>
    </xf>
    <xf numFmtId="49" fontId="33" fillId="0" borderId="1" xfId="8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vertical="center" wrapText="1"/>
    </xf>
    <xf numFmtId="166" fontId="4" fillId="5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70" fontId="13" fillId="0" borderId="1" xfId="0" applyNumberFormat="1" applyFont="1" applyFill="1" applyBorder="1" applyAlignment="1">
      <alignment horizontal="center" vertical="center" wrapText="1"/>
    </xf>
    <xf numFmtId="173" fontId="14" fillId="0" borderId="1" xfId="0" applyNumberFormat="1" applyFont="1" applyFill="1" applyBorder="1" applyAlignment="1">
      <alignment horizontal="center" vertical="center" wrapText="1"/>
    </xf>
    <xf numFmtId="49" fontId="13" fillId="0" borderId="1" xfId="0" quotePrefix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33" fillId="0" borderId="1" xfId="8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4" fillId="2" borderId="1" xfId="5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4" fontId="13" fillId="5" borderId="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vertical="top" wrapText="1"/>
    </xf>
    <xf numFmtId="2" fontId="14" fillId="0" borderId="1" xfId="2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1" applyNumberFormat="1" applyFont="1" applyFill="1" applyBorder="1" applyAlignment="1" applyProtection="1">
      <alignment vertical="center" wrapText="1"/>
      <protection locked="0"/>
    </xf>
    <xf numFmtId="2" fontId="3" fillId="4" borderId="0" xfId="0" applyNumberFormat="1" applyFont="1" applyFill="1" applyBorder="1" applyAlignment="1" applyProtection="1">
      <alignment horizontal="center" vertical="center" wrapText="1"/>
    </xf>
    <xf numFmtId="2" fontId="3" fillId="2" borderId="0" xfId="2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 wrapText="1"/>
    </xf>
    <xf numFmtId="170" fontId="14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3" fillId="0" borderId="0" xfId="3" applyNumberFormat="1" applyFont="1" applyFill="1" applyBorder="1" applyAlignment="1">
      <alignment horizontal="center" vertical="center" wrapText="1"/>
    </xf>
    <xf numFmtId="4" fontId="14" fillId="0" borderId="0" xfId="3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0" xfId="4" applyNumberFormat="1" applyFont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/>
    </xf>
    <xf numFmtId="4" fontId="26" fillId="0" borderId="0" xfId="3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Border="1" applyAlignment="1">
      <alignment horizontal="center" vertical="center"/>
    </xf>
    <xf numFmtId="2" fontId="10" fillId="0" borderId="0" xfId="7" applyNumberFormat="1" applyFont="1" applyFill="1" applyBorder="1" applyAlignment="1">
      <alignment horizontal="center" vertical="center" wrapText="1"/>
    </xf>
    <xf numFmtId="4" fontId="14" fillId="0" borderId="0" xfId="5" applyNumberFormat="1" applyFont="1" applyBorder="1" applyAlignment="1">
      <alignment horizontal="center"/>
    </xf>
    <xf numFmtId="4" fontId="14" fillId="0" borderId="0" xfId="5" applyNumberFormat="1" applyFont="1" applyBorder="1" applyAlignment="1">
      <alignment horizontal="center" vertical="center"/>
    </xf>
    <xf numFmtId="4" fontId="14" fillId="0" borderId="0" xfId="6" applyNumberFormat="1" applyFont="1" applyBorder="1" applyAlignment="1">
      <alignment horizontal="center" vertical="center"/>
    </xf>
    <xf numFmtId="170" fontId="13" fillId="0" borderId="0" xfId="0" applyNumberFormat="1" applyFont="1" applyFill="1" applyBorder="1" applyAlignment="1">
      <alignment horizontal="center" vertical="center" wrapText="1"/>
    </xf>
    <xf numFmtId="170" fontId="20" fillId="0" borderId="0" xfId="0" applyNumberFormat="1" applyFont="1" applyFill="1" applyBorder="1" applyAlignment="1">
      <alignment horizontal="center" vertical="center" wrapText="1"/>
    </xf>
    <xf numFmtId="4" fontId="33" fillId="0" borderId="0" xfId="8" applyNumberFormat="1" applyFont="1" applyFill="1" applyBorder="1" applyAlignment="1">
      <alignment horizontal="center" vertical="center"/>
    </xf>
    <xf numFmtId="4" fontId="34" fillId="0" borderId="0" xfId="8" applyNumberFormat="1" applyFont="1" applyFill="1" applyBorder="1" applyAlignment="1">
      <alignment horizontal="center" vertical="center"/>
    </xf>
    <xf numFmtId="170" fontId="3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0" fillId="0" borderId="0" xfId="0" applyNumberFormat="1" applyBorder="1" applyAlignment="1">
      <alignment horizontal="left" vertical="center"/>
    </xf>
    <xf numFmtId="172" fontId="0" fillId="0" borderId="0" xfId="0" applyNumberFormat="1" applyBorder="1" applyAlignment="1">
      <alignment horizontal="center" vertical="center"/>
    </xf>
    <xf numFmtId="172" fontId="24" fillId="0" borderId="0" xfId="0" applyNumberFormat="1" applyFont="1" applyBorder="1"/>
    <xf numFmtId="2" fontId="14" fillId="0" borderId="0" xfId="2" applyNumberFormat="1" applyFont="1" applyFill="1" applyBorder="1" applyAlignment="1">
      <alignment vertical="center"/>
    </xf>
    <xf numFmtId="4" fontId="22" fillId="0" borderId="1" xfId="8" applyNumberFormat="1" applyFont="1" applyFill="1" applyBorder="1" applyAlignment="1">
      <alignment horizontal="center" vertical="center" wrapText="1"/>
    </xf>
    <xf numFmtId="0" fontId="22" fillId="0" borderId="1" xfId="8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2" fillId="0" borderId="1" xfId="8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wrapText="1"/>
    </xf>
    <xf numFmtId="0" fontId="14" fillId="0" borderId="0" xfId="0" applyFont="1" applyFill="1"/>
    <xf numFmtId="0" fontId="41" fillId="0" borderId="1" xfId="0" applyFont="1" applyFill="1" applyBorder="1" applyAlignment="1"/>
    <xf numFmtId="166" fontId="41" fillId="0" borderId="1" xfId="0" applyNumberFormat="1" applyFont="1" applyFill="1" applyBorder="1" applyAlignment="1">
      <alignment horizontal="center" vertical="center"/>
    </xf>
    <xf numFmtId="166" fontId="41" fillId="0" borderId="1" xfId="0" applyNumberFormat="1" applyFont="1" applyFill="1" applyBorder="1" applyAlignment="1">
      <alignment horizontal="center"/>
    </xf>
    <xf numFmtId="0" fontId="14" fillId="0" borderId="1" xfId="3" applyFont="1" applyFill="1" applyBorder="1" applyAlignment="1">
      <alignment horizontal="left" vertical="center" wrapText="1"/>
    </xf>
    <xf numFmtId="166" fontId="42" fillId="0" borderId="1" xfId="0" applyNumberFormat="1" applyFont="1" applyFill="1" applyBorder="1" applyAlignment="1">
      <alignment horizontal="center" vertical="center"/>
    </xf>
    <xf numFmtId="166" fontId="14" fillId="0" borderId="1" xfId="3" applyNumberFormat="1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center" wrapText="1"/>
    </xf>
    <xf numFmtId="0" fontId="14" fillId="0" borderId="1" xfId="3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/>
    <xf numFmtId="2" fontId="14" fillId="0" borderId="1" xfId="0" applyNumberFormat="1" applyFont="1" applyFill="1" applyBorder="1" applyAlignment="1">
      <alignment horizontal="center" vertical="center"/>
    </xf>
    <xf numFmtId="2" fontId="41" fillId="0" borderId="1" xfId="0" applyNumberFormat="1" applyFont="1" applyFill="1" applyBorder="1" applyAlignment="1">
      <alignment horizontal="center"/>
    </xf>
    <xf numFmtId="2" fontId="41" fillId="0" borderId="1" xfId="0" applyNumberFormat="1" applyFont="1" applyFill="1" applyBorder="1" applyAlignment="1">
      <alignment horizontal="center" vertical="center"/>
    </xf>
    <xf numFmtId="49" fontId="20" fillId="0" borderId="1" xfId="8" applyNumberFormat="1" applyFont="1" applyFill="1" applyBorder="1" applyAlignment="1">
      <alignment horizontal="center" vertical="center" wrapText="1"/>
    </xf>
    <xf numFmtId="4" fontId="20" fillId="0" borderId="1" xfId="8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vertical="top" wrapText="1"/>
    </xf>
    <xf numFmtId="0" fontId="40" fillId="5" borderId="1" xfId="0" applyFont="1" applyFill="1" applyBorder="1" applyAlignment="1">
      <alignment vertical="center" wrapText="1"/>
    </xf>
    <xf numFmtId="176" fontId="40" fillId="5" borderId="1" xfId="0" applyNumberFormat="1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horizontal="center" vertical="center"/>
    </xf>
    <xf numFmtId="0" fontId="13" fillId="5" borderId="1" xfId="3" applyFont="1" applyFill="1" applyBorder="1" applyAlignment="1"/>
    <xf numFmtId="166" fontId="13" fillId="5" borderId="1" xfId="3" applyNumberFormat="1" applyFont="1" applyFill="1" applyBorder="1" applyAlignment="1">
      <alignment horizontal="center" vertical="center"/>
    </xf>
    <xf numFmtId="2" fontId="13" fillId="5" borderId="1" xfId="3" applyNumberFormat="1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vertical="top" wrapText="1"/>
    </xf>
    <xf numFmtId="0" fontId="40" fillId="5" borderId="1" xfId="0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9" fontId="14" fillId="0" borderId="1" xfId="9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9" fontId="13" fillId="0" borderId="1" xfId="9" applyFont="1" applyFill="1" applyBorder="1" applyAlignment="1">
      <alignment horizontal="center" vertical="center"/>
    </xf>
    <xf numFmtId="0" fontId="12" fillId="0" borderId="0" xfId="0" applyFont="1"/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43" fillId="0" borderId="0" xfId="0" applyNumberFormat="1" applyFont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/>
    </xf>
    <xf numFmtId="167" fontId="14" fillId="0" borderId="6" xfId="0" applyNumberFormat="1" applyFont="1" applyBorder="1" applyAlignment="1">
      <alignment horizontal="center"/>
    </xf>
    <xf numFmtId="169" fontId="14" fillId="0" borderId="6" xfId="0" applyNumberFormat="1" applyFont="1" applyBorder="1" applyAlignment="1">
      <alignment horizontal="center"/>
    </xf>
    <xf numFmtId="4" fontId="10" fillId="0" borderId="6" xfId="0" applyNumberFormat="1" applyFont="1" applyBorder="1" applyAlignment="1">
      <alignment horizontal="center" vertical="center" wrapText="1"/>
    </xf>
    <xf numFmtId="49" fontId="14" fillId="0" borderId="16" xfId="3" applyNumberFormat="1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49" fontId="20" fillId="5" borderId="1" xfId="3" applyNumberFormat="1" applyFont="1" applyFill="1" applyBorder="1" applyAlignment="1">
      <alignment horizontal="center" vertical="center" wrapText="1"/>
    </xf>
    <xf numFmtId="0" fontId="20" fillId="5" borderId="1" xfId="2" applyFont="1" applyFill="1" applyBorder="1" applyAlignment="1">
      <alignment horizontal="left" vertical="center" wrapText="1" shrinkToFit="1"/>
    </xf>
    <xf numFmtId="0" fontId="20" fillId="5" borderId="1" xfId="3" applyFont="1" applyFill="1" applyBorder="1" applyAlignment="1">
      <alignment horizontal="center" vertical="center" wrapText="1"/>
    </xf>
    <xf numFmtId="169" fontId="20" fillId="5" borderId="1" xfId="3" applyNumberFormat="1" applyFont="1" applyFill="1" applyBorder="1" applyAlignment="1">
      <alignment horizontal="center" vertical="center" wrapText="1"/>
    </xf>
    <xf numFmtId="4" fontId="20" fillId="5" borderId="1" xfId="3" applyNumberFormat="1" applyFont="1" applyFill="1" applyBorder="1" applyAlignment="1">
      <alignment horizontal="center" vertical="center" wrapText="1"/>
    </xf>
    <xf numFmtId="0" fontId="20" fillId="5" borderId="1" xfId="3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/>
    </xf>
    <xf numFmtId="0" fontId="13" fillId="5" borderId="1" xfId="8" applyFont="1" applyFill="1" applyBorder="1" applyAlignment="1">
      <alignment vertical="center" wrapText="1"/>
    </xf>
    <xf numFmtId="0" fontId="13" fillId="5" borderId="1" xfId="3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 applyBorder="1"/>
    <xf numFmtId="0" fontId="45" fillId="0" borderId="0" xfId="0" applyFont="1"/>
    <xf numFmtId="0" fontId="22" fillId="2" borderId="1" xfId="0" applyFont="1" applyFill="1" applyBorder="1" applyAlignment="1">
      <alignment horizontal="left" vertical="center" wrapText="1"/>
    </xf>
    <xf numFmtId="2" fontId="22" fillId="0" borderId="1" xfId="0" applyNumberFormat="1" applyFont="1" applyFill="1" applyBorder="1" applyAlignment="1">
      <alignment horizontal="center" vertical="top" wrapText="1"/>
    </xf>
    <xf numFmtId="0" fontId="22" fillId="0" borderId="1" xfId="0" quotePrefix="1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176" fontId="22" fillId="0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1" fontId="38" fillId="0" borderId="22" xfId="0" applyNumberFormat="1" applyFont="1" applyBorder="1"/>
    <xf numFmtId="0" fontId="38" fillId="0" borderId="0" xfId="0" applyFont="1" applyBorder="1"/>
    <xf numFmtId="0" fontId="38" fillId="0" borderId="0" xfId="0" applyFont="1"/>
    <xf numFmtId="0" fontId="0" fillId="0" borderId="2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38" fillId="0" borderId="22" xfId="0" applyFont="1" applyBorder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9" fontId="48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2" fontId="47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 wrapText="1"/>
    </xf>
    <xf numFmtId="1" fontId="20" fillId="0" borderId="1" xfId="0" applyNumberFormat="1" applyFont="1" applyFill="1" applyBorder="1" applyAlignment="1">
      <alignment horizontal="center" vertical="top" wrapText="1"/>
    </xf>
    <xf numFmtId="1" fontId="22" fillId="0" borderId="1" xfId="0" applyNumberFormat="1" applyFont="1" applyBorder="1" applyAlignment="1">
      <alignment horizontal="center" vertical="center" wrapText="1"/>
    </xf>
    <xf numFmtId="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0" fillId="5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/>
    <xf numFmtId="0" fontId="20" fillId="5" borderId="1" xfId="8" applyFont="1" applyFill="1" applyBorder="1" applyAlignment="1">
      <alignment vertical="center" wrapText="1"/>
    </xf>
    <xf numFmtId="0" fontId="20" fillId="5" borderId="1" xfId="8" applyFont="1" applyFill="1" applyBorder="1" applyAlignment="1">
      <alignment horizontal="center" vertical="center" wrapText="1"/>
    </xf>
    <xf numFmtId="4" fontId="20" fillId="5" borderId="1" xfId="8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4" fillId="5" borderId="1" xfId="2" applyNumberFormat="1" applyFont="1" applyFill="1" applyBorder="1" applyAlignment="1">
      <alignment horizontal="center" vertical="center" wrapText="1"/>
    </xf>
    <xf numFmtId="2" fontId="4" fillId="5" borderId="1" xfId="2" applyNumberFormat="1" applyFont="1" applyFill="1" applyBorder="1" applyAlignment="1">
      <alignment horizontal="left" vertical="center" wrapText="1"/>
    </xf>
    <xf numFmtId="2" fontId="4" fillId="5" borderId="18" xfId="2" applyNumberFormat="1" applyFont="1" applyFill="1" applyBorder="1" applyAlignment="1">
      <alignment horizontal="center" vertical="center" wrapText="1"/>
    </xf>
    <xf numFmtId="167" fontId="4" fillId="5" borderId="1" xfId="2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2" fontId="3" fillId="0" borderId="1" xfId="2" applyNumberFormat="1" applyFont="1" applyFill="1" applyBorder="1" applyAlignment="1">
      <alignment horizontal="left" vertical="center" wrapText="1"/>
    </xf>
    <xf numFmtId="2" fontId="3" fillId="0" borderId="18" xfId="2" applyNumberFormat="1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wrapText="1"/>
    </xf>
    <xf numFmtId="2" fontId="3" fillId="0" borderId="1" xfId="2" applyNumberFormat="1" applyFont="1" applyFill="1" applyBorder="1" applyAlignment="1">
      <alignment horizontal="left" vertical="center"/>
    </xf>
    <xf numFmtId="167" fontId="49" fillId="0" borderId="0" xfId="0" applyNumberFormat="1" applyFont="1" applyFill="1" applyAlignment="1">
      <alignment horizontal="center" vertical="center" wrapText="1"/>
    </xf>
    <xf numFmtId="167" fontId="3" fillId="0" borderId="18" xfId="2" applyNumberFormat="1" applyFont="1" applyFill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" fontId="13" fillId="0" borderId="20" xfId="3" applyNumberFormat="1" applyFont="1" applyFill="1" applyBorder="1" applyAlignment="1">
      <alignment horizontal="center" vertical="center" wrapText="1"/>
    </xf>
    <xf numFmtId="4" fontId="14" fillId="0" borderId="20" xfId="3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7" fontId="3" fillId="2" borderId="1" xfId="0" applyNumberFormat="1" applyFont="1" applyFill="1" applyBorder="1" applyAlignment="1" applyProtection="1">
      <alignment horizontal="center" vertical="center" wrapText="1"/>
    </xf>
    <xf numFmtId="167" fontId="3" fillId="2" borderId="1" xfId="1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4" fillId="2" borderId="1" xfId="3" applyNumberFormat="1" applyFont="1" applyFill="1" applyBorder="1" applyAlignment="1">
      <alignment horizontal="left" vertical="center" wrapText="1"/>
    </xf>
    <xf numFmtId="4" fontId="14" fillId="2" borderId="1" xfId="3" applyNumberFormat="1" applyFont="1" applyFill="1" applyBorder="1" applyAlignment="1">
      <alignment horizontal="center" vertical="center" wrapText="1"/>
    </xf>
    <xf numFmtId="167" fontId="14" fillId="2" borderId="1" xfId="0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71" fontId="14" fillId="2" borderId="1" xfId="3" applyNumberFormat="1" applyFont="1" applyFill="1" applyBorder="1" applyAlignment="1">
      <alignment horizontal="center" vertical="center" wrapText="1"/>
    </xf>
    <xf numFmtId="0" fontId="14" fillId="2" borderId="1" xfId="7" applyFont="1" applyFill="1" applyBorder="1" applyAlignment="1">
      <alignment horizontal="center" vertical="center" wrapText="1"/>
    </xf>
    <xf numFmtId="167" fontId="14" fillId="2" borderId="1" xfId="7" applyNumberFormat="1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left" vertical="center" wrapText="1"/>
    </xf>
    <xf numFmtId="2" fontId="3" fillId="2" borderId="1" xfId="2" applyNumberFormat="1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left" vertical="center" wrapText="1"/>
    </xf>
    <xf numFmtId="2" fontId="14" fillId="2" borderId="1" xfId="5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 applyProtection="1">
      <alignment horizontal="center" vertical="center" wrapText="1"/>
    </xf>
    <xf numFmtId="170" fontId="1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4" fillId="0" borderId="1" xfId="2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2" fontId="20" fillId="5" borderId="1" xfId="0" applyNumberFormat="1" applyFont="1" applyFill="1" applyBorder="1" applyAlignment="1">
      <alignment horizontal="center" vertical="center" wrapText="1"/>
    </xf>
    <xf numFmtId="175" fontId="20" fillId="5" borderId="1" xfId="0" applyNumberFormat="1" applyFont="1" applyFill="1" applyBorder="1" applyAlignment="1">
      <alignment horizontal="center" vertical="center" wrapText="1"/>
    </xf>
    <xf numFmtId="0" fontId="20" fillId="5" borderId="1" xfId="8" applyFont="1" applyFill="1" applyBorder="1" applyAlignment="1">
      <alignment horizontal="center" vertical="center"/>
    </xf>
    <xf numFmtId="2" fontId="20" fillId="5" borderId="1" xfId="8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170" fontId="22" fillId="0" borderId="1" xfId="0" applyNumberFormat="1" applyFont="1" applyFill="1" applyBorder="1" applyAlignment="1">
      <alignment horizontal="center" vertical="center" wrapText="1"/>
    </xf>
    <xf numFmtId="2" fontId="22" fillId="0" borderId="1" xfId="8" applyNumberFormat="1" applyFont="1" applyFill="1" applyBorder="1" applyAlignment="1">
      <alignment horizontal="center" vertical="center"/>
    </xf>
    <xf numFmtId="0" fontId="22" fillId="0" borderId="1" xfId="8" applyFont="1" applyFill="1" applyBorder="1" applyAlignment="1">
      <alignment horizontal="left" vertical="center" wrapText="1"/>
    </xf>
    <xf numFmtId="0" fontId="20" fillId="0" borderId="1" xfId="8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>
      <alignment vertical="top" wrapText="1"/>
    </xf>
    <xf numFmtId="0" fontId="22" fillId="5" borderId="1" xfId="0" applyFont="1" applyFill="1" applyBorder="1" applyAlignment="1">
      <alignment horizontal="center" vertical="center" wrapText="1"/>
    </xf>
    <xf numFmtId="170" fontId="22" fillId="5" borderId="1" xfId="0" applyNumberFormat="1" applyFont="1" applyFill="1" applyBorder="1" applyAlignment="1">
      <alignment horizontal="center" vertical="center" wrapText="1"/>
    </xf>
    <xf numFmtId="170" fontId="20" fillId="5" borderId="1" xfId="0" applyNumberFormat="1" applyFont="1" applyFill="1" applyBorder="1" applyAlignment="1">
      <alignment horizontal="center" vertical="center" wrapText="1"/>
    </xf>
    <xf numFmtId="4" fontId="20" fillId="0" borderId="1" xfId="8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top" wrapText="1"/>
    </xf>
    <xf numFmtId="4" fontId="20" fillId="5" borderId="1" xfId="8" applyNumberFormat="1" applyFont="1" applyFill="1" applyBorder="1" applyAlignment="1">
      <alignment horizontal="center" vertical="center"/>
    </xf>
    <xf numFmtId="0" fontId="22" fillId="0" borderId="1" xfId="8" applyFont="1" applyFill="1" applyBorder="1" applyAlignment="1">
      <alignment horizontal="center" vertical="center"/>
    </xf>
    <xf numFmtId="4" fontId="22" fillId="0" borderId="1" xfId="8" applyNumberFormat="1" applyFont="1" applyFill="1" applyBorder="1" applyAlignment="1">
      <alignment horizontal="center" vertical="center"/>
    </xf>
    <xf numFmtId="173" fontId="22" fillId="0" borderId="1" xfId="0" applyNumberFormat="1" applyFont="1" applyFill="1" applyBorder="1" applyAlignment="1">
      <alignment horizontal="center" vertical="center" wrapText="1"/>
    </xf>
    <xf numFmtId="174" fontId="22" fillId="0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/>
    </xf>
    <xf numFmtId="4" fontId="14" fillId="0" borderId="1" xfId="1" applyNumberFormat="1" applyFont="1" applyFill="1" applyBorder="1" applyAlignment="1">
      <alignment horizontal="center" vertical="center" wrapText="1"/>
    </xf>
    <xf numFmtId="4" fontId="10" fillId="0" borderId="1" xfId="7" applyNumberFormat="1" applyFont="1" applyFill="1" applyBorder="1" applyAlignment="1">
      <alignment horizontal="center" vertical="center" wrapText="1"/>
    </xf>
    <xf numFmtId="4" fontId="14" fillId="0" borderId="1" xfId="7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 applyProtection="1">
      <alignment horizontal="center" vertical="center" wrapText="1"/>
    </xf>
    <xf numFmtId="4" fontId="22" fillId="0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47" fillId="0" borderId="1" xfId="0" applyNumberFormat="1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32" fillId="0" borderId="3" xfId="0" applyNumberFormat="1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4" fontId="34" fillId="0" borderId="5" xfId="0" applyNumberFormat="1" applyFont="1" applyFill="1" applyBorder="1" applyAlignment="1">
      <alignment horizontal="center" vertical="center" wrapText="1"/>
    </xf>
    <xf numFmtId="4" fontId="34" fillId="0" borderId="3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4" fontId="34" fillId="0" borderId="13" xfId="0" applyNumberFormat="1" applyFont="1" applyFill="1" applyBorder="1" applyAlignment="1">
      <alignment horizontal="center" vertical="center" wrapText="1"/>
    </xf>
    <xf numFmtId="4" fontId="14" fillId="0" borderId="1" xfId="5" applyNumberFormat="1" applyFont="1" applyFill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center"/>
    </xf>
    <xf numFmtId="4" fontId="38" fillId="0" borderId="1" xfId="0" applyNumberFormat="1" applyFont="1" applyFill="1" applyBorder="1" applyAlignment="1">
      <alignment horizontal="center" vertical="center" wrapText="1"/>
    </xf>
    <xf numFmtId="0" fontId="13" fillId="5" borderId="15" xfId="8" applyFont="1" applyFill="1" applyBorder="1" applyAlignment="1">
      <alignment vertical="center" wrapText="1"/>
    </xf>
    <xf numFmtId="0" fontId="26" fillId="5" borderId="15" xfId="8" applyFont="1" applyFill="1" applyBorder="1" applyAlignment="1">
      <alignment horizontal="center" vertical="center" wrapText="1"/>
    </xf>
    <xf numFmtId="2" fontId="26" fillId="5" borderId="15" xfId="8" applyNumberFormat="1" applyFont="1" applyFill="1" applyBorder="1" applyAlignment="1">
      <alignment horizontal="center" vertical="center" wrapText="1"/>
    </xf>
    <xf numFmtId="4" fontId="26" fillId="5" borderId="15" xfId="8" applyNumberFormat="1" applyFont="1" applyFill="1" applyBorder="1" applyAlignment="1">
      <alignment horizontal="center" vertical="center" wrapText="1"/>
    </xf>
    <xf numFmtId="4" fontId="25" fillId="0" borderId="15" xfId="8" applyNumberFormat="1" applyFont="1" applyFill="1" applyBorder="1" applyAlignment="1">
      <alignment horizontal="center" vertical="center" wrapText="1"/>
    </xf>
    <xf numFmtId="4" fontId="26" fillId="0" borderId="15" xfId="8" applyNumberFormat="1" applyFont="1" applyFill="1" applyBorder="1" applyAlignment="1">
      <alignment horizontal="center" vertical="center" wrapText="1"/>
    </xf>
    <xf numFmtId="4" fontId="26" fillId="0" borderId="9" xfId="8" applyNumberFormat="1" applyFont="1" applyFill="1" applyBorder="1" applyAlignment="1">
      <alignment horizontal="center" vertical="center" wrapText="1"/>
    </xf>
    <xf numFmtId="0" fontId="25" fillId="0" borderId="1" xfId="8" applyFont="1" applyFill="1" applyBorder="1" applyAlignment="1">
      <alignment horizontal="center" vertical="center" wrapText="1"/>
    </xf>
    <xf numFmtId="0" fontId="14" fillId="0" borderId="18" xfId="0" applyFont="1" applyFill="1" applyBorder="1" applyAlignment="1" applyProtection="1">
      <alignment vertical="top" wrapText="1"/>
    </xf>
    <xf numFmtId="2" fontId="25" fillId="0" borderId="3" xfId="8" applyNumberFormat="1" applyFont="1" applyFill="1" applyBorder="1" applyAlignment="1">
      <alignment horizontal="center" vertical="center" wrapText="1"/>
    </xf>
    <xf numFmtId="4" fontId="25" fillId="0" borderId="1" xfId="8" applyNumberFormat="1" applyFont="1" applyFill="1" applyBorder="1" applyAlignment="1">
      <alignment horizontal="center" vertical="center" wrapText="1"/>
    </xf>
    <xf numFmtId="4" fontId="25" fillId="0" borderId="5" xfId="8" applyNumberFormat="1" applyFont="1" applyFill="1" applyBorder="1" applyAlignment="1">
      <alignment horizontal="center" vertical="center" wrapText="1"/>
    </xf>
    <xf numFmtId="2" fontId="25" fillId="0" borderId="1" xfId="8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wrapText="1"/>
    </xf>
    <xf numFmtId="0" fontId="14" fillId="0" borderId="1" xfId="8" applyFont="1" applyFill="1" applyBorder="1" applyAlignment="1">
      <alignment vertical="center" wrapText="1"/>
    </xf>
    <xf numFmtId="2" fontId="16" fillId="0" borderId="1" xfId="8" applyNumberFormat="1" applyFont="1" applyFill="1" applyBorder="1" applyAlignment="1">
      <alignment horizontal="center" vertical="center" wrapText="1"/>
    </xf>
    <xf numFmtId="0" fontId="25" fillId="0" borderId="12" xfId="8" applyFont="1" applyFill="1" applyBorder="1" applyAlignment="1">
      <alignment horizontal="center" vertical="center" wrapText="1"/>
    </xf>
    <xf numFmtId="0" fontId="14" fillId="0" borderId="12" xfId="8" applyFont="1" applyFill="1" applyBorder="1" applyAlignment="1">
      <alignment vertical="center" wrapText="1"/>
    </xf>
    <xf numFmtId="2" fontId="16" fillId="0" borderId="12" xfId="8" applyNumberFormat="1" applyFont="1" applyFill="1" applyBorder="1" applyAlignment="1">
      <alignment horizontal="center" vertical="center" wrapText="1"/>
    </xf>
    <xf numFmtId="4" fontId="25" fillId="0" borderId="12" xfId="8" applyNumberFormat="1" applyFont="1" applyFill="1" applyBorder="1" applyAlignment="1">
      <alignment horizontal="center" vertical="center" wrapText="1"/>
    </xf>
    <xf numFmtId="4" fontId="25" fillId="0" borderId="13" xfId="8" applyNumberFormat="1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 wrapText="1"/>
    </xf>
    <xf numFmtId="2" fontId="14" fillId="0" borderId="1" xfId="8" applyNumberFormat="1" applyFont="1" applyFill="1" applyBorder="1" applyAlignment="1">
      <alignment horizontal="center" vertical="center" wrapText="1"/>
    </xf>
    <xf numFmtId="4" fontId="14" fillId="0" borderId="1" xfId="8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center" vertical="top" wrapText="1"/>
    </xf>
    <xf numFmtId="0" fontId="52" fillId="0" borderId="0" xfId="0" applyFont="1"/>
    <xf numFmtId="0" fontId="25" fillId="0" borderId="15" xfId="8" applyFont="1" applyFill="1" applyBorder="1" applyAlignment="1">
      <alignment horizontal="center" vertical="center" wrapText="1"/>
    </xf>
    <xf numFmtId="0" fontId="0" fillId="0" borderId="0" xfId="0" applyFont="1"/>
    <xf numFmtId="0" fontId="14" fillId="2" borderId="3" xfId="0" applyFont="1" applyFill="1" applyBorder="1" applyAlignment="1">
      <alignment horizontal="left" vertical="center" wrapText="1"/>
    </xf>
    <xf numFmtId="0" fontId="25" fillId="2" borderId="3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2" fillId="0" borderId="0" xfId="0" applyFont="1" applyFill="1" applyAlignment="1">
      <alignment wrapText="1"/>
    </xf>
    <xf numFmtId="0" fontId="14" fillId="2" borderId="1" xfId="2" applyFont="1" applyFill="1" applyBorder="1" applyAlignment="1">
      <alignment horizontal="left" vertical="center" wrapText="1" shrinkToFit="1"/>
    </xf>
    <xf numFmtId="0" fontId="14" fillId="2" borderId="1" xfId="3" applyFont="1" applyFill="1" applyBorder="1" applyAlignment="1">
      <alignment horizontal="center" vertical="center" wrapText="1"/>
    </xf>
    <xf numFmtId="169" fontId="14" fillId="2" borderId="1" xfId="3" applyNumberFormat="1" applyFont="1" applyFill="1" applyBorder="1" applyAlignment="1">
      <alignment horizontal="center" vertical="center" wrapText="1"/>
    </xf>
    <xf numFmtId="0" fontId="14" fillId="2" borderId="1" xfId="8" applyFont="1" applyFill="1" applyBorder="1" applyAlignment="1">
      <alignment horizontal="center" vertical="center"/>
    </xf>
    <xf numFmtId="4" fontId="14" fillId="2" borderId="1" xfId="8" applyNumberFormat="1" applyFont="1" applyFill="1" applyBorder="1" applyAlignment="1">
      <alignment horizontal="center" vertical="center"/>
    </xf>
    <xf numFmtId="2" fontId="14" fillId="2" borderId="1" xfId="8" applyNumberFormat="1" applyFont="1" applyFill="1" applyBorder="1" applyAlignment="1">
      <alignment horizontal="center" vertical="center"/>
    </xf>
    <xf numFmtId="175" fontId="14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5" borderId="1" xfId="8" applyFont="1" applyFill="1" applyBorder="1" applyAlignment="1">
      <alignment horizontal="center" vertical="center" wrapText="1"/>
    </xf>
    <xf numFmtId="4" fontId="14" fillId="5" borderId="1" xfId="8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14" fillId="2" borderId="1" xfId="7" applyFont="1" applyFill="1" applyBorder="1" applyAlignment="1">
      <alignment horizontal="left" vertical="center" wrapText="1"/>
    </xf>
    <xf numFmtId="0" fontId="14" fillId="2" borderId="1" xfId="3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14" fillId="2" borderId="1" xfId="8" applyFont="1" applyFill="1" applyBorder="1" applyAlignment="1">
      <alignment horizontal="left" vertical="center" wrapText="1"/>
    </xf>
    <xf numFmtId="0" fontId="14" fillId="5" borderId="1" xfId="8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9" fontId="23" fillId="0" borderId="1" xfId="0" applyNumberFormat="1" applyFont="1" applyBorder="1" applyAlignment="1">
      <alignment horizontal="center" vertical="center" wrapText="1"/>
    </xf>
    <xf numFmtId="9" fontId="14" fillId="0" borderId="1" xfId="9" applyFont="1" applyFill="1" applyBorder="1" applyAlignment="1">
      <alignment horizontal="center" vertical="center" wrapText="1"/>
    </xf>
    <xf numFmtId="2" fontId="14" fillId="0" borderId="0" xfId="2" applyNumberFormat="1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1" xfId="8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center" vertical="center"/>
    </xf>
    <xf numFmtId="2" fontId="14" fillId="0" borderId="1" xfId="2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0" fillId="0" borderId="1" xfId="7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0" borderId="1" xfId="7" applyFont="1" applyFill="1" applyBorder="1" applyAlignment="1">
      <alignment horizontal="center" vertical="center" wrapText="1"/>
    </xf>
    <xf numFmtId="0" fontId="33" fillId="0" borderId="1" xfId="8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49" fontId="13" fillId="0" borderId="1" xfId="0" quotePrefix="1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34" fillId="0" borderId="1" xfId="8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" fontId="3" fillId="0" borderId="6" xfId="2" applyNumberFormat="1" applyFont="1" applyFill="1" applyBorder="1" applyAlignment="1">
      <alignment horizontal="center" vertical="center" wrapText="1"/>
    </xf>
    <xf numFmtId="1" fontId="3" fillId="0" borderId="16" xfId="2" applyNumberFormat="1" applyFont="1" applyFill="1" applyBorder="1" applyAlignment="1">
      <alignment horizontal="center" vertical="center" wrapText="1"/>
    </xf>
    <xf numFmtId="1" fontId="3" fillId="0" borderId="3" xfId="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5" fillId="0" borderId="17" xfId="8" applyFont="1" applyFill="1" applyBorder="1" applyAlignment="1">
      <alignment horizontal="center" vertical="center" wrapText="1"/>
    </xf>
    <xf numFmtId="0" fontId="25" fillId="0" borderId="2" xfId="8" applyFont="1" applyFill="1" applyBorder="1" applyAlignment="1">
      <alignment horizontal="center" vertical="center" wrapText="1"/>
    </xf>
    <xf numFmtId="0" fontId="25" fillId="0" borderId="19" xfId="8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</cellXfs>
  <cellStyles count="11">
    <cellStyle name="Comma" xfId="1" builtinId="3"/>
    <cellStyle name="Normal" xfId="0" builtinId="0"/>
    <cellStyle name="Normal 2" xfId="2"/>
    <cellStyle name="Normal 3" xfId="7"/>
    <cellStyle name="Normal 3 2" xfId="10"/>
    <cellStyle name="Normal_gare wyalsadfenigagarini 10" xfId="4"/>
    <cellStyle name="Normal_gare wyalsadfenigagarini 2_SMSH2008-IIkv ." xfId="6"/>
    <cellStyle name="Output" xfId="8" builtinId="21"/>
    <cellStyle name="Percent" xfId="9" builtinId="5"/>
    <cellStyle name="Обычный 2 2" xfId="5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8"/>
  <sheetViews>
    <sheetView zoomScaleNormal="100" workbookViewId="0">
      <selection sqref="A1:H1"/>
    </sheetView>
  </sheetViews>
  <sheetFormatPr defaultRowHeight="15" x14ac:dyDescent="0.25"/>
  <cols>
    <col min="1" max="1" width="4.85546875" customWidth="1"/>
    <col min="2" max="2" width="18.140625" customWidth="1"/>
    <col min="3" max="3" width="37.28515625" customWidth="1"/>
    <col min="4" max="4" width="12.28515625" customWidth="1"/>
    <col min="5" max="5" width="11.140625" customWidth="1"/>
    <col min="6" max="6" width="13.7109375" customWidth="1"/>
    <col min="7" max="7" width="9.85546875" bestFit="1" customWidth="1"/>
    <col min="8" max="8" width="15.28515625" customWidth="1"/>
    <col min="10" max="10" width="10.7109375" customWidth="1"/>
    <col min="13" max="13" width="13.28515625" customWidth="1"/>
  </cols>
  <sheetData>
    <row r="1" spans="1:9" s="327" customFormat="1" ht="33" customHeight="1" x14ac:dyDescent="0.2">
      <c r="A1" s="570" t="s">
        <v>323</v>
      </c>
      <c r="B1" s="570"/>
      <c r="C1" s="570"/>
      <c r="D1" s="570"/>
      <c r="E1" s="570"/>
      <c r="F1" s="570"/>
      <c r="G1" s="570"/>
      <c r="H1" s="570"/>
    </row>
    <row r="2" spans="1:9" s="331" customFormat="1" ht="22.5" customHeight="1" x14ac:dyDescent="0.25">
      <c r="A2" s="563" t="s">
        <v>269</v>
      </c>
      <c r="B2" s="565" t="s">
        <v>251</v>
      </c>
      <c r="C2" s="565" t="s">
        <v>252</v>
      </c>
      <c r="D2" s="567" t="s">
        <v>253</v>
      </c>
      <c r="E2" s="568"/>
      <c r="F2" s="568"/>
      <c r="G2" s="568"/>
      <c r="H2" s="569"/>
    </row>
    <row r="3" spans="1:9" s="331" customFormat="1" ht="60" x14ac:dyDescent="0.25">
      <c r="A3" s="564"/>
      <c r="B3" s="566"/>
      <c r="C3" s="566"/>
      <c r="D3" s="26" t="s">
        <v>254</v>
      </c>
      <c r="E3" s="26" t="s">
        <v>255</v>
      </c>
      <c r="F3" s="26" t="s">
        <v>270</v>
      </c>
      <c r="G3" s="26" t="s">
        <v>47</v>
      </c>
      <c r="H3" s="26" t="s">
        <v>256</v>
      </c>
    </row>
    <row r="4" spans="1:9" s="331" customFormat="1" ht="18" customHeight="1" x14ac:dyDescent="0.25">
      <c r="A4" s="332">
        <v>1</v>
      </c>
      <c r="B4" s="26"/>
      <c r="C4" s="333" t="s">
        <v>257</v>
      </c>
      <c r="D4" s="329"/>
      <c r="E4" s="329"/>
      <c r="F4" s="329"/>
      <c r="G4" s="329"/>
      <c r="H4" s="329"/>
    </row>
    <row r="5" spans="1:9" s="331" customFormat="1" ht="18" customHeight="1" x14ac:dyDescent="0.25">
      <c r="A5" s="328"/>
      <c r="B5" s="26"/>
      <c r="C5" s="333" t="s">
        <v>258</v>
      </c>
      <c r="D5" s="31"/>
      <c r="E5" s="31"/>
      <c r="F5" s="31"/>
      <c r="G5" s="31"/>
      <c r="H5" s="31"/>
    </row>
    <row r="6" spans="1:9" s="331" customFormat="1" ht="18" customHeight="1" x14ac:dyDescent="0.25">
      <c r="A6" s="328"/>
      <c r="B6" s="26"/>
      <c r="C6" s="26" t="s">
        <v>259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</row>
    <row r="7" spans="1:9" s="331" customFormat="1" ht="18" customHeight="1" x14ac:dyDescent="0.25">
      <c r="A7" s="328"/>
      <c r="B7" s="26"/>
      <c r="C7" s="333" t="s">
        <v>260</v>
      </c>
      <c r="D7" s="31"/>
      <c r="E7" s="31"/>
      <c r="F7" s="31"/>
      <c r="G7" s="31"/>
      <c r="H7" s="31"/>
    </row>
    <row r="8" spans="1:9" s="331" customFormat="1" ht="24.75" customHeight="1" x14ac:dyDescent="0.25">
      <c r="A8" s="332"/>
      <c r="B8" s="26"/>
      <c r="C8" s="333" t="s">
        <v>261</v>
      </c>
      <c r="D8" s="31"/>
      <c r="E8" s="31"/>
      <c r="F8" s="31"/>
      <c r="G8" s="31"/>
      <c r="H8" s="31"/>
    </row>
    <row r="9" spans="1:9" s="331" customFormat="1" ht="15.75" x14ac:dyDescent="0.25">
      <c r="A9" s="328"/>
      <c r="B9" s="26" t="s">
        <v>262</v>
      </c>
      <c r="C9" s="330" t="s">
        <v>272</v>
      </c>
      <c r="D9" s="31"/>
      <c r="E9" s="31"/>
      <c r="F9" s="31"/>
      <c r="G9" s="31"/>
      <c r="H9" s="31"/>
      <c r="I9" s="334"/>
    </row>
    <row r="10" spans="1:9" s="331" customFormat="1" ht="15.75" x14ac:dyDescent="0.25">
      <c r="A10" s="328"/>
      <c r="B10" s="26" t="s">
        <v>263</v>
      </c>
      <c r="C10" s="330" t="s">
        <v>271</v>
      </c>
      <c r="D10" s="31"/>
      <c r="E10" s="31"/>
      <c r="F10" s="31"/>
      <c r="G10" s="31"/>
      <c r="H10" s="31"/>
      <c r="I10" s="334"/>
    </row>
    <row r="11" spans="1:9" s="331" customFormat="1" ht="15.75" x14ac:dyDescent="0.25">
      <c r="A11" s="328"/>
      <c r="B11" s="26" t="s">
        <v>264</v>
      </c>
      <c r="C11" s="330" t="s">
        <v>289</v>
      </c>
      <c r="D11" s="31"/>
      <c r="E11" s="31"/>
      <c r="F11" s="31"/>
      <c r="G11" s="31"/>
      <c r="H11" s="31"/>
      <c r="I11" s="334"/>
    </row>
    <row r="12" spans="1:9" s="331" customFormat="1" ht="15.75" x14ac:dyDescent="0.25">
      <c r="A12" s="328"/>
      <c r="B12" s="26"/>
      <c r="C12" s="78" t="s">
        <v>273</v>
      </c>
      <c r="D12" s="81"/>
      <c r="E12" s="81"/>
      <c r="F12" s="81"/>
      <c r="G12" s="81"/>
      <c r="H12" s="81"/>
    </row>
    <row r="13" spans="1:9" s="331" customFormat="1" ht="15.75" x14ac:dyDescent="0.25">
      <c r="A13" s="328"/>
      <c r="B13" s="26"/>
      <c r="C13" s="78" t="s">
        <v>265</v>
      </c>
      <c r="D13" s="81"/>
      <c r="E13" s="81"/>
      <c r="F13" s="81"/>
      <c r="G13" s="81"/>
      <c r="H13" s="81"/>
    </row>
    <row r="14" spans="1:9" s="331" customFormat="1" ht="30" x14ac:dyDescent="0.25">
      <c r="A14" s="336"/>
      <c r="B14" s="26"/>
      <c r="C14" s="78" t="s">
        <v>318</v>
      </c>
      <c r="D14" s="81"/>
      <c r="E14" s="81"/>
      <c r="F14" s="81"/>
      <c r="G14" s="81"/>
      <c r="H14" s="291"/>
    </row>
    <row r="15" spans="1:9" s="331" customFormat="1" ht="15.75" x14ac:dyDescent="0.25">
      <c r="A15" s="328"/>
      <c r="B15" s="26"/>
      <c r="C15" s="78" t="s">
        <v>119</v>
      </c>
      <c r="D15" s="81"/>
      <c r="E15" s="81"/>
      <c r="F15" s="81"/>
      <c r="G15" s="81"/>
      <c r="H15" s="81"/>
    </row>
    <row r="16" spans="1:9" s="331" customFormat="1" ht="30" x14ac:dyDescent="0.25">
      <c r="A16" s="328"/>
      <c r="B16" s="26"/>
      <c r="C16" s="26" t="s">
        <v>266</v>
      </c>
      <c r="D16" s="81"/>
      <c r="E16" s="81"/>
      <c r="F16" s="81"/>
      <c r="G16" s="81"/>
      <c r="H16" s="81"/>
    </row>
    <row r="17" spans="1:13" s="331" customFormat="1" ht="30" x14ac:dyDescent="0.25">
      <c r="A17" s="328"/>
      <c r="B17" s="26"/>
      <c r="C17" s="333" t="s">
        <v>267</v>
      </c>
      <c r="D17" s="335"/>
      <c r="E17" s="335"/>
      <c r="F17" s="335"/>
      <c r="G17" s="335"/>
      <c r="H17" s="335"/>
      <c r="I17" s="334"/>
    </row>
    <row r="18" spans="1:13" s="14" customFormat="1" x14ac:dyDescent="0.25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65"/>
    </row>
    <row r="19" spans="1:13" s="14" customFormat="1" x14ac:dyDescent="0.25">
      <c r="A19" s="288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65"/>
    </row>
    <row r="20" spans="1:13" s="14" customFormat="1" x14ac:dyDescent="0.25">
      <c r="A20" s="288"/>
      <c r="B20" s="288"/>
      <c r="C20" s="288"/>
      <c r="D20" s="562"/>
      <c r="E20" s="562"/>
      <c r="F20" s="562"/>
      <c r="G20" s="562"/>
      <c r="H20" s="288"/>
      <c r="I20" s="288"/>
      <c r="J20" s="288"/>
      <c r="K20" s="288"/>
      <c r="L20" s="288"/>
      <c r="M20" s="270"/>
    </row>
    <row r="21" spans="1:13" s="14" customFormat="1" x14ac:dyDescent="0.3">
      <c r="A21" s="288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68"/>
    </row>
    <row r="22" spans="1:13" s="14" customFormat="1" x14ac:dyDescent="0.25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71"/>
    </row>
    <row r="23" spans="1:13" s="155" customFormat="1" x14ac:dyDescent="0.2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72"/>
    </row>
    <row r="24" spans="1:13" s="155" customFormat="1" ht="15" customHeight="1" x14ac:dyDescent="0.2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73"/>
    </row>
    <row r="25" spans="1:13" s="155" customFormat="1" ht="15" customHeight="1" x14ac:dyDescent="0.2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73"/>
    </row>
    <row r="26" spans="1:13" s="155" customFormat="1" ht="15" customHeight="1" x14ac:dyDescent="0.2">
      <c r="A26" s="288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73"/>
    </row>
    <row r="27" spans="1:13" s="155" customFormat="1" ht="15" customHeight="1" x14ac:dyDescent="0.2">
      <c r="A27" s="288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73"/>
    </row>
    <row r="28" spans="1:13" s="155" customFormat="1" ht="15" customHeight="1" x14ac:dyDescent="0.2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73"/>
    </row>
    <row r="29" spans="1:13" s="155" customFormat="1" ht="15" customHeight="1" x14ac:dyDescent="0.2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73"/>
    </row>
    <row r="30" spans="1:13" s="155" customFormat="1" ht="15" customHeight="1" x14ac:dyDescent="0.2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73"/>
    </row>
    <row r="31" spans="1:13" s="155" customFormat="1" ht="15" customHeight="1" x14ac:dyDescent="0.2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73"/>
    </row>
    <row r="32" spans="1:13" s="155" customFormat="1" ht="15" customHeight="1" x14ac:dyDescent="0.2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73"/>
    </row>
    <row r="33" spans="1:13" s="14" customFormat="1" x14ac:dyDescent="0.25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69"/>
    </row>
    <row r="34" spans="1:13" s="14" customFormat="1" x14ac:dyDescent="0.25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74"/>
    </row>
    <row r="35" spans="1:13" s="14" customFormat="1" x14ac:dyDescent="0.25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74"/>
    </row>
    <row r="36" spans="1:13" s="14" customFormat="1" x14ac:dyDescent="0.25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74"/>
    </row>
    <row r="37" spans="1:13" s="14" customFormat="1" x14ac:dyDescent="0.3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68"/>
    </row>
    <row r="38" spans="1:13" s="14" customFormat="1" x14ac:dyDescent="0.3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68"/>
    </row>
    <row r="39" spans="1:13" s="14" customFormat="1" x14ac:dyDescent="0.3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68"/>
    </row>
    <row r="40" spans="1:13" s="14" customFormat="1" x14ac:dyDescent="0.3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68"/>
    </row>
    <row r="41" spans="1:13" s="14" customFormat="1" x14ac:dyDescent="0.3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68"/>
    </row>
    <row r="42" spans="1:13" s="14" customFormat="1" x14ac:dyDescent="0.3">
      <c r="A42" s="288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68"/>
    </row>
    <row r="43" spans="1:13" s="14" customFormat="1" x14ac:dyDescent="0.3">
      <c r="A43" s="288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68"/>
    </row>
    <row r="44" spans="1:13" s="14" customFormat="1" x14ac:dyDescent="0.3">
      <c r="A44" s="288"/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68"/>
    </row>
    <row r="45" spans="1:13" s="14" customFormat="1" x14ac:dyDescent="0.3">
      <c r="A45" s="288"/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68"/>
    </row>
    <row r="46" spans="1:13" s="14" customFormat="1" x14ac:dyDescent="0.3">
      <c r="A46" s="288"/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68"/>
    </row>
    <row r="47" spans="1:13" s="14" customFormat="1" x14ac:dyDescent="0.3">
      <c r="A47" s="288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68"/>
    </row>
    <row r="48" spans="1:13" s="14" customFormat="1" x14ac:dyDescent="0.3">
      <c r="A48" s="288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68"/>
    </row>
    <row r="49" spans="1:13" s="14" customFormat="1" x14ac:dyDescent="0.3">
      <c r="A49" s="288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68"/>
    </row>
    <row r="50" spans="1:13" s="14" customFormat="1" x14ac:dyDescent="0.3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68"/>
    </row>
    <row r="51" spans="1:13" s="14" customFormat="1" x14ac:dyDescent="0.3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68"/>
    </row>
    <row r="52" spans="1:13" s="14" customFormat="1" x14ac:dyDescent="0.3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68"/>
    </row>
    <row r="53" spans="1:13" s="14" customFormat="1" x14ac:dyDescent="0.3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68"/>
    </row>
    <row r="54" spans="1:13" s="14" customFormat="1" x14ac:dyDescent="0.3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68"/>
    </row>
    <row r="55" spans="1:13" s="14" customFormat="1" x14ac:dyDescent="0.3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68"/>
    </row>
    <row r="56" spans="1:13" s="14" customFormat="1" x14ac:dyDescent="0.3">
      <c r="A56" s="288"/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68"/>
    </row>
    <row r="57" spans="1:13" s="14" customFormat="1" x14ac:dyDescent="0.3">
      <c r="A57" s="288"/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68"/>
    </row>
    <row r="58" spans="1:13" s="14" customFormat="1" x14ac:dyDescent="0.3">
      <c r="A58" s="288"/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68"/>
    </row>
    <row r="59" spans="1:13" s="14" customFormat="1" x14ac:dyDescent="0.3">
      <c r="A59" s="288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68"/>
    </row>
    <row r="60" spans="1:13" s="14" customFormat="1" x14ac:dyDescent="0.3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68"/>
    </row>
    <row r="61" spans="1:13" s="14" customFormat="1" x14ac:dyDescent="0.3">
      <c r="A61" s="288"/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68"/>
    </row>
    <row r="62" spans="1:13" s="14" customFormat="1" x14ac:dyDescent="0.3">
      <c r="A62" s="288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68"/>
    </row>
    <row r="63" spans="1:13" s="14" customFormat="1" x14ac:dyDescent="0.3">
      <c r="A63" s="288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68"/>
    </row>
    <row r="64" spans="1:13" s="14" customFormat="1" x14ac:dyDescent="0.3">
      <c r="A64" s="288"/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68"/>
    </row>
    <row r="65" spans="1:13" s="14" customFormat="1" x14ac:dyDescent="0.3">
      <c r="A65" s="288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68"/>
    </row>
    <row r="66" spans="1:13" s="14" customFormat="1" x14ac:dyDescent="0.3">
      <c r="A66" s="288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68"/>
    </row>
    <row r="67" spans="1:13" s="14" customFormat="1" x14ac:dyDescent="0.3">
      <c r="A67" s="288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68"/>
    </row>
    <row r="68" spans="1:13" s="14" customFormat="1" x14ac:dyDescent="0.3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68"/>
    </row>
    <row r="69" spans="1:13" s="14" customFormat="1" ht="33" customHeight="1" x14ac:dyDescent="0.3">
      <c r="A69" s="288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68"/>
    </row>
    <row r="70" spans="1:13" s="14" customFormat="1" x14ac:dyDescent="0.3">
      <c r="A70" s="288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68"/>
    </row>
    <row r="71" spans="1:13" s="14" customFormat="1" x14ac:dyDescent="0.3">
      <c r="A71" s="288"/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68"/>
    </row>
    <row r="72" spans="1:13" s="14" customFormat="1" x14ac:dyDescent="0.3">
      <c r="A72" s="288"/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68"/>
    </row>
    <row r="73" spans="1:13" s="137" customFormat="1" x14ac:dyDescent="0.3">
      <c r="A73" s="288"/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75"/>
    </row>
    <row r="74" spans="1:13" s="137" customFormat="1" x14ac:dyDescent="0.3">
      <c r="A74" s="288"/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75"/>
    </row>
    <row r="75" spans="1:13" s="137" customFormat="1" x14ac:dyDescent="0.3">
      <c r="A75" s="288"/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75"/>
    </row>
    <row r="76" spans="1:13" s="137" customFormat="1" x14ac:dyDescent="0.3">
      <c r="A76" s="288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75"/>
    </row>
    <row r="77" spans="1:13" s="137" customFormat="1" x14ac:dyDescent="0.3">
      <c r="A77" s="288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75"/>
    </row>
    <row r="78" spans="1:13" s="137" customFormat="1" x14ac:dyDescent="0.3">
      <c r="A78" s="288"/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75"/>
    </row>
    <row r="79" spans="1:13" s="137" customFormat="1" x14ac:dyDescent="0.3">
      <c r="A79" s="288"/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75"/>
    </row>
    <row r="80" spans="1:13" s="137" customFormat="1" x14ac:dyDescent="0.3">
      <c r="A80" s="288"/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75"/>
    </row>
    <row r="81" spans="1:13" s="137" customFormat="1" x14ac:dyDescent="0.3">
      <c r="A81" s="288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75"/>
    </row>
    <row r="82" spans="1:13" s="137" customFormat="1" x14ac:dyDescent="0.3">
      <c r="A82" s="288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75"/>
    </row>
    <row r="83" spans="1:13" s="14" customFormat="1" x14ac:dyDescent="0.3">
      <c r="A83" s="288"/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68"/>
    </row>
    <row r="84" spans="1:13" s="14" customFormat="1" x14ac:dyDescent="0.3">
      <c r="A84" s="288"/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68"/>
    </row>
    <row r="85" spans="1:13" s="14" customFormat="1" x14ac:dyDescent="0.3">
      <c r="A85" s="288"/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68"/>
    </row>
    <row r="86" spans="1:13" s="14" customFormat="1" x14ac:dyDescent="0.3">
      <c r="A86" s="288"/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68"/>
    </row>
    <row r="87" spans="1:13" s="14" customFormat="1" x14ac:dyDescent="0.3">
      <c r="A87" s="288"/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68"/>
    </row>
    <row r="88" spans="1:13" s="14" customFormat="1" x14ac:dyDescent="0.3">
      <c r="A88" s="288"/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68"/>
    </row>
    <row r="89" spans="1:13" s="14" customFormat="1" x14ac:dyDescent="0.3">
      <c r="A89" s="288"/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68"/>
    </row>
    <row r="90" spans="1:13" s="14" customFormat="1" x14ac:dyDescent="0.3">
      <c r="A90" s="288"/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68"/>
    </row>
    <row r="91" spans="1:13" s="14" customFormat="1" x14ac:dyDescent="0.3">
      <c r="A91" s="288"/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68"/>
    </row>
    <row r="92" spans="1:13" s="14" customFormat="1" x14ac:dyDescent="0.3">
      <c r="A92" s="288"/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68"/>
    </row>
    <row r="93" spans="1:13" s="14" customFormat="1" x14ac:dyDescent="0.3">
      <c r="A93" s="288"/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68"/>
    </row>
    <row r="94" spans="1:13" s="14" customFormat="1" x14ac:dyDescent="0.3">
      <c r="A94" s="288"/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68"/>
    </row>
    <row r="95" spans="1:13" s="14" customFormat="1" x14ac:dyDescent="0.25">
      <c r="A95" s="288"/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70"/>
    </row>
    <row r="96" spans="1:13" s="14" customFormat="1" x14ac:dyDescent="0.3">
      <c r="A96" s="288"/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76"/>
    </row>
    <row r="97" spans="1:13" s="14" customFormat="1" x14ac:dyDescent="0.25">
      <c r="A97" s="288"/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288"/>
      <c r="M97" s="277"/>
    </row>
    <row r="98" spans="1:13" s="14" customFormat="1" x14ac:dyDescent="0.3">
      <c r="A98" s="288"/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276"/>
    </row>
    <row r="99" spans="1:13" s="14" customFormat="1" x14ac:dyDescent="0.3">
      <c r="A99" s="288"/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76"/>
    </row>
    <row r="100" spans="1:13" s="14" customFormat="1" x14ac:dyDescent="0.25">
      <c r="A100" s="288"/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78"/>
    </row>
    <row r="101" spans="1:13" s="14" customFormat="1" x14ac:dyDescent="0.25">
      <c r="A101" s="288"/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74"/>
    </row>
    <row r="102" spans="1:13" s="14" customFormat="1" x14ac:dyDescent="0.25">
      <c r="A102" s="288"/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74"/>
    </row>
    <row r="103" spans="1:13" s="14" customFormat="1" x14ac:dyDescent="0.25">
      <c r="A103" s="288"/>
      <c r="B103" s="288"/>
      <c r="C103" s="288"/>
      <c r="D103" s="288"/>
      <c r="E103" s="288"/>
      <c r="F103" s="288"/>
      <c r="G103" s="288"/>
      <c r="H103" s="288"/>
      <c r="I103" s="288"/>
      <c r="J103" s="288"/>
      <c r="K103" s="288"/>
      <c r="L103" s="288"/>
      <c r="M103" s="274"/>
    </row>
    <row r="104" spans="1:13" s="14" customFormat="1" x14ac:dyDescent="0.25">
      <c r="A104" s="288"/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74"/>
    </row>
    <row r="105" spans="1:13" s="14" customFormat="1" x14ac:dyDescent="0.25">
      <c r="A105" s="288"/>
      <c r="B105" s="288"/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74"/>
    </row>
    <row r="106" spans="1:13" s="155" customFormat="1" x14ac:dyDescent="0.2">
      <c r="A106" s="288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72"/>
    </row>
    <row r="107" spans="1:13" s="155" customFormat="1" x14ac:dyDescent="0.2">
      <c r="A107" s="288"/>
      <c r="B107" s="288"/>
      <c r="C107" s="288"/>
      <c r="D107" s="288"/>
      <c r="E107" s="288"/>
      <c r="F107" s="288"/>
      <c r="G107" s="288"/>
      <c r="H107" s="288"/>
      <c r="I107" s="288"/>
      <c r="J107" s="288"/>
      <c r="K107" s="288"/>
      <c r="L107" s="288"/>
      <c r="M107" s="267"/>
    </row>
    <row r="108" spans="1:13" s="155" customFormat="1" ht="15.75" customHeight="1" x14ac:dyDescent="0.2">
      <c r="A108" s="288"/>
      <c r="B108" s="288"/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67"/>
    </row>
    <row r="109" spans="1:13" s="155" customFormat="1" ht="15.75" customHeight="1" x14ac:dyDescent="0.2">
      <c r="A109" s="288"/>
      <c r="B109" s="288"/>
      <c r="C109" s="288"/>
      <c r="D109" s="288"/>
      <c r="E109" s="288"/>
      <c r="F109" s="288"/>
      <c r="G109" s="288"/>
      <c r="H109" s="288"/>
      <c r="I109" s="288"/>
      <c r="J109" s="288"/>
      <c r="K109" s="288"/>
      <c r="L109" s="288"/>
      <c r="M109" s="267"/>
    </row>
    <row r="110" spans="1:13" s="155" customFormat="1" ht="15.75" customHeight="1" x14ac:dyDescent="0.2">
      <c r="A110" s="288"/>
      <c r="B110" s="288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67"/>
    </row>
    <row r="111" spans="1:13" s="155" customFormat="1" ht="15.75" customHeight="1" x14ac:dyDescent="0.2">
      <c r="A111" s="288"/>
      <c r="B111" s="288"/>
      <c r="C111" s="288"/>
      <c r="D111" s="288"/>
      <c r="E111" s="288"/>
      <c r="F111" s="288"/>
      <c r="G111" s="288"/>
      <c r="H111" s="288"/>
      <c r="I111" s="288"/>
      <c r="J111" s="288"/>
      <c r="K111" s="288"/>
      <c r="L111" s="288"/>
      <c r="M111" s="267"/>
    </row>
    <row r="112" spans="1:13" s="155" customFormat="1" ht="53.25" customHeight="1" x14ac:dyDescent="0.2">
      <c r="A112" s="288"/>
      <c r="B112" s="288"/>
      <c r="C112" s="288"/>
      <c r="D112" s="288"/>
      <c r="E112" s="288"/>
      <c r="F112" s="288"/>
      <c r="G112" s="288"/>
      <c r="H112" s="288"/>
      <c r="I112" s="288"/>
      <c r="J112" s="288"/>
      <c r="K112" s="288"/>
      <c r="L112" s="288"/>
      <c r="M112" s="272"/>
    </row>
    <row r="113" spans="1:13" s="155" customFormat="1" x14ac:dyDescent="0.2">
      <c r="A113" s="288"/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67"/>
    </row>
    <row r="114" spans="1:13" s="155" customFormat="1" ht="15.75" customHeight="1" x14ac:dyDescent="0.2">
      <c r="A114" s="288"/>
      <c r="B114" s="288"/>
      <c r="C114" s="288"/>
      <c r="D114" s="288"/>
      <c r="E114" s="288"/>
      <c r="F114" s="288"/>
      <c r="G114" s="288"/>
      <c r="H114" s="288"/>
      <c r="I114" s="288"/>
      <c r="J114" s="288"/>
      <c r="K114" s="288"/>
      <c r="L114" s="288"/>
      <c r="M114" s="267"/>
    </row>
    <row r="115" spans="1:13" s="155" customFormat="1" ht="15.75" customHeight="1" x14ac:dyDescent="0.2">
      <c r="A115" s="288"/>
      <c r="B115" s="288"/>
      <c r="C115" s="288"/>
      <c r="D115" s="288"/>
      <c r="E115" s="288"/>
      <c r="F115" s="288"/>
      <c r="G115" s="288"/>
      <c r="H115" s="288"/>
      <c r="I115" s="288"/>
      <c r="J115" s="288"/>
      <c r="K115" s="288"/>
      <c r="L115" s="288"/>
      <c r="M115" s="267"/>
    </row>
    <row r="116" spans="1:13" s="155" customFormat="1" ht="15.75" customHeight="1" x14ac:dyDescent="0.2">
      <c r="A116" s="288"/>
      <c r="B116" s="288"/>
      <c r="C116" s="288"/>
      <c r="D116" s="288"/>
      <c r="E116" s="288"/>
      <c r="F116" s="288"/>
      <c r="G116" s="288"/>
      <c r="H116" s="288"/>
      <c r="I116" s="288"/>
      <c r="J116" s="288"/>
      <c r="K116" s="288"/>
      <c r="L116" s="288"/>
      <c r="M116" s="267"/>
    </row>
    <row r="117" spans="1:13" s="155" customFormat="1" ht="15.75" customHeight="1" x14ac:dyDescent="0.2">
      <c r="A117" s="288"/>
      <c r="B117" s="288"/>
      <c r="C117" s="288"/>
      <c r="D117" s="288"/>
      <c r="E117" s="288"/>
      <c r="F117" s="288"/>
      <c r="G117" s="288"/>
      <c r="H117" s="288"/>
      <c r="I117" s="288"/>
      <c r="J117" s="288"/>
      <c r="K117" s="288"/>
      <c r="L117" s="288"/>
      <c r="M117" s="267"/>
    </row>
    <row r="118" spans="1:13" s="14" customFormat="1" x14ac:dyDescent="0.25">
      <c r="A118" s="288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65"/>
    </row>
    <row r="119" spans="1:13" s="14" customFormat="1" x14ac:dyDescent="0.25">
      <c r="A119" s="288"/>
      <c r="B119" s="288"/>
      <c r="C119" s="288"/>
      <c r="D119" s="288"/>
      <c r="E119" s="288"/>
      <c r="F119" s="288"/>
      <c r="G119" s="288"/>
      <c r="H119" s="288"/>
      <c r="I119" s="288"/>
      <c r="J119" s="288"/>
      <c r="K119" s="288"/>
      <c r="L119" s="288"/>
      <c r="M119" s="265"/>
    </row>
    <row r="120" spans="1:13" s="14" customFormat="1" x14ac:dyDescent="0.25">
      <c r="A120" s="288"/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  <c r="L120" s="288"/>
      <c r="M120" s="265"/>
    </row>
    <row r="121" spans="1:13" s="14" customFormat="1" x14ac:dyDescent="0.25">
      <c r="A121" s="288"/>
      <c r="B121" s="288"/>
      <c r="C121" s="288"/>
      <c r="D121" s="288"/>
      <c r="E121" s="288"/>
      <c r="F121" s="288"/>
      <c r="G121" s="288"/>
      <c r="H121" s="288"/>
      <c r="I121" s="288"/>
      <c r="J121" s="288"/>
      <c r="K121" s="288"/>
      <c r="L121" s="288"/>
      <c r="M121" s="265"/>
    </row>
    <row r="122" spans="1:13" s="14" customFormat="1" x14ac:dyDescent="0.25">
      <c r="A122" s="288"/>
      <c r="B122" s="288"/>
      <c r="C122" s="288"/>
      <c r="D122" s="288"/>
      <c r="E122" s="288"/>
      <c r="F122" s="288"/>
      <c r="G122" s="288"/>
      <c r="H122" s="288"/>
      <c r="I122" s="288"/>
      <c r="J122" s="288"/>
      <c r="K122" s="288"/>
      <c r="L122" s="288"/>
      <c r="M122" s="265"/>
    </row>
    <row r="123" spans="1:13" s="155" customFormat="1" x14ac:dyDescent="0.2">
      <c r="A123" s="288"/>
      <c r="B123" s="288"/>
      <c r="C123" s="288"/>
      <c r="D123" s="288"/>
      <c r="E123" s="288"/>
      <c r="F123" s="288"/>
      <c r="G123" s="288"/>
      <c r="H123" s="288"/>
      <c r="I123" s="288"/>
      <c r="J123" s="288"/>
      <c r="K123" s="288"/>
      <c r="L123" s="288"/>
      <c r="M123" s="272"/>
    </row>
    <row r="124" spans="1:13" s="155" customFormat="1" ht="15" customHeight="1" x14ac:dyDescent="0.2">
      <c r="A124" s="288"/>
      <c r="B124" s="288"/>
      <c r="C124" s="288"/>
      <c r="D124" s="288"/>
      <c r="E124" s="288"/>
      <c r="F124" s="288"/>
      <c r="G124" s="288"/>
      <c r="H124" s="288"/>
      <c r="I124" s="288"/>
      <c r="J124" s="288"/>
      <c r="K124" s="288"/>
      <c r="L124" s="288"/>
      <c r="M124" s="273"/>
    </row>
    <row r="125" spans="1:13" s="155" customFormat="1" ht="15" customHeight="1" x14ac:dyDescent="0.2">
      <c r="A125" s="288"/>
      <c r="B125" s="288"/>
      <c r="C125" s="288"/>
      <c r="D125" s="288"/>
      <c r="E125" s="288"/>
      <c r="F125" s="288"/>
      <c r="G125" s="288"/>
      <c r="H125" s="288"/>
      <c r="I125" s="288"/>
      <c r="J125" s="288"/>
      <c r="K125" s="288"/>
      <c r="L125" s="288"/>
      <c r="M125" s="273"/>
    </row>
    <row r="126" spans="1:13" s="155" customFormat="1" ht="15" customHeight="1" x14ac:dyDescent="0.2">
      <c r="A126" s="288"/>
      <c r="B126" s="288"/>
      <c r="C126" s="288"/>
      <c r="D126" s="288"/>
      <c r="E126" s="288"/>
      <c r="F126" s="288"/>
      <c r="G126" s="288"/>
      <c r="H126" s="288"/>
      <c r="I126" s="288"/>
      <c r="J126" s="288"/>
      <c r="K126" s="288"/>
      <c r="L126" s="288"/>
      <c r="M126" s="273"/>
    </row>
    <row r="127" spans="1:13" s="155" customFormat="1" ht="15" customHeight="1" x14ac:dyDescent="0.2">
      <c r="A127" s="288"/>
      <c r="B127" s="288"/>
      <c r="C127" s="288"/>
      <c r="D127" s="288"/>
      <c r="E127" s="288"/>
      <c r="F127" s="288"/>
      <c r="G127" s="288"/>
      <c r="H127" s="288"/>
      <c r="I127" s="288"/>
      <c r="J127" s="288"/>
      <c r="K127" s="288"/>
      <c r="L127" s="288"/>
      <c r="M127" s="273"/>
    </row>
    <row r="128" spans="1:13" s="155" customFormat="1" ht="15" customHeight="1" x14ac:dyDescent="0.2">
      <c r="A128" s="288"/>
      <c r="B128" s="288"/>
      <c r="C128" s="288"/>
      <c r="D128" s="288"/>
      <c r="E128" s="288"/>
      <c r="F128" s="288"/>
      <c r="G128" s="288"/>
      <c r="H128" s="288"/>
      <c r="I128" s="288"/>
      <c r="J128" s="288"/>
      <c r="K128" s="288"/>
      <c r="L128" s="288"/>
      <c r="M128" s="273"/>
    </row>
    <row r="129" spans="1:13" s="155" customFormat="1" ht="15" customHeight="1" x14ac:dyDescent="0.2">
      <c r="A129" s="288"/>
      <c r="B129" s="288"/>
      <c r="C129" s="288"/>
      <c r="D129" s="288"/>
      <c r="E129" s="288"/>
      <c r="F129" s="288"/>
      <c r="G129" s="288"/>
      <c r="H129" s="288"/>
      <c r="I129" s="288"/>
      <c r="J129" s="288"/>
      <c r="K129" s="288"/>
      <c r="L129" s="288"/>
      <c r="M129" s="273"/>
    </row>
    <row r="130" spans="1:13" s="155" customFormat="1" ht="15" customHeight="1" x14ac:dyDescent="0.2">
      <c r="A130" s="288"/>
      <c r="B130" s="288"/>
      <c r="C130" s="288"/>
      <c r="D130" s="288"/>
      <c r="E130" s="288"/>
      <c r="F130" s="288"/>
      <c r="G130" s="288"/>
      <c r="H130" s="288"/>
      <c r="I130" s="288"/>
      <c r="J130" s="288"/>
      <c r="K130" s="288"/>
      <c r="L130" s="288"/>
      <c r="M130" s="273"/>
    </row>
    <row r="131" spans="1:13" s="155" customFormat="1" ht="15" customHeight="1" x14ac:dyDescent="0.2">
      <c r="A131" s="288"/>
      <c r="B131" s="288"/>
      <c r="C131" s="288"/>
      <c r="D131" s="288"/>
      <c r="E131" s="288"/>
      <c r="F131" s="288"/>
      <c r="G131" s="288"/>
      <c r="H131" s="288"/>
      <c r="I131" s="288"/>
      <c r="J131" s="288"/>
      <c r="K131" s="288"/>
      <c r="L131" s="288"/>
      <c r="M131" s="273"/>
    </row>
    <row r="132" spans="1:13" s="155" customFormat="1" ht="15" customHeight="1" x14ac:dyDescent="0.2">
      <c r="A132" s="288"/>
      <c r="B132" s="288"/>
      <c r="C132" s="288"/>
      <c r="D132" s="288"/>
      <c r="E132" s="288"/>
      <c r="F132" s="288"/>
      <c r="G132" s="288"/>
      <c r="H132" s="288"/>
      <c r="I132" s="288"/>
      <c r="J132" s="288"/>
      <c r="K132" s="288"/>
      <c r="L132" s="288"/>
      <c r="M132" s="273"/>
    </row>
    <row r="133" spans="1:13" s="14" customFormat="1" x14ac:dyDescent="0.25">
      <c r="A133" s="288"/>
      <c r="B133" s="288"/>
      <c r="C133" s="288"/>
      <c r="D133" s="288"/>
      <c r="E133" s="288"/>
      <c r="F133" s="288"/>
      <c r="G133" s="288"/>
      <c r="H133" s="288"/>
      <c r="I133" s="288"/>
      <c r="J133" s="288"/>
      <c r="K133" s="288"/>
      <c r="L133" s="288"/>
      <c r="M133" s="269"/>
    </row>
    <row r="134" spans="1:13" s="14" customFormat="1" x14ac:dyDescent="0.25">
      <c r="A134" s="288"/>
      <c r="B134" s="288"/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274"/>
    </row>
    <row r="135" spans="1:13" s="14" customFormat="1" x14ac:dyDescent="0.25">
      <c r="A135" s="288"/>
      <c r="B135" s="288"/>
      <c r="C135" s="288"/>
      <c r="D135" s="288"/>
      <c r="E135" s="288"/>
      <c r="F135" s="288"/>
      <c r="G135" s="288"/>
      <c r="H135" s="288"/>
      <c r="I135" s="288"/>
      <c r="J135" s="288"/>
      <c r="K135" s="288"/>
      <c r="L135" s="288"/>
      <c r="M135" s="274"/>
    </row>
    <row r="136" spans="1:13" s="14" customFormat="1" x14ac:dyDescent="0.25">
      <c r="A136" s="288"/>
      <c r="B136" s="288"/>
      <c r="C136" s="288"/>
      <c r="D136" s="288"/>
      <c r="E136" s="288"/>
      <c r="F136" s="288"/>
      <c r="G136" s="288"/>
      <c r="H136" s="288"/>
      <c r="I136" s="288"/>
      <c r="J136" s="288"/>
      <c r="K136" s="288"/>
      <c r="L136" s="288"/>
      <c r="M136" s="274"/>
    </row>
    <row r="137" spans="1:13" ht="27.75" customHeight="1" x14ac:dyDescent="0.25">
      <c r="A137" s="288"/>
      <c r="B137" s="288"/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260"/>
    </row>
    <row r="138" spans="1:13" x14ac:dyDescent="0.25">
      <c r="A138" s="288"/>
      <c r="B138" s="288"/>
      <c r="C138" s="288"/>
      <c r="D138" s="288"/>
      <c r="E138" s="288"/>
      <c r="F138" s="288"/>
      <c r="G138" s="288"/>
      <c r="H138" s="288"/>
      <c r="I138" s="288"/>
      <c r="J138" s="288"/>
      <c r="K138" s="288"/>
      <c r="L138" s="288"/>
      <c r="M138" s="260"/>
    </row>
    <row r="139" spans="1:13" s="14" customFormat="1" x14ac:dyDescent="0.25">
      <c r="A139" s="288"/>
      <c r="B139" s="288"/>
      <c r="C139" s="288"/>
      <c r="D139" s="288"/>
      <c r="E139" s="288"/>
      <c r="F139" s="288"/>
      <c r="G139" s="288"/>
      <c r="H139" s="288"/>
      <c r="I139" s="288"/>
      <c r="J139" s="288"/>
      <c r="K139" s="288"/>
      <c r="L139" s="288"/>
      <c r="M139" s="263"/>
    </row>
    <row r="140" spans="1:13" s="14" customFormat="1" x14ac:dyDescent="0.25">
      <c r="A140" s="288"/>
      <c r="B140" s="288"/>
      <c r="C140" s="288"/>
      <c r="D140" s="288"/>
      <c r="E140" s="288"/>
      <c r="F140" s="288"/>
      <c r="G140" s="288"/>
      <c r="H140" s="288"/>
      <c r="I140" s="288"/>
      <c r="J140" s="288"/>
      <c r="K140" s="288"/>
      <c r="L140" s="288"/>
      <c r="M140" s="265"/>
    </row>
    <row r="141" spans="1:13" s="14" customFormat="1" x14ac:dyDescent="0.25">
      <c r="A141" s="288"/>
      <c r="B141" s="288"/>
      <c r="C141" s="288"/>
      <c r="D141" s="288"/>
      <c r="E141" s="288"/>
      <c r="F141" s="288"/>
      <c r="G141" s="288"/>
      <c r="H141" s="288"/>
      <c r="I141" s="288"/>
      <c r="J141" s="288"/>
      <c r="K141" s="288"/>
      <c r="L141" s="288"/>
      <c r="M141" s="267"/>
    </row>
    <row r="142" spans="1:13" s="14" customFormat="1" x14ac:dyDescent="0.25">
      <c r="A142" s="288"/>
      <c r="B142" s="288"/>
      <c r="C142" s="288"/>
      <c r="D142" s="288"/>
      <c r="E142" s="288"/>
      <c r="F142" s="288"/>
      <c r="G142" s="288"/>
      <c r="H142" s="288"/>
      <c r="I142" s="288"/>
      <c r="J142" s="288"/>
      <c r="K142" s="288"/>
      <c r="L142" s="288"/>
      <c r="M142" s="265"/>
    </row>
    <row r="143" spans="1:13" s="14" customFormat="1" x14ac:dyDescent="0.25">
      <c r="A143" s="288"/>
      <c r="B143" s="288"/>
      <c r="C143" s="288"/>
      <c r="D143" s="288"/>
      <c r="E143" s="288"/>
      <c r="F143" s="288"/>
      <c r="G143" s="288"/>
      <c r="H143" s="288"/>
      <c r="I143" s="288"/>
      <c r="J143" s="288"/>
      <c r="K143" s="288"/>
      <c r="L143" s="288"/>
      <c r="M143" s="265"/>
    </row>
    <row r="144" spans="1:13" s="14" customFormat="1" x14ac:dyDescent="0.25">
      <c r="A144" s="288"/>
      <c r="B144" s="288"/>
      <c r="C144" s="288"/>
      <c r="D144" s="288"/>
      <c r="E144" s="288"/>
      <c r="F144" s="288"/>
      <c r="G144" s="288"/>
      <c r="H144" s="288"/>
      <c r="I144" s="288"/>
      <c r="J144" s="288"/>
      <c r="K144" s="288"/>
      <c r="L144" s="288"/>
      <c r="M144" s="265"/>
    </row>
    <row r="145" spans="1:13" s="14" customFormat="1" x14ac:dyDescent="0.25">
      <c r="A145" s="288"/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  <c r="L145" s="288"/>
      <c r="M145" s="265"/>
    </row>
    <row r="146" spans="1:13" s="14" customFormat="1" x14ac:dyDescent="0.25">
      <c r="A146" s="288"/>
      <c r="B146" s="288"/>
      <c r="C146" s="288"/>
      <c r="D146" s="288"/>
      <c r="E146" s="288"/>
      <c r="F146" s="288"/>
      <c r="G146" s="288"/>
      <c r="H146" s="288"/>
      <c r="I146" s="288"/>
      <c r="J146" s="288"/>
      <c r="K146" s="288"/>
      <c r="L146" s="288"/>
      <c r="M146" s="265"/>
    </row>
    <row r="147" spans="1:13" s="14" customFormat="1" x14ac:dyDescent="0.25">
      <c r="A147" s="288"/>
      <c r="B147" s="288"/>
      <c r="C147" s="288"/>
      <c r="D147" s="288"/>
      <c r="E147" s="288"/>
      <c r="F147" s="288"/>
      <c r="G147" s="288"/>
      <c r="H147" s="288"/>
      <c r="I147" s="288"/>
      <c r="J147" s="288"/>
      <c r="K147" s="288"/>
      <c r="L147" s="288"/>
      <c r="M147" s="266"/>
    </row>
    <row r="148" spans="1:13" s="14" customFormat="1" x14ac:dyDescent="0.25">
      <c r="A148" s="288"/>
      <c r="B148" s="288"/>
      <c r="C148" s="288"/>
      <c r="D148" s="288"/>
      <c r="E148" s="288"/>
      <c r="F148" s="288"/>
      <c r="G148" s="288"/>
      <c r="H148" s="288"/>
      <c r="I148" s="288"/>
      <c r="J148" s="288"/>
      <c r="K148" s="288"/>
      <c r="L148" s="288"/>
      <c r="M148" s="267"/>
    </row>
    <row r="149" spans="1:13" s="14" customFormat="1" x14ac:dyDescent="0.25">
      <c r="A149" s="288"/>
      <c r="B149" s="288"/>
      <c r="C149" s="288"/>
      <c r="D149" s="288"/>
      <c r="E149" s="288"/>
      <c r="F149" s="288"/>
      <c r="G149" s="288"/>
      <c r="H149" s="288"/>
      <c r="I149" s="288"/>
      <c r="J149" s="288"/>
      <c r="K149" s="288"/>
      <c r="L149" s="288"/>
      <c r="M149" s="267"/>
    </row>
    <row r="150" spans="1:13" s="14" customFormat="1" x14ac:dyDescent="0.25">
      <c r="A150" s="288"/>
      <c r="B150" s="288"/>
      <c r="C150" s="288"/>
      <c r="D150" s="288"/>
      <c r="E150" s="288"/>
      <c r="F150" s="288"/>
      <c r="G150" s="288"/>
      <c r="H150" s="288"/>
      <c r="I150" s="288"/>
      <c r="J150" s="288"/>
      <c r="K150" s="288"/>
      <c r="L150" s="288"/>
      <c r="M150" s="267"/>
    </row>
    <row r="151" spans="1:13" s="14" customFormat="1" x14ac:dyDescent="0.25">
      <c r="A151" s="288"/>
      <c r="B151" s="288"/>
      <c r="C151" s="288"/>
      <c r="D151" s="288"/>
      <c r="E151" s="288"/>
      <c r="F151" s="288"/>
      <c r="G151" s="288"/>
      <c r="H151" s="288"/>
      <c r="I151" s="288"/>
      <c r="J151" s="288"/>
      <c r="K151" s="288"/>
      <c r="L151" s="288"/>
      <c r="M151" s="267"/>
    </row>
    <row r="152" spans="1:13" s="14" customFormat="1" x14ac:dyDescent="0.25">
      <c r="A152" s="288"/>
      <c r="B152" s="288"/>
      <c r="C152" s="288"/>
      <c r="D152" s="288"/>
      <c r="E152" s="288"/>
      <c r="F152" s="288"/>
      <c r="G152" s="288"/>
      <c r="H152" s="288"/>
      <c r="I152" s="288"/>
      <c r="J152" s="288"/>
      <c r="K152" s="288"/>
      <c r="L152" s="288"/>
      <c r="M152" s="267"/>
    </row>
    <row r="153" spans="1:13" s="14" customFormat="1" x14ac:dyDescent="0.25">
      <c r="A153" s="288"/>
      <c r="B153" s="288"/>
      <c r="C153" s="288"/>
      <c r="D153" s="288"/>
      <c r="E153" s="288"/>
      <c r="F153" s="288"/>
      <c r="G153" s="288"/>
      <c r="H153" s="288"/>
      <c r="I153" s="288"/>
      <c r="J153" s="288"/>
      <c r="K153" s="288"/>
      <c r="L153" s="288"/>
      <c r="M153" s="267"/>
    </row>
    <row r="154" spans="1:13" s="14" customFormat="1" x14ac:dyDescent="0.25">
      <c r="A154" s="288"/>
      <c r="B154" s="288"/>
      <c r="C154" s="288"/>
      <c r="D154" s="288"/>
      <c r="E154" s="288"/>
      <c r="F154" s="288"/>
      <c r="G154" s="288"/>
      <c r="H154" s="288"/>
      <c r="I154" s="288"/>
      <c r="J154" s="288"/>
      <c r="K154" s="288"/>
      <c r="L154" s="288"/>
      <c r="M154" s="267"/>
    </row>
    <row r="155" spans="1:13" s="14" customFormat="1" x14ac:dyDescent="0.25">
      <c r="A155" s="288"/>
      <c r="B155" s="288"/>
      <c r="C155" s="288"/>
      <c r="D155" s="288"/>
      <c r="E155" s="288"/>
      <c r="F155" s="288"/>
      <c r="G155" s="288"/>
      <c r="H155" s="288"/>
      <c r="I155" s="288"/>
      <c r="J155" s="288"/>
      <c r="K155" s="288"/>
      <c r="L155" s="288"/>
      <c r="M155" s="267"/>
    </row>
    <row r="156" spans="1:13" s="14" customFormat="1" x14ac:dyDescent="0.25">
      <c r="A156" s="288"/>
      <c r="B156" s="288"/>
      <c r="C156" s="288"/>
      <c r="D156" s="288"/>
      <c r="E156" s="288"/>
      <c r="F156" s="288"/>
      <c r="G156" s="288"/>
      <c r="H156" s="288"/>
      <c r="I156" s="288"/>
      <c r="J156" s="288"/>
      <c r="K156" s="288"/>
      <c r="L156" s="288"/>
      <c r="M156" s="267"/>
    </row>
    <row r="157" spans="1:13" s="14" customFormat="1" ht="16.5" customHeight="1" x14ac:dyDescent="0.3">
      <c r="A157" s="288"/>
      <c r="B157" s="288"/>
      <c r="C157" s="288"/>
      <c r="D157" s="288"/>
      <c r="E157" s="288"/>
      <c r="F157" s="288"/>
      <c r="G157" s="288"/>
      <c r="H157" s="288"/>
      <c r="I157" s="288"/>
      <c r="J157" s="288"/>
      <c r="K157" s="288"/>
      <c r="L157" s="288"/>
      <c r="M157" s="268"/>
    </row>
    <row r="158" spans="1:13" s="14" customFormat="1" x14ac:dyDescent="0.3">
      <c r="A158" s="288"/>
      <c r="B158" s="288"/>
      <c r="C158" s="288"/>
      <c r="D158" s="288"/>
      <c r="E158" s="288"/>
      <c r="F158" s="288"/>
      <c r="G158" s="288"/>
      <c r="H158" s="288"/>
      <c r="I158" s="288"/>
      <c r="J158" s="288"/>
      <c r="K158" s="288"/>
      <c r="L158" s="288"/>
      <c r="M158" s="268"/>
    </row>
    <row r="159" spans="1:13" s="14" customFormat="1" x14ac:dyDescent="0.3">
      <c r="A159" s="288"/>
      <c r="B159" s="288"/>
      <c r="C159" s="288"/>
      <c r="D159" s="288"/>
      <c r="E159" s="288"/>
      <c r="F159" s="288"/>
      <c r="G159" s="288"/>
      <c r="H159" s="288"/>
      <c r="I159" s="288"/>
      <c r="J159" s="288"/>
      <c r="K159" s="288"/>
      <c r="L159" s="288"/>
      <c r="M159" s="268"/>
    </row>
    <row r="160" spans="1:13" s="14" customFormat="1" x14ac:dyDescent="0.3">
      <c r="A160" s="288"/>
      <c r="B160" s="288"/>
      <c r="C160" s="288"/>
      <c r="D160" s="288"/>
      <c r="E160" s="288"/>
      <c r="F160" s="288"/>
      <c r="G160" s="288"/>
      <c r="H160" s="288"/>
      <c r="I160" s="288"/>
      <c r="J160" s="288"/>
      <c r="K160" s="288"/>
      <c r="L160" s="288"/>
      <c r="M160" s="268"/>
    </row>
    <row r="161" spans="1:13" s="14" customFormat="1" x14ac:dyDescent="0.3">
      <c r="A161" s="288"/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68"/>
    </row>
    <row r="162" spans="1:13" s="14" customFormat="1" x14ac:dyDescent="0.3">
      <c r="A162" s="288"/>
      <c r="B162" s="288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  <c r="M162" s="268"/>
    </row>
    <row r="163" spans="1:13" s="14" customFormat="1" x14ac:dyDescent="0.3">
      <c r="A163" s="288"/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  <c r="L163" s="288"/>
      <c r="M163" s="268"/>
    </row>
    <row r="164" spans="1:13" s="137" customFormat="1" x14ac:dyDescent="0.3">
      <c r="A164" s="288"/>
      <c r="B164" s="288"/>
      <c r="C164" s="288"/>
      <c r="D164" s="288"/>
      <c r="E164" s="288"/>
      <c r="F164" s="288"/>
      <c r="G164" s="288"/>
      <c r="H164" s="288"/>
      <c r="I164" s="288"/>
      <c r="J164" s="288"/>
      <c r="K164" s="288"/>
      <c r="L164" s="288"/>
      <c r="M164" s="275"/>
    </row>
    <row r="165" spans="1:13" s="137" customFormat="1" x14ac:dyDescent="0.3">
      <c r="A165" s="288"/>
      <c r="B165" s="288"/>
      <c r="C165" s="288"/>
      <c r="D165" s="288"/>
      <c r="E165" s="288"/>
      <c r="F165" s="288"/>
      <c r="G165" s="288"/>
      <c r="H165" s="288"/>
      <c r="I165" s="288"/>
      <c r="J165" s="288"/>
      <c r="K165" s="288"/>
      <c r="L165" s="288"/>
      <c r="M165" s="275"/>
    </row>
    <row r="166" spans="1:13" s="137" customFormat="1" x14ac:dyDescent="0.3">
      <c r="A166" s="288"/>
      <c r="B166" s="288"/>
      <c r="C166" s="288"/>
      <c r="D166" s="288"/>
      <c r="E166" s="288"/>
      <c r="F166" s="288"/>
      <c r="G166" s="288"/>
      <c r="H166" s="288"/>
      <c r="I166" s="288"/>
      <c r="J166" s="288"/>
      <c r="K166" s="288"/>
      <c r="L166" s="288"/>
      <c r="M166" s="275"/>
    </row>
    <row r="167" spans="1:13" s="137" customFormat="1" x14ac:dyDescent="0.3">
      <c r="A167" s="288"/>
      <c r="B167" s="288"/>
      <c r="C167" s="288"/>
      <c r="D167" s="288"/>
      <c r="E167" s="288"/>
      <c r="F167" s="288"/>
      <c r="G167" s="288"/>
      <c r="H167" s="288"/>
      <c r="I167" s="288"/>
      <c r="J167" s="288"/>
      <c r="K167" s="288"/>
      <c r="L167" s="288"/>
      <c r="M167" s="275"/>
    </row>
    <row r="168" spans="1:13" s="137" customFormat="1" x14ac:dyDescent="0.3">
      <c r="A168" s="288"/>
      <c r="B168" s="288"/>
      <c r="C168" s="288"/>
      <c r="D168" s="288"/>
      <c r="E168" s="288"/>
      <c r="F168" s="288"/>
      <c r="G168" s="288"/>
      <c r="H168" s="288"/>
      <c r="I168" s="288"/>
      <c r="J168" s="288"/>
      <c r="K168" s="288"/>
      <c r="L168" s="288"/>
      <c r="M168" s="275"/>
    </row>
    <row r="169" spans="1:13" s="137" customFormat="1" x14ac:dyDescent="0.3">
      <c r="A169" s="288"/>
      <c r="B169" s="288"/>
      <c r="C169" s="288"/>
      <c r="D169" s="288"/>
      <c r="E169" s="288"/>
      <c r="F169" s="288"/>
      <c r="G169" s="288"/>
      <c r="H169" s="288"/>
      <c r="I169" s="288"/>
      <c r="J169" s="288"/>
      <c r="K169" s="288"/>
      <c r="L169" s="288"/>
      <c r="M169" s="275"/>
    </row>
    <row r="170" spans="1:13" s="137" customFormat="1" x14ac:dyDescent="0.3">
      <c r="A170" s="288"/>
      <c r="B170" s="288"/>
      <c r="C170" s="288"/>
      <c r="D170" s="288"/>
      <c r="E170" s="288"/>
      <c r="F170" s="288"/>
      <c r="G170" s="288"/>
      <c r="H170" s="288"/>
      <c r="I170" s="288"/>
      <c r="J170" s="288"/>
      <c r="K170" s="288"/>
      <c r="L170" s="288"/>
      <c r="M170" s="275"/>
    </row>
    <row r="171" spans="1:13" s="137" customFormat="1" x14ac:dyDescent="0.3">
      <c r="A171" s="288"/>
      <c r="B171" s="288"/>
      <c r="C171" s="288"/>
      <c r="D171" s="288"/>
      <c r="E171" s="288"/>
      <c r="F171" s="288"/>
      <c r="G171" s="288"/>
      <c r="H171" s="288"/>
      <c r="I171" s="288"/>
      <c r="J171" s="288"/>
      <c r="K171" s="288"/>
      <c r="L171" s="288"/>
      <c r="M171" s="275"/>
    </row>
    <row r="172" spans="1:13" s="137" customFormat="1" x14ac:dyDescent="0.3">
      <c r="A172" s="288"/>
      <c r="B172" s="288"/>
      <c r="C172" s="288"/>
      <c r="D172" s="288"/>
      <c r="E172" s="288"/>
      <c r="F172" s="288"/>
      <c r="G172" s="288"/>
      <c r="H172" s="288"/>
      <c r="I172" s="288"/>
      <c r="J172" s="288"/>
      <c r="K172" s="288"/>
      <c r="L172" s="288"/>
      <c r="M172" s="275"/>
    </row>
    <row r="173" spans="1:13" s="137" customFormat="1" x14ac:dyDescent="0.3">
      <c r="A173" s="288"/>
      <c r="B173" s="288"/>
      <c r="C173" s="288"/>
      <c r="D173" s="288"/>
      <c r="E173" s="288"/>
      <c r="F173" s="288"/>
      <c r="G173" s="288"/>
      <c r="H173" s="288"/>
      <c r="I173" s="288"/>
      <c r="J173" s="288"/>
      <c r="K173" s="288"/>
      <c r="L173" s="288"/>
      <c r="M173" s="275"/>
    </row>
    <row r="174" spans="1:13" x14ac:dyDescent="0.25">
      <c r="A174" s="288"/>
      <c r="B174" s="288"/>
      <c r="C174" s="288"/>
      <c r="D174" s="288"/>
      <c r="E174" s="288"/>
      <c r="F174" s="288"/>
      <c r="G174" s="288"/>
      <c r="H174" s="288"/>
      <c r="I174" s="288"/>
      <c r="J174" s="288"/>
      <c r="K174" s="288"/>
      <c r="L174" s="288"/>
      <c r="M174" s="261"/>
    </row>
    <row r="175" spans="1:13" x14ac:dyDescent="0.25">
      <c r="A175" s="288"/>
      <c r="B175" s="288"/>
      <c r="C175" s="288"/>
      <c r="D175" s="288"/>
      <c r="E175" s="288"/>
      <c r="F175" s="288"/>
      <c r="G175" s="288"/>
      <c r="H175" s="288"/>
      <c r="I175" s="288"/>
      <c r="J175" s="288"/>
      <c r="K175" s="288"/>
      <c r="L175" s="288"/>
      <c r="M175" s="262"/>
    </row>
    <row r="176" spans="1:13" x14ac:dyDescent="0.25">
      <c r="A176" s="288"/>
      <c r="B176" s="288"/>
      <c r="C176" s="288"/>
      <c r="D176" s="288"/>
      <c r="E176" s="288"/>
      <c r="F176" s="288"/>
      <c r="G176" s="288"/>
      <c r="H176" s="288"/>
      <c r="I176" s="288"/>
      <c r="J176" s="288"/>
      <c r="K176" s="288"/>
      <c r="L176" s="288"/>
      <c r="M176" s="262"/>
    </row>
    <row r="177" spans="1:13" x14ac:dyDescent="0.25">
      <c r="A177" s="288"/>
      <c r="B177" s="288"/>
      <c r="C177" s="288"/>
      <c r="D177" s="288"/>
      <c r="E177" s="288"/>
      <c r="F177" s="288"/>
      <c r="G177" s="288"/>
      <c r="H177" s="288"/>
      <c r="I177" s="288"/>
      <c r="J177" s="288"/>
      <c r="K177" s="288"/>
      <c r="L177" s="288"/>
      <c r="M177" s="262"/>
    </row>
    <row r="178" spans="1:13" s="225" customFormat="1" x14ac:dyDescent="0.2">
      <c r="A178" s="288"/>
      <c r="B178" s="288"/>
      <c r="C178" s="288"/>
      <c r="D178" s="288"/>
      <c r="E178" s="288"/>
      <c r="F178" s="288"/>
      <c r="G178" s="288"/>
      <c r="H178" s="288"/>
      <c r="I178" s="288"/>
      <c r="J178" s="288"/>
      <c r="K178" s="288"/>
      <c r="L178" s="288"/>
      <c r="M178" s="279"/>
    </row>
    <row r="179" spans="1:13" s="225" customFormat="1" x14ac:dyDescent="0.2">
      <c r="A179" s="288"/>
      <c r="B179" s="288"/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64"/>
    </row>
    <row r="180" spans="1:13" s="225" customFormat="1" x14ac:dyDescent="0.2">
      <c r="A180" s="288"/>
      <c r="B180" s="288"/>
      <c r="C180" s="288"/>
      <c r="D180" s="288"/>
      <c r="E180" s="288"/>
      <c r="F180" s="288"/>
      <c r="G180" s="288"/>
      <c r="H180" s="288"/>
      <c r="I180" s="288"/>
      <c r="J180" s="288"/>
      <c r="K180" s="288"/>
      <c r="L180" s="288"/>
      <c r="M180" s="280"/>
    </row>
    <row r="181" spans="1:13" s="225" customFormat="1" x14ac:dyDescent="0.2">
      <c r="A181" s="288"/>
      <c r="B181" s="288"/>
      <c r="C181" s="288"/>
      <c r="D181" s="288"/>
      <c r="E181" s="288"/>
      <c r="F181" s="288"/>
      <c r="G181" s="288"/>
      <c r="H181" s="288"/>
      <c r="I181" s="288"/>
      <c r="J181" s="288"/>
      <c r="K181" s="288"/>
      <c r="L181" s="288"/>
      <c r="M181" s="264"/>
    </row>
    <row r="182" spans="1:13" s="225" customFormat="1" x14ac:dyDescent="0.2">
      <c r="A182" s="288"/>
      <c r="B182" s="288"/>
      <c r="C182" s="288"/>
      <c r="D182" s="288"/>
      <c r="E182" s="288"/>
      <c r="F182" s="288"/>
      <c r="G182" s="288"/>
      <c r="H182" s="288"/>
      <c r="I182" s="288"/>
      <c r="J182" s="288"/>
      <c r="K182" s="288"/>
      <c r="L182" s="288"/>
      <c r="M182" s="264"/>
    </row>
    <row r="183" spans="1:13" s="225" customFormat="1" x14ac:dyDescent="0.2">
      <c r="A183" s="288"/>
      <c r="B183" s="288"/>
      <c r="C183" s="288"/>
      <c r="D183" s="288"/>
      <c r="E183" s="288"/>
      <c r="F183" s="288"/>
      <c r="G183" s="288"/>
      <c r="H183" s="288"/>
      <c r="I183" s="288"/>
      <c r="J183" s="288"/>
      <c r="K183" s="288"/>
      <c r="L183" s="288"/>
      <c r="M183" s="267"/>
    </row>
    <row r="184" spans="1:13" s="225" customFormat="1" ht="12.75" customHeight="1" x14ac:dyDescent="0.2">
      <c r="A184" s="288"/>
      <c r="B184" s="288"/>
      <c r="C184" s="288"/>
      <c r="D184" s="288"/>
      <c r="E184" s="288"/>
      <c r="F184" s="288"/>
      <c r="G184" s="288"/>
      <c r="H184" s="288"/>
      <c r="I184" s="288"/>
      <c r="J184" s="288"/>
      <c r="K184" s="288"/>
      <c r="L184" s="288"/>
      <c r="M184" s="281"/>
    </row>
    <row r="185" spans="1:13" s="225" customFormat="1" ht="12.75" customHeight="1" x14ac:dyDescent="0.2">
      <c r="A185" s="288"/>
      <c r="B185" s="288"/>
      <c r="C185" s="288"/>
      <c r="D185" s="288"/>
      <c r="E185" s="288"/>
      <c r="F185" s="288"/>
      <c r="G185" s="288"/>
      <c r="H185" s="288"/>
      <c r="I185" s="288"/>
      <c r="J185" s="288"/>
      <c r="K185" s="288"/>
      <c r="L185" s="288"/>
      <c r="M185" s="282"/>
    </row>
    <row r="186" spans="1:13" s="225" customFormat="1" ht="12.75" customHeight="1" x14ac:dyDescent="0.2">
      <c r="A186" s="288"/>
      <c r="B186" s="288"/>
      <c r="C186" s="288"/>
      <c r="D186" s="288"/>
      <c r="E186" s="288"/>
      <c r="F186" s="288"/>
      <c r="G186" s="288"/>
      <c r="H186" s="288"/>
      <c r="I186" s="288"/>
      <c r="J186" s="288"/>
      <c r="K186" s="288"/>
      <c r="L186" s="288"/>
      <c r="M186" s="282"/>
    </row>
    <row r="187" spans="1:13" s="225" customFormat="1" ht="12.75" customHeight="1" x14ac:dyDescent="0.2">
      <c r="A187" s="288"/>
      <c r="B187" s="288"/>
      <c r="C187" s="288"/>
      <c r="D187" s="288"/>
      <c r="E187" s="288"/>
      <c r="F187" s="288"/>
      <c r="G187" s="288"/>
      <c r="H187" s="288"/>
      <c r="I187" s="288"/>
      <c r="J187" s="288"/>
      <c r="K187" s="288"/>
      <c r="L187" s="288"/>
      <c r="M187" s="282"/>
    </row>
    <row r="188" spans="1:13" s="225" customFormat="1" ht="12.75" customHeight="1" x14ac:dyDescent="0.2">
      <c r="A188" s="288"/>
      <c r="B188" s="288"/>
      <c r="C188" s="288"/>
      <c r="D188" s="288"/>
      <c r="E188" s="288"/>
      <c r="F188" s="288"/>
      <c r="G188" s="288"/>
      <c r="H188" s="288"/>
      <c r="I188" s="288"/>
      <c r="J188" s="288"/>
      <c r="K188" s="288"/>
      <c r="L188" s="288"/>
      <c r="M188" s="282"/>
    </row>
    <row r="189" spans="1:13" s="225" customFormat="1" ht="12.75" customHeight="1" x14ac:dyDescent="0.2">
      <c r="A189" s="288"/>
      <c r="B189" s="288"/>
      <c r="C189" s="288"/>
      <c r="D189" s="288"/>
      <c r="E189" s="288"/>
      <c r="F189" s="288"/>
      <c r="G189" s="288"/>
      <c r="H189" s="288"/>
      <c r="I189" s="288"/>
      <c r="J189" s="288"/>
      <c r="K189" s="288"/>
      <c r="L189" s="288"/>
      <c r="M189" s="281"/>
    </row>
    <row r="190" spans="1:13" s="225" customFormat="1" x14ac:dyDescent="0.2">
      <c r="A190" s="288"/>
      <c r="B190" s="288"/>
      <c r="C190" s="288"/>
      <c r="D190" s="288"/>
      <c r="E190" s="288"/>
      <c r="F190" s="288"/>
      <c r="G190" s="288"/>
      <c r="H190" s="288"/>
      <c r="I190" s="288"/>
      <c r="J190" s="288"/>
      <c r="K190" s="288"/>
      <c r="L190" s="288"/>
      <c r="M190" s="264"/>
    </row>
    <row r="191" spans="1:13" s="225" customFormat="1" x14ac:dyDescent="0.2">
      <c r="A191" s="288"/>
      <c r="B191" s="288"/>
      <c r="C191" s="288"/>
      <c r="D191" s="288"/>
      <c r="E191" s="288"/>
      <c r="F191" s="288"/>
      <c r="G191" s="288"/>
      <c r="H191" s="288"/>
      <c r="I191" s="288"/>
      <c r="J191" s="288"/>
      <c r="K191" s="288"/>
      <c r="L191" s="288"/>
      <c r="M191" s="264"/>
    </row>
    <row r="192" spans="1:13" s="226" customFormat="1" x14ac:dyDescent="0.2">
      <c r="A192" s="288"/>
      <c r="B192" s="288"/>
      <c r="C192" s="288"/>
      <c r="D192" s="288"/>
      <c r="E192" s="288"/>
      <c r="F192" s="288"/>
      <c r="G192" s="288"/>
      <c r="H192" s="288"/>
      <c r="I192" s="288"/>
      <c r="J192" s="288"/>
      <c r="K192" s="288"/>
      <c r="L192" s="288"/>
      <c r="M192" s="280"/>
    </row>
    <row r="193" spans="1:13" s="225" customFormat="1" x14ac:dyDescent="0.2">
      <c r="A193" s="288"/>
      <c r="B193" s="288"/>
      <c r="C193" s="288"/>
      <c r="D193" s="288"/>
      <c r="E193" s="288"/>
      <c r="F193" s="288"/>
      <c r="G193" s="288"/>
      <c r="H193" s="288"/>
      <c r="I193" s="288"/>
      <c r="J193" s="288"/>
      <c r="K193" s="288"/>
      <c r="L193" s="288"/>
      <c r="M193" s="264"/>
    </row>
    <row r="194" spans="1:13" s="225" customFormat="1" x14ac:dyDescent="0.2">
      <c r="A194" s="288"/>
      <c r="B194" s="288"/>
      <c r="C194" s="288"/>
      <c r="D194" s="288"/>
      <c r="E194" s="288"/>
      <c r="F194" s="288"/>
      <c r="G194" s="288"/>
      <c r="H194" s="288"/>
      <c r="I194" s="288"/>
      <c r="J194" s="288"/>
      <c r="K194" s="288"/>
      <c r="L194" s="288"/>
      <c r="M194" s="264"/>
    </row>
    <row r="195" spans="1:13" s="225" customFormat="1" ht="12.75" customHeight="1" x14ac:dyDescent="0.2">
      <c r="A195" s="288"/>
      <c r="B195" s="288"/>
      <c r="C195" s="288"/>
      <c r="D195" s="288"/>
      <c r="E195" s="288"/>
      <c r="F195" s="288"/>
      <c r="G195" s="288"/>
      <c r="H195" s="288"/>
      <c r="I195" s="288"/>
      <c r="J195" s="288"/>
      <c r="K195" s="288"/>
      <c r="L195" s="288"/>
      <c r="M195" s="281"/>
    </row>
    <row r="196" spans="1:13" s="225" customFormat="1" ht="12.75" customHeight="1" x14ac:dyDescent="0.2">
      <c r="A196" s="288"/>
      <c r="B196" s="288"/>
      <c r="C196" s="288"/>
      <c r="D196" s="288"/>
      <c r="E196" s="288"/>
      <c r="F196" s="288"/>
      <c r="G196" s="288"/>
      <c r="H196" s="288"/>
      <c r="I196" s="288"/>
      <c r="J196" s="288"/>
      <c r="K196" s="288"/>
      <c r="L196" s="288"/>
      <c r="M196" s="283"/>
    </row>
    <row r="197" spans="1:13" s="225" customFormat="1" ht="12.75" customHeight="1" x14ac:dyDescent="0.2">
      <c r="A197" s="288"/>
      <c r="B197" s="288"/>
      <c r="C197" s="288"/>
      <c r="D197" s="288"/>
      <c r="E197" s="288"/>
      <c r="F197" s="288"/>
      <c r="G197" s="288"/>
      <c r="H197" s="288"/>
      <c r="I197" s="288"/>
      <c r="J197" s="288"/>
      <c r="K197" s="288"/>
      <c r="L197" s="288"/>
      <c r="M197" s="283"/>
    </row>
    <row r="198" spans="1:13" s="225" customFormat="1" ht="12.75" customHeight="1" x14ac:dyDescent="0.2">
      <c r="A198" s="288"/>
      <c r="B198" s="288"/>
      <c r="C198" s="288"/>
      <c r="D198" s="288"/>
      <c r="E198" s="288"/>
      <c r="F198" s="288"/>
      <c r="G198" s="288"/>
      <c r="H198" s="288"/>
      <c r="I198" s="288"/>
      <c r="J198" s="288"/>
      <c r="K198" s="288"/>
      <c r="L198" s="288"/>
      <c r="M198" s="283"/>
    </row>
    <row r="199" spans="1:13" s="225" customFormat="1" ht="12.75" customHeight="1" x14ac:dyDescent="0.2">
      <c r="A199" s="288"/>
      <c r="B199" s="288"/>
      <c r="C199" s="288"/>
      <c r="D199" s="288"/>
      <c r="E199" s="288"/>
      <c r="F199" s="288"/>
      <c r="G199" s="288"/>
      <c r="H199" s="288"/>
      <c r="I199" s="288"/>
      <c r="J199" s="288"/>
      <c r="K199" s="288"/>
      <c r="L199" s="288"/>
      <c r="M199" s="283"/>
    </row>
    <row r="200" spans="1:13" s="225" customFormat="1" ht="12.75" customHeight="1" x14ac:dyDescent="0.2">
      <c r="A200" s="288"/>
      <c r="B200" s="288"/>
      <c r="C200" s="288"/>
      <c r="D200" s="288"/>
      <c r="E200" s="288"/>
      <c r="F200" s="288"/>
      <c r="G200" s="288"/>
      <c r="H200" s="288"/>
      <c r="I200" s="288"/>
      <c r="J200" s="288"/>
      <c r="K200" s="288"/>
      <c r="L200" s="288"/>
      <c r="M200" s="283"/>
    </row>
    <row r="201" spans="1:13" s="241" customFormat="1" ht="12.75" customHeight="1" x14ac:dyDescent="0.25">
      <c r="A201" s="288"/>
      <c r="B201" s="288"/>
      <c r="C201" s="288"/>
      <c r="D201" s="288"/>
      <c r="E201" s="288"/>
      <c r="F201" s="288"/>
      <c r="G201" s="288"/>
      <c r="H201" s="288"/>
      <c r="I201" s="288"/>
      <c r="J201" s="288"/>
      <c r="K201" s="288"/>
      <c r="L201" s="288"/>
      <c r="M201" s="283"/>
    </row>
    <row r="202" spans="1:13" s="225" customFormat="1" ht="12.75" customHeight="1" x14ac:dyDescent="0.2">
      <c r="A202" s="288"/>
      <c r="B202" s="288"/>
      <c r="C202" s="288"/>
      <c r="D202" s="288"/>
      <c r="E202" s="288"/>
      <c r="F202" s="288"/>
      <c r="G202" s="288"/>
      <c r="H202" s="288"/>
      <c r="I202" s="288"/>
      <c r="J202" s="288"/>
      <c r="K202" s="288"/>
      <c r="L202" s="288"/>
      <c r="M202" s="283"/>
    </row>
    <row r="203" spans="1:13" s="225" customFormat="1" ht="12.75" customHeight="1" x14ac:dyDescent="0.2">
      <c r="A203" s="288"/>
      <c r="B203" s="288"/>
      <c r="C203" s="288"/>
      <c r="D203" s="288"/>
      <c r="E203" s="288"/>
      <c r="F203" s="288"/>
      <c r="G203" s="288"/>
      <c r="H203" s="288"/>
      <c r="I203" s="288"/>
      <c r="J203" s="288"/>
      <c r="K203" s="288"/>
      <c r="L203" s="288"/>
      <c r="M203" s="281"/>
    </row>
    <row r="204" spans="1:13" s="225" customFormat="1" ht="12.75" customHeight="1" x14ac:dyDescent="0.2">
      <c r="A204" s="288"/>
      <c r="B204" s="288"/>
      <c r="C204" s="288"/>
      <c r="D204" s="288"/>
      <c r="E204" s="288"/>
      <c r="F204" s="288"/>
      <c r="G204" s="288"/>
      <c r="H204" s="288"/>
      <c r="I204" s="288"/>
      <c r="J204" s="288"/>
      <c r="K204" s="288"/>
      <c r="L204" s="288"/>
      <c r="M204" s="282"/>
    </row>
    <row r="205" spans="1:13" s="225" customFormat="1" ht="12.75" customHeight="1" x14ac:dyDescent="0.2">
      <c r="A205" s="288"/>
      <c r="B205" s="288"/>
      <c r="C205" s="288"/>
      <c r="D205" s="288"/>
      <c r="E205" s="288"/>
      <c r="F205" s="288"/>
      <c r="G205" s="288"/>
      <c r="H205" s="288"/>
      <c r="I205" s="288"/>
      <c r="J205" s="288"/>
      <c r="K205" s="288"/>
      <c r="L205" s="288"/>
      <c r="M205" s="282"/>
    </row>
    <row r="206" spans="1:13" s="225" customFormat="1" ht="12.75" customHeight="1" x14ac:dyDescent="0.2">
      <c r="A206" s="288"/>
      <c r="B206" s="288"/>
      <c r="C206" s="288"/>
      <c r="D206" s="288"/>
      <c r="E206" s="288"/>
      <c r="F206" s="288"/>
      <c r="G206" s="288"/>
      <c r="H206" s="288"/>
      <c r="I206" s="288"/>
      <c r="J206" s="288"/>
      <c r="K206" s="288"/>
      <c r="L206" s="288"/>
      <c r="M206" s="282"/>
    </row>
    <row r="207" spans="1:13" s="225" customFormat="1" ht="12.75" customHeight="1" x14ac:dyDescent="0.2">
      <c r="A207" s="288"/>
      <c r="B207" s="288"/>
      <c r="C207" s="288"/>
      <c r="D207" s="288"/>
      <c r="E207" s="288"/>
      <c r="F207" s="288"/>
      <c r="G207" s="288"/>
      <c r="H207" s="288"/>
      <c r="I207" s="288"/>
      <c r="J207" s="288"/>
      <c r="K207" s="288"/>
      <c r="L207" s="288"/>
      <c r="M207" s="282"/>
    </row>
    <row r="208" spans="1:13" s="137" customFormat="1" x14ac:dyDescent="0.3">
      <c r="A208" s="288"/>
      <c r="B208" s="288"/>
      <c r="C208" s="288"/>
      <c r="D208" s="288"/>
      <c r="E208" s="288"/>
      <c r="F208" s="288"/>
      <c r="G208" s="288"/>
      <c r="H208" s="288"/>
      <c r="I208" s="288"/>
      <c r="J208" s="288"/>
      <c r="K208" s="288"/>
      <c r="L208" s="288"/>
      <c r="M208" s="259"/>
    </row>
    <row r="209" spans="1:13" s="137" customFormat="1" x14ac:dyDescent="0.3">
      <c r="A209" s="288"/>
      <c r="B209" s="288"/>
      <c r="C209" s="288"/>
      <c r="D209" s="288"/>
      <c r="E209" s="288"/>
      <c r="F209" s="288"/>
      <c r="G209" s="288"/>
      <c r="H209" s="288"/>
      <c r="I209" s="288"/>
      <c r="J209" s="288"/>
      <c r="K209" s="288"/>
      <c r="L209" s="288"/>
      <c r="M209" s="259"/>
    </row>
    <row r="210" spans="1:13" s="137" customFormat="1" x14ac:dyDescent="0.3">
      <c r="A210" s="288"/>
      <c r="B210" s="288"/>
      <c r="C210" s="288"/>
      <c r="D210" s="288"/>
      <c r="E210" s="288"/>
      <c r="F210" s="288"/>
      <c r="G210" s="288"/>
      <c r="H210" s="288"/>
      <c r="I210" s="288"/>
      <c r="J210" s="288"/>
      <c r="K210" s="288"/>
      <c r="L210" s="288"/>
      <c r="M210" s="259"/>
    </row>
    <row r="211" spans="1:13" s="137" customFormat="1" x14ac:dyDescent="0.3">
      <c r="A211" s="288"/>
      <c r="B211" s="288"/>
      <c r="C211" s="288"/>
      <c r="D211" s="288"/>
      <c r="E211" s="288"/>
      <c r="F211" s="288"/>
      <c r="G211" s="288"/>
      <c r="H211" s="288"/>
      <c r="I211" s="288"/>
      <c r="J211" s="288"/>
      <c r="K211" s="288"/>
      <c r="L211" s="288"/>
      <c r="M211" s="259"/>
    </row>
    <row r="212" spans="1:13" s="137" customFormat="1" x14ac:dyDescent="0.3">
      <c r="A212" s="288"/>
      <c r="B212" s="288"/>
      <c r="C212" s="288"/>
      <c r="D212" s="288"/>
      <c r="E212" s="288"/>
      <c r="F212" s="288"/>
      <c r="G212" s="288"/>
      <c r="H212" s="288"/>
      <c r="I212" s="288"/>
      <c r="J212" s="288"/>
      <c r="K212" s="288"/>
      <c r="L212" s="288"/>
      <c r="M212" s="259"/>
    </row>
    <row r="213" spans="1:13" s="137" customFormat="1" x14ac:dyDescent="0.3">
      <c r="A213" s="288"/>
      <c r="B213" s="288"/>
      <c r="C213" s="288"/>
      <c r="D213" s="288"/>
      <c r="E213" s="288"/>
      <c r="F213" s="288"/>
      <c r="G213" s="288"/>
      <c r="H213" s="288"/>
      <c r="I213" s="288"/>
      <c r="J213" s="288"/>
      <c r="K213" s="288"/>
      <c r="L213" s="288"/>
      <c r="M213" s="259"/>
    </row>
    <row r="214" spans="1:13" s="137" customFormat="1" x14ac:dyDescent="0.3">
      <c r="A214" s="288"/>
      <c r="B214" s="288"/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59"/>
    </row>
    <row r="215" spans="1:13" s="137" customFormat="1" x14ac:dyDescent="0.3">
      <c r="A215" s="288"/>
      <c r="B215" s="288"/>
      <c r="C215" s="288"/>
      <c r="D215" s="288"/>
      <c r="E215" s="288"/>
      <c r="F215" s="288"/>
      <c r="G215" s="288"/>
      <c r="H215" s="288"/>
      <c r="I215" s="288"/>
      <c r="J215" s="288"/>
      <c r="K215" s="288"/>
      <c r="L215" s="288"/>
      <c r="M215" s="259"/>
    </row>
    <row r="216" spans="1:13" s="226" customFormat="1" x14ac:dyDescent="0.2">
      <c r="A216" s="288"/>
      <c r="B216" s="288"/>
      <c r="C216" s="288"/>
      <c r="D216" s="288"/>
      <c r="E216" s="288"/>
      <c r="F216" s="288"/>
      <c r="G216" s="288"/>
      <c r="H216" s="288"/>
      <c r="I216" s="288"/>
      <c r="J216" s="288"/>
      <c r="K216" s="288"/>
      <c r="L216" s="288"/>
      <c r="M216" s="280"/>
    </row>
    <row r="217" spans="1:13" s="225" customFormat="1" x14ac:dyDescent="0.2">
      <c r="A217" s="288"/>
      <c r="B217" s="288"/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64"/>
    </row>
    <row r="218" spans="1:13" s="225" customFormat="1" x14ac:dyDescent="0.2">
      <c r="A218" s="288"/>
      <c r="B218" s="288"/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64"/>
    </row>
    <row r="219" spans="1:13" s="137" customFormat="1" x14ac:dyDescent="0.3">
      <c r="A219" s="288"/>
      <c r="B219" s="288"/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75"/>
    </row>
    <row r="220" spans="1:13" s="137" customFormat="1" x14ac:dyDescent="0.3">
      <c r="A220" s="288"/>
      <c r="B220" s="288"/>
      <c r="C220" s="288"/>
      <c r="D220" s="288"/>
      <c r="E220" s="288"/>
      <c r="F220" s="288"/>
      <c r="G220" s="288"/>
      <c r="H220" s="288"/>
      <c r="I220" s="288"/>
      <c r="J220" s="288"/>
      <c r="K220" s="288"/>
      <c r="L220" s="288"/>
      <c r="M220" s="275"/>
    </row>
    <row r="221" spans="1:13" s="137" customFormat="1" x14ac:dyDescent="0.3">
      <c r="A221" s="288"/>
      <c r="B221" s="288"/>
      <c r="C221" s="288"/>
      <c r="D221" s="288"/>
      <c r="E221" s="288"/>
      <c r="F221" s="288"/>
      <c r="G221" s="288"/>
      <c r="H221" s="288"/>
      <c r="I221" s="288"/>
      <c r="J221" s="288"/>
      <c r="K221" s="288"/>
      <c r="L221" s="288"/>
      <c r="M221" s="275"/>
    </row>
    <row r="222" spans="1:13" s="137" customFormat="1" x14ac:dyDescent="0.3">
      <c r="A222" s="288"/>
      <c r="B222" s="288"/>
      <c r="C222" s="288"/>
      <c r="D222" s="288"/>
      <c r="E222" s="288"/>
      <c r="F222" s="288"/>
      <c r="G222" s="288"/>
      <c r="H222" s="288"/>
      <c r="I222" s="288"/>
      <c r="J222" s="288"/>
      <c r="K222" s="288"/>
      <c r="L222" s="288"/>
      <c r="M222" s="275"/>
    </row>
    <row r="223" spans="1:13" s="137" customFormat="1" x14ac:dyDescent="0.3">
      <c r="A223" s="288"/>
      <c r="B223" s="288"/>
      <c r="C223" s="288"/>
      <c r="D223" s="288"/>
      <c r="E223" s="288"/>
      <c r="F223" s="288"/>
      <c r="G223" s="288"/>
      <c r="H223" s="288"/>
      <c r="I223" s="288"/>
      <c r="J223" s="288"/>
      <c r="K223" s="288"/>
      <c r="L223" s="288"/>
      <c r="M223" s="275"/>
    </row>
    <row r="224" spans="1:13" s="137" customFormat="1" x14ac:dyDescent="0.3">
      <c r="A224" s="288"/>
      <c r="B224" s="288"/>
      <c r="C224" s="288"/>
      <c r="D224" s="288"/>
      <c r="E224" s="288"/>
      <c r="F224" s="288"/>
      <c r="G224" s="288"/>
      <c r="H224" s="288"/>
      <c r="I224" s="288"/>
      <c r="J224" s="288"/>
      <c r="K224" s="288"/>
      <c r="L224" s="288"/>
      <c r="M224" s="275"/>
    </row>
    <row r="225" spans="1:13" s="137" customFormat="1" x14ac:dyDescent="0.3">
      <c r="A225" s="288"/>
      <c r="B225" s="288"/>
      <c r="C225" s="288"/>
      <c r="D225" s="288"/>
      <c r="E225" s="288"/>
      <c r="F225" s="288"/>
      <c r="G225" s="288"/>
      <c r="H225" s="288"/>
      <c r="I225" s="288"/>
      <c r="J225" s="288"/>
      <c r="K225" s="288"/>
      <c r="L225" s="288"/>
      <c r="M225" s="275"/>
    </row>
    <row r="226" spans="1:13" s="137" customFormat="1" x14ac:dyDescent="0.3">
      <c r="A226" s="288"/>
      <c r="B226" s="288"/>
      <c r="C226" s="288"/>
      <c r="D226" s="288"/>
      <c r="E226" s="288"/>
      <c r="F226" s="288"/>
      <c r="G226" s="288"/>
      <c r="H226" s="288"/>
      <c r="I226" s="288"/>
      <c r="J226" s="288"/>
      <c r="K226" s="288"/>
      <c r="L226" s="288"/>
      <c r="M226" s="275"/>
    </row>
    <row r="227" spans="1:13" s="137" customFormat="1" x14ac:dyDescent="0.3">
      <c r="A227" s="288"/>
      <c r="B227" s="288"/>
      <c r="C227" s="288"/>
      <c r="D227" s="288"/>
      <c r="E227" s="288"/>
      <c r="F227" s="288"/>
      <c r="G227" s="288"/>
      <c r="H227" s="288"/>
      <c r="I227" s="288"/>
      <c r="J227" s="288"/>
      <c r="K227" s="288"/>
      <c r="L227" s="288"/>
      <c r="M227" s="275"/>
    </row>
    <row r="228" spans="1:13" s="137" customFormat="1" x14ac:dyDescent="0.3">
      <c r="A228" s="288"/>
      <c r="B228" s="288"/>
      <c r="C228" s="288"/>
      <c r="D228" s="288"/>
      <c r="E228" s="288"/>
      <c r="F228" s="288"/>
      <c r="G228" s="288"/>
      <c r="H228" s="288"/>
      <c r="I228" s="288"/>
      <c r="J228" s="288"/>
      <c r="K228" s="288"/>
      <c r="L228" s="288"/>
      <c r="M228" s="275"/>
    </row>
    <row r="229" spans="1:13" s="137" customFormat="1" x14ac:dyDescent="0.3">
      <c r="A229" s="288"/>
      <c r="B229" s="288"/>
      <c r="C229" s="288"/>
      <c r="D229" s="288"/>
      <c r="E229" s="288"/>
      <c r="F229" s="288"/>
      <c r="G229" s="288"/>
      <c r="H229" s="288"/>
      <c r="I229" s="288"/>
      <c r="J229" s="288"/>
      <c r="K229" s="288"/>
      <c r="L229" s="288"/>
      <c r="M229" s="275"/>
    </row>
    <row r="230" spans="1:13" s="137" customFormat="1" x14ac:dyDescent="0.3">
      <c r="A230" s="288"/>
      <c r="B230" s="288"/>
      <c r="C230" s="288"/>
      <c r="D230" s="288"/>
      <c r="E230" s="288"/>
      <c r="F230" s="288"/>
      <c r="G230" s="288"/>
      <c r="H230" s="288"/>
      <c r="I230" s="288"/>
      <c r="J230" s="288"/>
      <c r="K230" s="288"/>
      <c r="L230" s="288"/>
      <c r="M230" s="275"/>
    </row>
    <row r="231" spans="1:13" s="137" customFormat="1" x14ac:dyDescent="0.3">
      <c r="A231" s="288"/>
      <c r="B231" s="288"/>
      <c r="C231" s="288"/>
      <c r="D231" s="288"/>
      <c r="E231" s="288"/>
      <c r="F231" s="288"/>
      <c r="G231" s="288"/>
      <c r="H231" s="288"/>
      <c r="I231" s="288"/>
      <c r="J231" s="288"/>
      <c r="K231" s="288"/>
      <c r="L231" s="288"/>
      <c r="M231" s="275"/>
    </row>
    <row r="232" spans="1:13" s="137" customFormat="1" x14ac:dyDescent="0.3">
      <c r="A232" s="288"/>
      <c r="B232" s="288"/>
      <c r="C232" s="288"/>
      <c r="D232" s="288"/>
      <c r="E232" s="288"/>
      <c r="F232" s="288"/>
      <c r="G232" s="288"/>
      <c r="H232" s="288"/>
      <c r="I232" s="288"/>
      <c r="J232" s="288"/>
      <c r="K232" s="288"/>
      <c r="L232" s="288"/>
      <c r="M232" s="275"/>
    </row>
    <row r="233" spans="1:13" s="14" customFormat="1" x14ac:dyDescent="0.3">
      <c r="A233" s="288"/>
      <c r="B233" s="288"/>
      <c r="C233" s="288"/>
      <c r="D233" s="288"/>
      <c r="E233" s="288"/>
      <c r="F233" s="288"/>
      <c r="G233" s="288"/>
      <c r="H233" s="288"/>
      <c r="I233" s="288"/>
      <c r="J233" s="288"/>
      <c r="K233" s="288"/>
      <c r="L233" s="288"/>
      <c r="M233" s="268"/>
    </row>
    <row r="234" spans="1:13" s="14" customFormat="1" x14ac:dyDescent="0.3">
      <c r="A234" s="288"/>
      <c r="B234" s="288"/>
      <c r="C234" s="288"/>
      <c r="D234" s="288"/>
      <c r="E234" s="288"/>
      <c r="F234" s="288"/>
      <c r="G234" s="288"/>
      <c r="H234" s="288"/>
      <c r="I234" s="288"/>
      <c r="J234" s="288"/>
      <c r="K234" s="288"/>
      <c r="L234" s="288"/>
      <c r="M234" s="268"/>
    </row>
    <row r="235" spans="1:13" s="14" customFormat="1" x14ac:dyDescent="0.3">
      <c r="A235" s="288"/>
      <c r="B235" s="288"/>
      <c r="C235" s="288"/>
      <c r="D235" s="288"/>
      <c r="E235" s="288"/>
      <c r="F235" s="288"/>
      <c r="G235" s="288"/>
      <c r="H235" s="288"/>
      <c r="I235" s="288"/>
      <c r="J235" s="288"/>
      <c r="K235" s="288"/>
      <c r="L235" s="288"/>
      <c r="M235" s="268"/>
    </row>
    <row r="236" spans="1:13" s="14" customFormat="1" x14ac:dyDescent="0.3">
      <c r="A236" s="288"/>
      <c r="B236" s="288"/>
      <c r="C236" s="288"/>
      <c r="D236" s="288"/>
      <c r="E236" s="288"/>
      <c r="F236" s="288"/>
      <c r="G236" s="288"/>
      <c r="H236" s="288"/>
      <c r="I236" s="288"/>
      <c r="J236" s="288"/>
      <c r="K236" s="288"/>
      <c r="L236" s="288"/>
      <c r="M236" s="268"/>
    </row>
    <row r="237" spans="1:13" s="14" customFormat="1" x14ac:dyDescent="0.25">
      <c r="A237" s="288"/>
      <c r="B237" s="288"/>
      <c r="C237" s="288"/>
      <c r="D237" s="288"/>
      <c r="E237" s="288"/>
      <c r="F237" s="288"/>
      <c r="G237" s="288"/>
      <c r="H237" s="288"/>
      <c r="I237" s="288"/>
      <c r="J237" s="288"/>
      <c r="K237" s="288"/>
      <c r="L237" s="288"/>
      <c r="M237" s="265"/>
    </row>
    <row r="238" spans="1:13" s="14" customFormat="1" x14ac:dyDescent="0.25">
      <c r="A238" s="288"/>
      <c r="B238" s="288"/>
      <c r="C238" s="288"/>
      <c r="D238" s="288"/>
      <c r="E238" s="288"/>
      <c r="F238" s="288"/>
      <c r="G238" s="288"/>
      <c r="H238" s="288"/>
      <c r="I238" s="288"/>
      <c r="J238" s="288"/>
      <c r="K238" s="288"/>
      <c r="L238" s="288"/>
      <c r="M238" s="265"/>
    </row>
    <row r="239" spans="1:13" x14ac:dyDescent="0.25">
      <c r="A239" s="288"/>
      <c r="B239" s="288"/>
      <c r="C239" s="288"/>
      <c r="D239" s="288"/>
      <c r="E239" s="288"/>
      <c r="F239" s="288"/>
      <c r="G239" s="288"/>
      <c r="H239" s="288"/>
      <c r="I239" s="288"/>
      <c r="J239" s="288"/>
      <c r="K239" s="288"/>
      <c r="L239" s="288"/>
      <c r="M239" s="259"/>
    </row>
    <row r="240" spans="1:13" x14ac:dyDescent="0.25">
      <c r="A240" s="288"/>
      <c r="B240" s="288"/>
      <c r="C240" s="288"/>
      <c r="D240" s="288"/>
      <c r="E240" s="288"/>
      <c r="F240" s="288"/>
      <c r="G240" s="288"/>
      <c r="H240" s="288"/>
      <c r="I240" s="288"/>
      <c r="J240" s="288"/>
      <c r="K240" s="288"/>
      <c r="L240" s="288"/>
      <c r="M240" s="259"/>
    </row>
    <row r="241" spans="1:13" x14ac:dyDescent="0.25">
      <c r="A241" s="288"/>
      <c r="B241" s="288"/>
      <c r="C241" s="288"/>
      <c r="D241" s="288"/>
      <c r="E241" s="288"/>
      <c r="F241" s="288"/>
      <c r="G241" s="288"/>
      <c r="H241" s="288"/>
      <c r="I241" s="288"/>
      <c r="J241" s="288"/>
      <c r="K241" s="288"/>
      <c r="L241" s="288"/>
      <c r="M241" s="259"/>
    </row>
    <row r="242" spans="1:13" x14ac:dyDescent="0.25">
      <c r="A242" s="288"/>
      <c r="B242" s="288"/>
      <c r="C242" s="288"/>
      <c r="D242" s="288"/>
      <c r="E242" s="288"/>
      <c r="F242" s="288"/>
      <c r="G242" s="288"/>
      <c r="H242" s="288"/>
      <c r="I242" s="288"/>
      <c r="J242" s="288"/>
      <c r="K242" s="288"/>
      <c r="L242" s="288"/>
      <c r="M242" s="259"/>
    </row>
    <row r="243" spans="1:13" x14ac:dyDescent="0.25">
      <c r="A243" s="288"/>
      <c r="B243" s="288"/>
      <c r="C243" s="288"/>
      <c r="D243" s="288"/>
      <c r="E243" s="288"/>
      <c r="F243" s="288"/>
      <c r="G243" s="288"/>
      <c r="H243" s="288"/>
      <c r="I243" s="288"/>
      <c r="J243" s="288"/>
      <c r="K243" s="288"/>
      <c r="L243" s="288"/>
      <c r="M243" s="259"/>
    </row>
    <row r="244" spans="1:13" x14ac:dyDescent="0.25">
      <c r="A244" s="288"/>
      <c r="B244" s="288"/>
      <c r="C244" s="288"/>
      <c r="D244" s="288"/>
      <c r="E244" s="288"/>
      <c r="F244" s="288"/>
      <c r="G244" s="288"/>
      <c r="H244" s="288"/>
      <c r="I244" s="288"/>
      <c r="J244" s="288"/>
      <c r="K244" s="288"/>
      <c r="L244" s="288"/>
      <c r="M244" s="259"/>
    </row>
    <row r="245" spans="1:13" x14ac:dyDescent="0.25">
      <c r="A245" s="288"/>
      <c r="B245" s="288"/>
      <c r="C245" s="288"/>
      <c r="D245" s="288"/>
      <c r="E245" s="288"/>
      <c r="F245" s="288"/>
      <c r="G245" s="288"/>
      <c r="H245" s="288"/>
      <c r="I245" s="288"/>
      <c r="J245" s="288"/>
      <c r="K245" s="288"/>
      <c r="L245" s="288"/>
      <c r="M245" s="259"/>
    </row>
    <row r="246" spans="1:13" x14ac:dyDescent="0.25">
      <c r="A246" s="288"/>
      <c r="B246" s="288"/>
      <c r="C246" s="288"/>
      <c r="D246" s="288"/>
      <c r="E246" s="288"/>
      <c r="F246" s="288"/>
      <c r="G246" s="288"/>
      <c r="H246" s="288"/>
      <c r="I246" s="288"/>
      <c r="J246" s="288"/>
      <c r="K246" s="288"/>
      <c r="L246" s="288"/>
      <c r="M246" s="259"/>
    </row>
    <row r="247" spans="1:13" x14ac:dyDescent="0.25">
      <c r="A247" s="288"/>
      <c r="B247" s="288"/>
      <c r="C247" s="288"/>
      <c r="D247" s="288"/>
      <c r="E247" s="288"/>
      <c r="F247" s="288"/>
      <c r="G247" s="288"/>
      <c r="H247" s="288"/>
      <c r="I247" s="288"/>
      <c r="J247" s="288"/>
      <c r="K247" s="288"/>
      <c r="L247" s="288"/>
      <c r="M247" s="284"/>
    </row>
    <row r="248" spans="1:13" x14ac:dyDescent="0.25">
      <c r="A248" s="288"/>
      <c r="B248" s="288"/>
      <c r="C248" s="288"/>
      <c r="D248" s="288"/>
      <c r="E248" s="288"/>
      <c r="F248" s="288"/>
      <c r="G248" s="288"/>
      <c r="H248" s="288"/>
      <c r="I248" s="288"/>
      <c r="J248" s="288"/>
      <c r="K248" s="288"/>
      <c r="L248" s="288"/>
      <c r="M248" s="284"/>
    </row>
    <row r="249" spans="1:13" x14ac:dyDescent="0.25">
      <c r="A249" s="288"/>
      <c r="B249" s="288"/>
      <c r="C249" s="288"/>
      <c r="D249" s="288"/>
      <c r="E249" s="288"/>
      <c r="F249" s="288"/>
      <c r="G249" s="288"/>
      <c r="H249" s="288"/>
      <c r="I249" s="288"/>
      <c r="J249" s="288"/>
      <c r="K249" s="288"/>
      <c r="L249" s="288"/>
      <c r="M249" s="284"/>
    </row>
    <row r="250" spans="1:13" x14ac:dyDescent="0.25">
      <c r="A250" s="288"/>
      <c r="B250" s="288"/>
      <c r="C250" s="288"/>
      <c r="D250" s="288"/>
      <c r="E250" s="288"/>
      <c r="F250" s="288"/>
      <c r="G250" s="288"/>
      <c r="H250" s="288"/>
      <c r="I250" s="288"/>
      <c r="J250" s="288"/>
      <c r="K250" s="288"/>
      <c r="L250" s="288"/>
      <c r="M250" s="285"/>
    </row>
    <row r="251" spans="1:13" x14ac:dyDescent="0.25">
      <c r="A251" s="288"/>
      <c r="B251" s="288"/>
      <c r="C251" s="288"/>
      <c r="D251" s="288"/>
      <c r="E251" s="288"/>
      <c r="F251" s="288"/>
      <c r="G251" s="288"/>
      <c r="H251" s="288"/>
      <c r="I251" s="288"/>
      <c r="J251" s="288"/>
      <c r="K251" s="288"/>
      <c r="L251" s="288"/>
      <c r="M251" s="286"/>
    </row>
    <row r="252" spans="1:13" x14ac:dyDescent="0.25">
      <c r="A252" s="288"/>
      <c r="B252" s="288"/>
      <c r="C252" s="288"/>
      <c r="D252" s="288"/>
      <c r="E252" s="288"/>
      <c r="F252" s="288"/>
      <c r="G252" s="288"/>
      <c r="H252" s="288"/>
      <c r="I252" s="288"/>
      <c r="J252" s="288"/>
      <c r="K252" s="288"/>
      <c r="L252" s="288"/>
      <c r="M252" s="286"/>
    </row>
    <row r="253" spans="1:13" x14ac:dyDescent="0.25">
      <c r="A253" s="288"/>
      <c r="B253" s="288"/>
      <c r="C253" s="288"/>
      <c r="D253" s="288"/>
      <c r="E253" s="288"/>
      <c r="F253" s="288"/>
      <c r="G253" s="288"/>
      <c r="H253" s="288"/>
      <c r="I253" s="288"/>
      <c r="J253" s="288"/>
      <c r="K253" s="288"/>
      <c r="L253" s="288"/>
      <c r="M253" s="286"/>
    </row>
    <row r="254" spans="1:13" x14ac:dyDescent="0.25">
      <c r="A254" s="288"/>
      <c r="B254" s="288"/>
      <c r="C254" s="288"/>
      <c r="D254" s="288"/>
      <c r="E254" s="288"/>
      <c r="F254" s="288"/>
      <c r="G254" s="288"/>
      <c r="H254" s="288"/>
      <c r="I254" s="288"/>
      <c r="J254" s="288"/>
      <c r="K254" s="288"/>
      <c r="L254" s="288"/>
      <c r="M254" s="286"/>
    </row>
    <row r="255" spans="1:13" x14ac:dyDescent="0.25">
      <c r="A255" s="288"/>
      <c r="B255" s="288"/>
      <c r="C255" s="288"/>
      <c r="D255" s="288"/>
      <c r="E255" s="288"/>
      <c r="F255" s="288"/>
      <c r="G255" s="288"/>
      <c r="H255" s="288"/>
      <c r="I255" s="288"/>
      <c r="J255" s="288"/>
      <c r="K255" s="288"/>
      <c r="L255" s="288"/>
      <c r="M255" s="286"/>
    </row>
    <row r="256" spans="1:13" x14ac:dyDescent="0.25">
      <c r="A256" s="288"/>
      <c r="B256" s="288"/>
      <c r="C256" s="288"/>
      <c r="D256" s="288"/>
      <c r="E256" s="288"/>
      <c r="F256" s="288"/>
      <c r="G256" s="288"/>
      <c r="H256" s="288"/>
      <c r="I256" s="288"/>
      <c r="J256" s="288"/>
      <c r="K256" s="288"/>
      <c r="L256" s="288"/>
      <c r="M256" s="286"/>
    </row>
    <row r="257" spans="1:13" x14ac:dyDescent="0.25">
      <c r="A257" s="288"/>
      <c r="B257" s="288"/>
      <c r="C257" s="288"/>
      <c r="D257" s="288"/>
      <c r="E257" s="288"/>
      <c r="F257" s="288"/>
      <c r="G257" s="288"/>
      <c r="H257" s="288"/>
      <c r="I257" s="288"/>
      <c r="J257" s="288"/>
      <c r="K257" s="288"/>
      <c r="L257" s="288"/>
      <c r="M257" s="286"/>
    </row>
    <row r="258" spans="1:13" x14ac:dyDescent="0.25">
      <c r="A258" s="288"/>
      <c r="B258" s="288"/>
      <c r="C258" s="288"/>
      <c r="D258" s="288"/>
      <c r="E258" s="288"/>
      <c r="F258" s="288"/>
      <c r="G258" s="288"/>
      <c r="H258" s="288"/>
      <c r="I258" s="288"/>
      <c r="J258" s="288"/>
      <c r="K258" s="288"/>
      <c r="L258" s="288"/>
      <c r="M258" s="286"/>
    </row>
    <row r="259" spans="1:13" x14ac:dyDescent="0.25">
      <c r="A259" s="288"/>
      <c r="B259" s="288"/>
      <c r="C259" s="288"/>
      <c r="D259" s="288"/>
      <c r="E259" s="288"/>
      <c r="F259" s="288"/>
      <c r="G259" s="288"/>
      <c r="H259" s="288"/>
      <c r="I259" s="288"/>
      <c r="J259" s="288"/>
      <c r="K259" s="288"/>
      <c r="L259" s="288"/>
      <c r="M259" s="286"/>
    </row>
    <row r="260" spans="1:13" x14ac:dyDescent="0.25">
      <c r="A260" s="288"/>
      <c r="B260" s="288"/>
      <c r="C260" s="288"/>
      <c r="D260" s="288"/>
      <c r="E260" s="288"/>
      <c r="F260" s="288"/>
      <c r="G260" s="288"/>
      <c r="H260" s="288"/>
      <c r="I260" s="288"/>
      <c r="J260" s="288"/>
      <c r="K260" s="288"/>
      <c r="L260" s="288"/>
      <c r="M260" s="287"/>
    </row>
    <row r="261" spans="1:13" x14ac:dyDescent="0.25">
      <c r="A261" s="288"/>
      <c r="B261" s="288"/>
      <c r="C261" s="288"/>
      <c r="D261" s="288"/>
      <c r="E261" s="288"/>
      <c r="F261" s="288"/>
      <c r="G261" s="288"/>
      <c r="H261" s="288"/>
      <c r="I261" s="288"/>
      <c r="J261" s="288"/>
      <c r="K261" s="288"/>
      <c r="L261" s="288"/>
      <c r="M261" s="284"/>
    </row>
    <row r="262" spans="1:13" x14ac:dyDescent="0.25">
      <c r="A262" s="288"/>
      <c r="B262" s="288"/>
      <c r="C262" s="288"/>
      <c r="D262" s="288"/>
      <c r="E262" s="288"/>
      <c r="F262" s="288"/>
      <c r="G262" s="288"/>
      <c r="H262" s="288"/>
      <c r="I262" s="288"/>
      <c r="J262" s="288"/>
      <c r="K262" s="288"/>
      <c r="L262" s="288"/>
      <c r="M262" s="284"/>
    </row>
    <row r="263" spans="1:13" x14ac:dyDescent="0.25">
      <c r="A263" s="288"/>
      <c r="B263" s="288"/>
      <c r="C263" s="288"/>
      <c r="D263" s="288"/>
      <c r="E263" s="288"/>
      <c r="F263" s="288"/>
      <c r="G263" s="288"/>
      <c r="H263" s="288"/>
      <c r="I263" s="288"/>
      <c r="J263" s="288"/>
      <c r="K263" s="288"/>
      <c r="L263" s="288"/>
      <c r="M263" s="284"/>
    </row>
    <row r="264" spans="1:13" x14ac:dyDescent="0.25">
      <c r="A264" s="288"/>
      <c r="B264" s="288"/>
      <c r="C264" s="288"/>
      <c r="D264" s="288"/>
      <c r="E264" s="288"/>
      <c r="F264" s="288"/>
      <c r="G264" s="288"/>
      <c r="H264" s="288"/>
      <c r="I264" s="288"/>
      <c r="J264" s="288"/>
      <c r="K264" s="288"/>
      <c r="L264" s="288"/>
      <c r="M264" s="284"/>
    </row>
    <row r="265" spans="1:13" x14ac:dyDescent="0.25">
      <c r="A265" s="288"/>
      <c r="B265" s="288"/>
      <c r="C265" s="288"/>
      <c r="D265" s="288"/>
      <c r="E265" s="288"/>
      <c r="F265" s="288"/>
      <c r="G265" s="288"/>
      <c r="H265" s="288"/>
      <c r="I265" s="288"/>
      <c r="J265" s="288"/>
      <c r="K265" s="288"/>
      <c r="L265" s="288"/>
      <c r="M265" s="284"/>
    </row>
    <row r="266" spans="1:13" x14ac:dyDescent="0.25">
      <c r="A266" s="288"/>
      <c r="B266" s="288"/>
      <c r="C266" s="288"/>
      <c r="D266" s="288"/>
      <c r="E266" s="288"/>
      <c r="F266" s="288"/>
      <c r="G266" s="288"/>
      <c r="H266" s="288"/>
      <c r="I266" s="288"/>
      <c r="J266" s="288"/>
      <c r="K266" s="288"/>
      <c r="L266" s="288"/>
      <c r="M266" s="284"/>
    </row>
    <row r="267" spans="1:13" x14ac:dyDescent="0.25">
      <c r="A267" s="288"/>
      <c r="B267" s="288"/>
      <c r="C267" s="288"/>
      <c r="D267" s="288"/>
      <c r="E267" s="288"/>
      <c r="F267" s="288"/>
      <c r="G267" s="288"/>
      <c r="H267" s="288"/>
      <c r="I267" s="288"/>
      <c r="J267" s="288"/>
      <c r="K267" s="288"/>
      <c r="L267" s="288"/>
    </row>
    <row r="268" spans="1:13" x14ac:dyDescent="0.25">
      <c r="A268" s="288"/>
      <c r="B268" s="288"/>
      <c r="C268" s="288"/>
      <c r="D268" s="288"/>
      <c r="E268" s="288"/>
      <c r="F268" s="288"/>
      <c r="G268" s="288"/>
      <c r="H268" s="288"/>
      <c r="I268" s="288"/>
      <c r="J268" s="288"/>
      <c r="K268" s="288"/>
      <c r="L268" s="288"/>
    </row>
  </sheetData>
  <mergeCells count="6">
    <mergeCell ref="A1:H1"/>
    <mergeCell ref="D20:G20"/>
    <mergeCell ref="A2:A3"/>
    <mergeCell ref="B2:B3"/>
    <mergeCell ref="C2:C3"/>
    <mergeCell ref="D2:H2"/>
  </mergeCells>
  <pageMargins left="0.7" right="0.17" top="0.26" bottom="0.3" header="0.24" footer="0.2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27"/>
  <sheetViews>
    <sheetView view="pageBreakPreview" topLeftCell="A292" zoomScaleNormal="100" zoomScaleSheetLayoutView="100" workbookViewId="0">
      <selection sqref="A1:M1"/>
    </sheetView>
  </sheetViews>
  <sheetFormatPr defaultRowHeight="15" x14ac:dyDescent="0.25"/>
  <cols>
    <col min="1" max="1" width="3.85546875" customWidth="1"/>
    <col min="2" max="2" width="9.7109375" customWidth="1"/>
    <col min="3" max="3" width="41.5703125" customWidth="1"/>
    <col min="4" max="4" width="11.28515625" customWidth="1"/>
    <col min="5" max="5" width="9.140625" customWidth="1"/>
    <col min="6" max="6" width="9.5703125" customWidth="1"/>
    <col min="7" max="7" width="8" customWidth="1"/>
    <col min="8" max="8" width="10.42578125" customWidth="1"/>
    <col min="9" max="9" width="7.42578125" customWidth="1"/>
    <col min="10" max="10" width="10.28515625" customWidth="1"/>
    <col min="11" max="11" width="8.140625" customWidth="1"/>
    <col min="12" max="12" width="9.140625" customWidth="1"/>
    <col min="13" max="13" width="11.28515625" customWidth="1"/>
  </cols>
  <sheetData>
    <row r="1" spans="1:13" s="137" customFormat="1" ht="30.75" customHeight="1" x14ac:dyDescent="0.3">
      <c r="A1" s="573" t="s">
        <v>324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</row>
    <row r="2" spans="1:13" s="137" customFormat="1" x14ac:dyDescent="0.3">
      <c r="A2" s="574" t="s">
        <v>268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</row>
    <row r="3" spans="1:13" s="137" customFormat="1" x14ac:dyDescent="0.3">
      <c r="A3" s="203"/>
      <c r="B3" s="204"/>
      <c r="C3" s="205"/>
      <c r="D3" s="203"/>
      <c r="E3" s="206"/>
      <c r="F3" s="206"/>
      <c r="G3" s="207"/>
      <c r="H3" s="206"/>
      <c r="I3" s="206"/>
      <c r="J3" s="206"/>
      <c r="K3" s="206"/>
      <c r="L3" s="206"/>
      <c r="M3" s="206"/>
    </row>
    <row r="4" spans="1:13" s="137" customFormat="1" x14ac:dyDescent="0.3">
      <c r="A4" s="203"/>
      <c r="B4" s="204"/>
      <c r="C4" s="205"/>
      <c r="D4" s="575" t="s">
        <v>310</v>
      </c>
      <c r="E4" s="575"/>
      <c r="F4" s="575"/>
      <c r="G4" s="575"/>
      <c r="H4" s="575"/>
      <c r="I4" s="575"/>
      <c r="J4" s="575"/>
      <c r="K4" s="575"/>
      <c r="L4" s="575"/>
      <c r="M4" s="575"/>
    </row>
    <row r="5" spans="1:13" s="137" customFormat="1" x14ac:dyDescent="0.3">
      <c r="A5" s="576" t="s">
        <v>180</v>
      </c>
      <c r="B5" s="577" t="s">
        <v>181</v>
      </c>
      <c r="C5" s="577" t="s">
        <v>182</v>
      </c>
      <c r="D5" s="576" t="s">
        <v>183</v>
      </c>
      <c r="E5" s="577" t="s">
        <v>184</v>
      </c>
      <c r="F5" s="576" t="s">
        <v>185</v>
      </c>
      <c r="G5" s="576" t="s">
        <v>186</v>
      </c>
      <c r="H5" s="576"/>
      <c r="I5" s="576" t="s">
        <v>187</v>
      </c>
      <c r="J5" s="576"/>
      <c r="K5" s="576" t="s">
        <v>188</v>
      </c>
      <c r="L5" s="576"/>
      <c r="M5" s="577" t="s">
        <v>312</v>
      </c>
    </row>
    <row r="6" spans="1:13" s="137" customFormat="1" ht="26.25" customHeight="1" x14ac:dyDescent="0.3">
      <c r="A6" s="576"/>
      <c r="B6" s="577"/>
      <c r="C6" s="577"/>
      <c r="D6" s="576"/>
      <c r="E6" s="577"/>
      <c r="F6" s="576"/>
      <c r="G6" s="136" t="s">
        <v>311</v>
      </c>
      <c r="H6" s="248" t="s">
        <v>189</v>
      </c>
      <c r="I6" s="136" t="s">
        <v>311</v>
      </c>
      <c r="J6" s="449" t="s">
        <v>189</v>
      </c>
      <c r="K6" s="136" t="s">
        <v>311</v>
      </c>
      <c r="L6" s="449" t="s">
        <v>189</v>
      </c>
      <c r="M6" s="577"/>
    </row>
    <row r="7" spans="1:13" x14ac:dyDescent="0.25">
      <c r="A7" s="578">
        <v>1</v>
      </c>
      <c r="B7" s="166" t="s">
        <v>0</v>
      </c>
      <c r="C7" s="111" t="s">
        <v>1</v>
      </c>
      <c r="D7" s="112" t="s">
        <v>2</v>
      </c>
      <c r="E7" s="113"/>
      <c r="F7" s="113">
        <v>0.1041</v>
      </c>
      <c r="G7" s="474"/>
      <c r="H7" s="474"/>
      <c r="I7" s="474"/>
      <c r="J7" s="474"/>
      <c r="K7" s="474"/>
      <c r="L7" s="474"/>
      <c r="M7" s="474"/>
    </row>
    <row r="8" spans="1:13" x14ac:dyDescent="0.25">
      <c r="A8" s="578"/>
      <c r="B8" s="59"/>
      <c r="C8" s="1" t="s">
        <v>3</v>
      </c>
      <c r="D8" s="2" t="s">
        <v>4</v>
      </c>
      <c r="E8" s="3">
        <v>160</v>
      </c>
      <c r="F8" s="3">
        <f>$F$7*E8</f>
        <v>16.655999999999999</v>
      </c>
      <c r="G8" s="474"/>
      <c r="H8" s="474"/>
      <c r="I8" s="474"/>
      <c r="J8" s="474"/>
      <c r="K8" s="474"/>
      <c r="L8" s="474"/>
      <c r="M8" s="474"/>
    </row>
    <row r="9" spans="1:13" x14ac:dyDescent="0.25">
      <c r="A9" s="578"/>
      <c r="B9" s="59"/>
      <c r="C9" s="1" t="s">
        <v>5</v>
      </c>
      <c r="D9" s="2" t="s">
        <v>6</v>
      </c>
      <c r="E9" s="3">
        <v>1.91</v>
      </c>
      <c r="F9" s="3">
        <f t="shared" ref="F9:F10" si="0">$F$7*E9</f>
        <v>0.19883099999999998</v>
      </c>
      <c r="G9" s="474"/>
      <c r="H9" s="474"/>
      <c r="I9" s="474"/>
      <c r="J9" s="474"/>
      <c r="K9" s="474"/>
      <c r="L9" s="474"/>
      <c r="M9" s="474"/>
    </row>
    <row r="10" spans="1:13" x14ac:dyDescent="0.25">
      <c r="A10" s="578"/>
      <c r="B10" s="59"/>
      <c r="C10" s="1" t="s">
        <v>7</v>
      </c>
      <c r="D10" s="2" t="s">
        <v>8</v>
      </c>
      <c r="E10" s="3">
        <v>77.5</v>
      </c>
      <c r="F10" s="3">
        <f t="shared" si="0"/>
        <v>8.0677500000000002</v>
      </c>
      <c r="G10" s="474"/>
      <c r="H10" s="474"/>
      <c r="I10" s="474"/>
      <c r="J10" s="474"/>
      <c r="K10" s="474"/>
      <c r="L10" s="474"/>
      <c r="M10" s="474"/>
    </row>
    <row r="11" spans="1:13" ht="29.25" customHeight="1" x14ac:dyDescent="0.25">
      <c r="A11" s="579">
        <v>2</v>
      </c>
      <c r="B11" s="580" t="s">
        <v>9</v>
      </c>
      <c r="C11" s="92" t="s">
        <v>81</v>
      </c>
      <c r="D11" s="93" t="s">
        <v>14</v>
      </c>
      <c r="E11" s="93"/>
      <c r="F11" s="93">
        <v>1.8</v>
      </c>
      <c r="G11" s="475"/>
      <c r="H11" s="474"/>
      <c r="I11" s="475"/>
      <c r="J11" s="474"/>
      <c r="K11" s="475"/>
      <c r="L11" s="474"/>
      <c r="M11" s="474"/>
    </row>
    <row r="12" spans="1:13" x14ac:dyDescent="0.25">
      <c r="A12" s="579"/>
      <c r="B12" s="580"/>
      <c r="C12" s="5" t="s">
        <v>10</v>
      </c>
      <c r="D12" s="210" t="s">
        <v>4</v>
      </c>
      <c r="E12" s="210">
        <v>22</v>
      </c>
      <c r="F12" s="210">
        <f>$F$11*E12</f>
        <v>39.6</v>
      </c>
      <c r="G12" s="475"/>
      <c r="H12" s="474"/>
      <c r="I12" s="475"/>
      <c r="J12" s="474"/>
      <c r="K12" s="475"/>
      <c r="L12" s="474"/>
      <c r="M12" s="474"/>
    </row>
    <row r="13" spans="1:13" x14ac:dyDescent="0.25">
      <c r="A13" s="579"/>
      <c r="B13" s="580"/>
      <c r="C13" s="5" t="s">
        <v>11</v>
      </c>
      <c r="D13" s="210" t="s">
        <v>12</v>
      </c>
      <c r="E13" s="210">
        <v>16.8</v>
      </c>
      <c r="F13" s="210">
        <f>$F$11*E13</f>
        <v>30.240000000000002</v>
      </c>
      <c r="G13" s="475"/>
      <c r="H13" s="474"/>
      <c r="I13" s="475"/>
      <c r="J13" s="474"/>
      <c r="K13" s="475"/>
      <c r="L13" s="474"/>
      <c r="M13" s="474"/>
    </row>
    <row r="14" spans="1:13" ht="38.25" x14ac:dyDescent="0.25">
      <c r="A14" s="210">
        <v>3</v>
      </c>
      <c r="B14" s="167" t="s">
        <v>13</v>
      </c>
      <c r="C14" s="85" t="s">
        <v>82</v>
      </c>
      <c r="D14" s="86" t="s">
        <v>79</v>
      </c>
      <c r="E14" s="87"/>
      <c r="F14" s="88">
        <v>0.18640000000000001</v>
      </c>
      <c r="G14" s="476"/>
      <c r="H14" s="476"/>
      <c r="I14" s="476"/>
      <c r="J14" s="476"/>
      <c r="K14" s="476"/>
      <c r="L14" s="476"/>
      <c r="M14" s="476"/>
    </row>
    <row r="15" spans="1:13" x14ac:dyDescent="0.25">
      <c r="A15" s="210"/>
      <c r="B15" s="89"/>
      <c r="C15" s="90" t="s">
        <v>10</v>
      </c>
      <c r="D15" s="91" t="s">
        <v>4</v>
      </c>
      <c r="E15" s="89">
        <v>34</v>
      </c>
      <c r="F15" s="91">
        <f>$F$14*E15</f>
        <v>6.3376000000000001</v>
      </c>
      <c r="G15" s="477"/>
      <c r="H15" s="477"/>
      <c r="I15" s="477"/>
      <c r="J15" s="477"/>
      <c r="K15" s="477"/>
      <c r="L15" s="477"/>
      <c r="M15" s="477"/>
    </row>
    <row r="16" spans="1:13" x14ac:dyDescent="0.25">
      <c r="A16" s="210"/>
      <c r="B16" s="89"/>
      <c r="C16" s="90" t="s">
        <v>80</v>
      </c>
      <c r="D16" s="91" t="s">
        <v>8</v>
      </c>
      <c r="E16" s="89">
        <v>80.3</v>
      </c>
      <c r="F16" s="91">
        <f t="shared" ref="F16:F17" si="1">$F$14*E16</f>
        <v>14.967919999999999</v>
      </c>
      <c r="G16" s="477"/>
      <c r="H16" s="477"/>
      <c r="I16" s="477"/>
      <c r="J16" s="477"/>
      <c r="K16" s="477"/>
      <c r="L16" s="477"/>
      <c r="M16" s="477"/>
    </row>
    <row r="17" spans="1:13" x14ac:dyDescent="0.25">
      <c r="A17" s="210"/>
      <c r="B17" s="89"/>
      <c r="C17" s="90" t="s">
        <v>25</v>
      </c>
      <c r="D17" s="91" t="s">
        <v>12</v>
      </c>
      <c r="E17" s="89">
        <v>5.6</v>
      </c>
      <c r="F17" s="91">
        <f t="shared" si="1"/>
        <v>1.0438400000000001</v>
      </c>
      <c r="G17" s="477"/>
      <c r="H17" s="477"/>
      <c r="I17" s="477"/>
      <c r="J17" s="477"/>
      <c r="K17" s="477"/>
      <c r="L17" s="477"/>
      <c r="M17" s="477"/>
    </row>
    <row r="18" spans="1:13" ht="27.75" customHeight="1" x14ac:dyDescent="0.25">
      <c r="A18" s="583">
        <v>4</v>
      </c>
      <c r="B18" s="584" t="s">
        <v>13</v>
      </c>
      <c r="C18" s="95" t="s">
        <v>72</v>
      </c>
      <c r="D18" s="96" t="s">
        <v>14</v>
      </c>
      <c r="E18" s="97"/>
      <c r="F18" s="94">
        <f>F14*100</f>
        <v>18.64</v>
      </c>
      <c r="G18" s="474"/>
      <c r="H18" s="474"/>
      <c r="I18" s="474"/>
      <c r="J18" s="474"/>
      <c r="K18" s="474"/>
      <c r="L18" s="474"/>
      <c r="M18" s="474"/>
    </row>
    <row r="19" spans="1:13" x14ac:dyDescent="0.25">
      <c r="A19" s="583"/>
      <c r="B19" s="584"/>
      <c r="C19" s="7" t="s">
        <v>3</v>
      </c>
      <c r="D19" s="8" t="s">
        <v>4</v>
      </c>
      <c r="E19" s="6">
        <v>2.06</v>
      </c>
      <c r="F19" s="9">
        <f>F18*E19</f>
        <v>38.398400000000002</v>
      </c>
      <c r="G19" s="474"/>
      <c r="H19" s="474"/>
      <c r="I19" s="474"/>
      <c r="J19" s="474"/>
      <c r="K19" s="474"/>
      <c r="L19" s="474"/>
      <c r="M19" s="474"/>
    </row>
    <row r="20" spans="1:13" s="14" customFormat="1" ht="30" x14ac:dyDescent="0.25">
      <c r="A20" s="585">
        <v>5</v>
      </c>
      <c r="B20" s="168" t="s">
        <v>36</v>
      </c>
      <c r="C20" s="99" t="s">
        <v>37</v>
      </c>
      <c r="D20" s="100" t="s">
        <v>26</v>
      </c>
      <c r="E20" s="101"/>
      <c r="F20" s="101">
        <f>F18*1.4</f>
        <v>26.096</v>
      </c>
      <c r="G20" s="61"/>
      <c r="H20" s="61"/>
      <c r="I20" s="61"/>
      <c r="J20" s="61"/>
      <c r="K20" s="61"/>
      <c r="L20" s="61"/>
      <c r="M20" s="61"/>
    </row>
    <row r="21" spans="1:13" s="14" customFormat="1" x14ac:dyDescent="0.25">
      <c r="A21" s="585"/>
      <c r="B21" s="209"/>
      <c r="C21" s="62" t="s">
        <v>38</v>
      </c>
      <c r="D21" s="63" t="s">
        <v>4</v>
      </c>
      <c r="E21" s="64">
        <v>0.53</v>
      </c>
      <c r="F21" s="58">
        <f>F20*E21</f>
        <v>13.830880000000001</v>
      </c>
      <c r="G21" s="65"/>
      <c r="H21" s="65"/>
      <c r="I21" s="65"/>
      <c r="J21" s="65"/>
      <c r="K21" s="65"/>
      <c r="L21" s="20"/>
      <c r="M21" s="20"/>
    </row>
    <row r="22" spans="1:13" s="14" customFormat="1" ht="30" x14ac:dyDescent="0.25">
      <c r="A22" s="209">
        <v>6</v>
      </c>
      <c r="B22" s="169" t="s">
        <v>51</v>
      </c>
      <c r="C22" s="105" t="s">
        <v>83</v>
      </c>
      <c r="D22" s="106" t="s">
        <v>26</v>
      </c>
      <c r="E22" s="106">
        <v>1</v>
      </c>
      <c r="F22" s="106">
        <v>287.06</v>
      </c>
      <c r="G22" s="67"/>
      <c r="H22" s="68"/>
      <c r="I22" s="68"/>
      <c r="J22" s="68"/>
      <c r="K22" s="68"/>
      <c r="L22" s="68"/>
      <c r="M22" s="68"/>
    </row>
    <row r="23" spans="1:13" s="14" customFormat="1" ht="30" x14ac:dyDescent="0.25">
      <c r="A23" s="585">
        <v>7</v>
      </c>
      <c r="B23" s="170" t="s">
        <v>27</v>
      </c>
      <c r="C23" s="102" t="s">
        <v>73</v>
      </c>
      <c r="D23" s="100" t="s">
        <v>22</v>
      </c>
      <c r="E23" s="103"/>
      <c r="F23" s="104">
        <v>2.3519999999999999</v>
      </c>
      <c r="G23" s="20"/>
      <c r="H23" s="20"/>
      <c r="I23" s="20"/>
      <c r="J23" s="20"/>
      <c r="K23" s="20"/>
      <c r="L23" s="20"/>
      <c r="M23" s="20"/>
    </row>
    <row r="24" spans="1:13" s="14" customFormat="1" x14ac:dyDescent="0.3">
      <c r="A24" s="585"/>
      <c r="B24" s="15"/>
      <c r="C24" s="16" t="s">
        <v>28</v>
      </c>
      <c r="D24" s="17" t="s">
        <v>4</v>
      </c>
      <c r="E24" s="18">
        <v>0.89</v>
      </c>
      <c r="F24" s="19">
        <f>F23*E24</f>
        <v>2.09328</v>
      </c>
      <c r="G24" s="20"/>
      <c r="H24" s="20"/>
      <c r="I24" s="20"/>
      <c r="J24" s="20"/>
      <c r="K24" s="20"/>
      <c r="L24" s="20"/>
      <c r="M24" s="20"/>
    </row>
    <row r="25" spans="1:13" s="14" customFormat="1" x14ac:dyDescent="0.3">
      <c r="A25" s="585"/>
      <c r="B25" s="21"/>
      <c r="C25" s="16" t="s">
        <v>11</v>
      </c>
      <c r="D25" s="17" t="s">
        <v>12</v>
      </c>
      <c r="E25" s="18">
        <v>0.37</v>
      </c>
      <c r="F25" s="19">
        <f>F23*E25</f>
        <v>0.8702399999999999</v>
      </c>
      <c r="G25" s="20"/>
      <c r="H25" s="20"/>
      <c r="I25" s="20"/>
      <c r="J25" s="20"/>
      <c r="K25" s="20"/>
      <c r="L25" s="20"/>
      <c r="M25" s="20"/>
    </row>
    <row r="26" spans="1:13" s="14" customFormat="1" x14ac:dyDescent="0.3">
      <c r="A26" s="585"/>
      <c r="B26" s="21"/>
      <c r="C26" s="16" t="s">
        <v>29</v>
      </c>
      <c r="D26" s="17" t="s">
        <v>30</v>
      </c>
      <c r="E26" s="18">
        <v>1.1499999999999999</v>
      </c>
      <c r="F26" s="19">
        <f>F23*E26</f>
        <v>2.7047999999999996</v>
      </c>
      <c r="G26" s="20"/>
      <c r="H26" s="20"/>
      <c r="I26" s="20"/>
      <c r="J26" s="20"/>
      <c r="K26" s="20"/>
      <c r="L26" s="20"/>
      <c r="M26" s="20"/>
    </row>
    <row r="27" spans="1:13" s="14" customFormat="1" x14ac:dyDescent="0.3">
      <c r="A27" s="585"/>
      <c r="B27" s="21"/>
      <c r="C27" s="16" t="s">
        <v>25</v>
      </c>
      <c r="D27" s="17" t="s">
        <v>12</v>
      </c>
      <c r="E27" s="18">
        <v>0.02</v>
      </c>
      <c r="F27" s="19">
        <f>F23*E27</f>
        <v>4.7039999999999998E-2</v>
      </c>
      <c r="G27" s="20"/>
      <c r="H27" s="20"/>
      <c r="I27" s="20"/>
      <c r="J27" s="20"/>
      <c r="K27" s="20"/>
      <c r="L27" s="20"/>
      <c r="M27" s="20"/>
    </row>
    <row r="28" spans="1:13" s="183" customFormat="1" ht="34.5" customHeight="1" x14ac:dyDescent="0.25">
      <c r="A28" s="585">
        <v>8</v>
      </c>
      <c r="B28" s="179" t="s">
        <v>39</v>
      </c>
      <c r="C28" s="184" t="s">
        <v>76</v>
      </c>
      <c r="D28" s="180" t="s">
        <v>74</v>
      </c>
      <c r="E28" s="181"/>
      <c r="F28" s="182">
        <v>0.18360000000000001</v>
      </c>
      <c r="G28" s="335"/>
      <c r="H28" s="335"/>
      <c r="I28" s="32"/>
      <c r="J28" s="32"/>
      <c r="K28" s="32"/>
      <c r="L28" s="32"/>
      <c r="M28" s="31"/>
    </row>
    <row r="29" spans="1:13" s="14" customFormat="1" x14ac:dyDescent="0.3">
      <c r="A29" s="585"/>
      <c r="B29" s="17"/>
      <c r="C29" s="24" t="s">
        <v>34</v>
      </c>
      <c r="D29" s="17" t="s">
        <v>4</v>
      </c>
      <c r="E29" s="22">
        <v>666</v>
      </c>
      <c r="F29" s="19">
        <f>F28*E29</f>
        <v>122.27760000000001</v>
      </c>
      <c r="G29" s="20"/>
      <c r="H29" s="20"/>
      <c r="I29" s="37"/>
      <c r="J29" s="37"/>
      <c r="K29" s="39"/>
      <c r="L29" s="39"/>
      <c r="M29" s="37"/>
    </row>
    <row r="30" spans="1:13" s="14" customFormat="1" x14ac:dyDescent="0.3">
      <c r="A30" s="585"/>
      <c r="B30" s="17"/>
      <c r="C30" s="24" t="s">
        <v>75</v>
      </c>
      <c r="D30" s="17" t="s">
        <v>12</v>
      </c>
      <c r="E30" s="25">
        <v>363</v>
      </c>
      <c r="F30" s="19">
        <f>F28*E30</f>
        <v>66.646799999999999</v>
      </c>
      <c r="G30" s="41"/>
      <c r="H30" s="39"/>
      <c r="I30" s="39"/>
      <c r="J30" s="37"/>
      <c r="K30" s="37"/>
      <c r="L30" s="37"/>
      <c r="M30" s="37"/>
    </row>
    <row r="31" spans="1:13" s="14" customFormat="1" x14ac:dyDescent="0.3">
      <c r="A31" s="585"/>
      <c r="B31" s="17"/>
      <c r="C31" s="24" t="s">
        <v>40</v>
      </c>
      <c r="D31" s="17" t="s">
        <v>30</v>
      </c>
      <c r="E31" s="18">
        <v>101.5</v>
      </c>
      <c r="F31" s="19">
        <f>F28*E31</f>
        <v>18.635400000000001</v>
      </c>
      <c r="G31" s="36"/>
      <c r="H31" s="37"/>
      <c r="I31" s="39"/>
      <c r="J31" s="37"/>
      <c r="K31" s="39"/>
      <c r="L31" s="39"/>
      <c r="M31" s="37"/>
    </row>
    <row r="32" spans="1:13" s="14" customFormat="1" x14ac:dyDescent="0.3">
      <c r="A32" s="585"/>
      <c r="B32" s="17"/>
      <c r="C32" s="24" t="s">
        <v>41</v>
      </c>
      <c r="D32" s="17" t="s">
        <v>42</v>
      </c>
      <c r="E32" s="25">
        <v>160</v>
      </c>
      <c r="F32" s="19">
        <f>F28*E32</f>
        <v>29.376000000000001</v>
      </c>
      <c r="G32" s="36"/>
      <c r="H32" s="37"/>
      <c r="I32" s="39"/>
      <c r="J32" s="37"/>
      <c r="K32" s="39"/>
      <c r="L32" s="39"/>
      <c r="M32" s="37"/>
    </row>
    <row r="33" spans="1:13" s="14" customFormat="1" x14ac:dyDescent="0.3">
      <c r="A33" s="585"/>
      <c r="B33" s="26"/>
      <c r="C33" s="27" t="s">
        <v>43</v>
      </c>
      <c r="D33" s="26" t="s">
        <v>30</v>
      </c>
      <c r="E33" s="28">
        <v>1.85</v>
      </c>
      <c r="F33" s="29">
        <f>F28*E33</f>
        <v>0.33966000000000002</v>
      </c>
      <c r="G33" s="30"/>
      <c r="H33" s="31"/>
      <c r="I33" s="39"/>
      <c r="J33" s="37"/>
      <c r="K33" s="32"/>
      <c r="L33" s="32"/>
      <c r="M33" s="31"/>
    </row>
    <row r="34" spans="1:13" s="14" customFormat="1" x14ac:dyDescent="0.3">
      <c r="A34" s="585"/>
      <c r="B34" s="26"/>
      <c r="C34" s="24" t="s">
        <v>77</v>
      </c>
      <c r="D34" s="17" t="s">
        <v>45</v>
      </c>
      <c r="E34" s="33" t="s">
        <v>46</v>
      </c>
      <c r="F34" s="19">
        <v>0.17699999999999999</v>
      </c>
      <c r="G34" s="30"/>
      <c r="H34" s="31"/>
      <c r="I34" s="39"/>
      <c r="J34" s="37"/>
      <c r="K34" s="32"/>
      <c r="L34" s="32"/>
      <c r="M34" s="31"/>
    </row>
    <row r="35" spans="1:13" s="14" customFormat="1" x14ac:dyDescent="0.3">
      <c r="A35" s="585"/>
      <c r="B35" s="26"/>
      <c r="C35" s="24" t="s">
        <v>44</v>
      </c>
      <c r="D35" s="17" t="s">
        <v>45</v>
      </c>
      <c r="E35" s="33" t="s">
        <v>46</v>
      </c>
      <c r="F35" s="19">
        <v>1.2251000000000001</v>
      </c>
      <c r="G35" s="30"/>
      <c r="H35" s="31"/>
      <c r="I35" s="39"/>
      <c r="J35" s="37"/>
      <c r="K35" s="32"/>
      <c r="L35" s="32"/>
      <c r="M35" s="31"/>
    </row>
    <row r="36" spans="1:13" s="14" customFormat="1" x14ac:dyDescent="0.3">
      <c r="A36" s="585"/>
      <c r="B36" s="17"/>
      <c r="C36" s="24" t="s">
        <v>78</v>
      </c>
      <c r="D36" s="17" t="s">
        <v>45</v>
      </c>
      <c r="E36" s="33" t="s">
        <v>46</v>
      </c>
      <c r="F36" s="19">
        <v>6.4000000000000001E-2</v>
      </c>
      <c r="G36" s="36"/>
      <c r="H36" s="37"/>
      <c r="I36" s="39"/>
      <c r="J36" s="37"/>
      <c r="K36" s="39"/>
      <c r="L36" s="39"/>
      <c r="M36" s="37"/>
    </row>
    <row r="37" spans="1:13" s="14" customFormat="1" x14ac:dyDescent="0.3">
      <c r="A37" s="585"/>
      <c r="B37" s="17"/>
      <c r="C37" s="24" t="s">
        <v>47</v>
      </c>
      <c r="D37" s="17" t="s">
        <v>12</v>
      </c>
      <c r="E37" s="25">
        <v>40</v>
      </c>
      <c r="F37" s="19">
        <f>F28*E37</f>
        <v>7.3440000000000003</v>
      </c>
      <c r="G37" s="36"/>
      <c r="H37" s="37"/>
      <c r="I37" s="39"/>
      <c r="J37" s="37"/>
      <c r="K37" s="39"/>
      <c r="L37" s="39"/>
      <c r="M37" s="37"/>
    </row>
    <row r="38" spans="1:13" s="14" customFormat="1" ht="30" x14ac:dyDescent="0.3">
      <c r="A38" s="209">
        <v>9</v>
      </c>
      <c r="B38" s="172" t="s">
        <v>88</v>
      </c>
      <c r="C38" s="110" t="s">
        <v>84</v>
      </c>
      <c r="D38" s="114" t="s">
        <v>85</v>
      </c>
      <c r="E38" s="115"/>
      <c r="F38" s="116">
        <v>21</v>
      </c>
      <c r="G38" s="36"/>
      <c r="H38" s="37"/>
      <c r="I38" s="39"/>
      <c r="J38" s="37"/>
      <c r="K38" s="39"/>
      <c r="L38" s="39"/>
      <c r="M38" s="37"/>
    </row>
    <row r="39" spans="1:13" s="14" customFormat="1" x14ac:dyDescent="0.3">
      <c r="A39" s="209"/>
      <c r="B39" s="17" t="s">
        <v>51</v>
      </c>
      <c r="C39" s="24" t="s">
        <v>10</v>
      </c>
      <c r="D39" s="17" t="s">
        <v>4</v>
      </c>
      <c r="E39" s="22">
        <v>1</v>
      </c>
      <c r="F39" s="23">
        <f>$F$38*E39</f>
        <v>21</v>
      </c>
      <c r="G39" s="36"/>
      <c r="H39" s="37"/>
      <c r="I39" s="39"/>
      <c r="J39" s="37"/>
      <c r="K39" s="39"/>
      <c r="L39" s="39"/>
      <c r="M39" s="37"/>
    </row>
    <row r="40" spans="1:13" s="14" customFormat="1" x14ac:dyDescent="0.3">
      <c r="A40" s="209"/>
      <c r="B40" s="17"/>
      <c r="C40" s="24" t="s">
        <v>86</v>
      </c>
      <c r="D40" s="17" t="s">
        <v>50</v>
      </c>
      <c r="E40" s="22">
        <v>0.09</v>
      </c>
      <c r="F40" s="23">
        <f>$F$38*E40</f>
        <v>1.89</v>
      </c>
      <c r="G40" s="36"/>
      <c r="H40" s="37"/>
      <c r="I40" s="39"/>
      <c r="J40" s="39"/>
      <c r="K40" s="39"/>
      <c r="L40" s="39"/>
      <c r="M40" s="37"/>
    </row>
    <row r="41" spans="1:13" s="14" customFormat="1" x14ac:dyDescent="0.3">
      <c r="A41" s="209"/>
      <c r="B41" s="17"/>
      <c r="C41" s="24" t="s">
        <v>87</v>
      </c>
      <c r="D41" s="17" t="s">
        <v>20</v>
      </c>
      <c r="E41" s="33" t="s">
        <v>46</v>
      </c>
      <c r="F41" s="23">
        <v>39.9</v>
      </c>
      <c r="G41" s="36"/>
      <c r="H41" s="37"/>
      <c r="I41" s="39"/>
      <c r="J41" s="39"/>
      <c r="K41" s="39"/>
      <c r="L41" s="39"/>
      <c r="M41" s="37"/>
    </row>
    <row r="42" spans="1:13" s="14" customFormat="1" x14ac:dyDescent="0.3">
      <c r="A42" s="209"/>
      <c r="B42" s="17"/>
      <c r="C42" s="24" t="s">
        <v>25</v>
      </c>
      <c r="D42" s="17" t="s">
        <v>12</v>
      </c>
      <c r="E42" s="22">
        <v>0.2</v>
      </c>
      <c r="F42" s="19">
        <f>F38*E42</f>
        <v>4.2</v>
      </c>
      <c r="G42" s="36"/>
      <c r="H42" s="37"/>
      <c r="I42" s="39"/>
      <c r="J42" s="39"/>
      <c r="K42" s="39"/>
      <c r="L42" s="39"/>
      <c r="M42" s="37"/>
    </row>
    <row r="43" spans="1:13" s="14" customFormat="1" ht="30" x14ac:dyDescent="0.25">
      <c r="A43" s="585">
        <v>10</v>
      </c>
      <c r="B43" s="173" t="s">
        <v>27</v>
      </c>
      <c r="C43" s="102" t="s">
        <v>89</v>
      </c>
      <c r="D43" s="100" t="s">
        <v>22</v>
      </c>
      <c r="E43" s="103"/>
      <c r="F43" s="103">
        <v>60.72</v>
      </c>
      <c r="G43" s="20"/>
      <c r="H43" s="20"/>
      <c r="I43" s="20"/>
      <c r="J43" s="20"/>
      <c r="K43" s="20"/>
      <c r="L43" s="20"/>
      <c r="M43" s="20"/>
    </row>
    <row r="44" spans="1:13" s="14" customFormat="1" x14ac:dyDescent="0.3">
      <c r="A44" s="585"/>
      <c r="B44" s="15"/>
      <c r="C44" s="16" t="s">
        <v>28</v>
      </c>
      <c r="D44" s="17" t="s">
        <v>4</v>
      </c>
      <c r="E44" s="18">
        <v>0.89</v>
      </c>
      <c r="F44" s="19">
        <f>F43*E44</f>
        <v>54.040799999999997</v>
      </c>
      <c r="G44" s="20"/>
      <c r="H44" s="20"/>
      <c r="I44" s="20"/>
      <c r="J44" s="20"/>
      <c r="K44" s="20"/>
      <c r="L44" s="20"/>
      <c r="M44" s="20"/>
    </row>
    <row r="45" spans="1:13" s="14" customFormat="1" x14ac:dyDescent="0.3">
      <c r="A45" s="585"/>
      <c r="B45" s="21"/>
      <c r="C45" s="16" t="s">
        <v>11</v>
      </c>
      <c r="D45" s="17" t="s">
        <v>12</v>
      </c>
      <c r="E45" s="18">
        <v>0.37</v>
      </c>
      <c r="F45" s="19">
        <f>F43*E45</f>
        <v>22.4664</v>
      </c>
      <c r="G45" s="20"/>
      <c r="H45" s="20"/>
      <c r="I45" s="20"/>
      <c r="J45" s="20"/>
      <c r="K45" s="20"/>
      <c r="L45" s="20"/>
      <c r="M45" s="20"/>
    </row>
    <row r="46" spans="1:13" s="14" customFormat="1" x14ac:dyDescent="0.3">
      <c r="A46" s="585"/>
      <c r="B46" s="21"/>
      <c r="C46" s="16" t="s">
        <v>29</v>
      </c>
      <c r="D46" s="17" t="s">
        <v>30</v>
      </c>
      <c r="E46" s="18">
        <v>1.1499999999999999</v>
      </c>
      <c r="F46" s="19">
        <f>F43*E46</f>
        <v>69.827999999999989</v>
      </c>
      <c r="G46" s="20"/>
      <c r="H46" s="20"/>
      <c r="I46" s="20"/>
      <c r="J46" s="20"/>
      <c r="K46" s="20"/>
      <c r="L46" s="20"/>
      <c r="M46" s="20"/>
    </row>
    <row r="47" spans="1:13" s="14" customFormat="1" x14ac:dyDescent="0.3">
      <c r="A47" s="585"/>
      <c r="B47" s="21"/>
      <c r="C47" s="16" t="s">
        <v>25</v>
      </c>
      <c r="D47" s="17" t="s">
        <v>12</v>
      </c>
      <c r="E47" s="18">
        <v>0.02</v>
      </c>
      <c r="F47" s="19">
        <f>F43*E47</f>
        <v>1.2143999999999999</v>
      </c>
      <c r="G47" s="20"/>
      <c r="H47" s="20"/>
      <c r="I47" s="20"/>
      <c r="J47" s="20"/>
      <c r="K47" s="20"/>
      <c r="L47" s="20"/>
      <c r="M47" s="20"/>
    </row>
    <row r="48" spans="1:13" s="14" customFormat="1" x14ac:dyDescent="0.25">
      <c r="A48" s="585">
        <v>11</v>
      </c>
      <c r="B48" s="171" t="s">
        <v>31</v>
      </c>
      <c r="C48" s="102" t="s">
        <v>32</v>
      </c>
      <c r="D48" s="107" t="s">
        <v>33</v>
      </c>
      <c r="E48" s="108"/>
      <c r="F48" s="109">
        <f>F43/100</f>
        <v>0.60719999999999996</v>
      </c>
      <c r="G48" s="32"/>
      <c r="H48" s="32"/>
      <c r="I48" s="32"/>
      <c r="J48" s="32"/>
      <c r="K48" s="32"/>
      <c r="L48" s="32"/>
      <c r="M48" s="32"/>
    </row>
    <row r="49" spans="1:13" s="14" customFormat="1" x14ac:dyDescent="0.3">
      <c r="A49" s="585"/>
      <c r="B49" s="17"/>
      <c r="C49" s="16" t="s">
        <v>34</v>
      </c>
      <c r="D49" s="17" t="s">
        <v>4</v>
      </c>
      <c r="E49" s="22">
        <v>13.4</v>
      </c>
      <c r="F49" s="19">
        <f>F48*E49</f>
        <v>8.1364799999999988</v>
      </c>
      <c r="G49" s="37"/>
      <c r="H49" s="37"/>
      <c r="I49" s="39"/>
      <c r="J49" s="39"/>
      <c r="K49" s="39"/>
      <c r="L49" s="39"/>
      <c r="M49" s="37"/>
    </row>
    <row r="50" spans="1:13" s="14" customFormat="1" ht="15.75" thickBot="1" x14ac:dyDescent="0.3">
      <c r="A50" s="585"/>
      <c r="B50" s="208"/>
      <c r="C50" s="44" t="s">
        <v>35</v>
      </c>
      <c r="D50" s="69" t="s">
        <v>6</v>
      </c>
      <c r="E50" s="70">
        <v>13</v>
      </c>
      <c r="F50" s="54">
        <f>F48*E50</f>
        <v>7.8935999999999993</v>
      </c>
      <c r="G50" s="42"/>
      <c r="H50" s="42"/>
      <c r="I50" s="71"/>
      <c r="J50" s="71"/>
      <c r="K50" s="42"/>
      <c r="L50" s="42"/>
      <c r="M50" s="42"/>
    </row>
    <row r="51" spans="1:13" s="155" customFormat="1" ht="25.5" x14ac:dyDescent="0.2">
      <c r="A51" s="586">
        <v>12</v>
      </c>
      <c r="B51" s="218" t="s">
        <v>132</v>
      </c>
      <c r="C51" s="200" t="s">
        <v>138</v>
      </c>
      <c r="D51" s="201" t="s">
        <v>22</v>
      </c>
      <c r="E51" s="201"/>
      <c r="F51" s="202">
        <v>55.58</v>
      </c>
      <c r="G51" s="490"/>
      <c r="H51" s="490"/>
      <c r="I51" s="490"/>
      <c r="J51" s="490"/>
      <c r="K51" s="490"/>
      <c r="L51" s="490"/>
      <c r="M51" s="189"/>
    </row>
    <row r="52" spans="1:13" s="155" customFormat="1" x14ac:dyDescent="0.2">
      <c r="A52" s="587"/>
      <c r="B52" s="190"/>
      <c r="C52" s="192" t="s">
        <v>38</v>
      </c>
      <c r="D52" s="193" t="s">
        <v>4</v>
      </c>
      <c r="E52" s="194">
        <v>8.4</v>
      </c>
      <c r="F52" s="195">
        <f>F51*E52</f>
        <v>466.87200000000001</v>
      </c>
      <c r="G52" s="491"/>
      <c r="H52" s="491"/>
      <c r="I52" s="491"/>
      <c r="J52" s="491"/>
      <c r="K52" s="491"/>
      <c r="L52" s="491"/>
      <c r="M52" s="492"/>
    </row>
    <row r="53" spans="1:13" s="155" customFormat="1" x14ac:dyDescent="0.2">
      <c r="A53" s="587"/>
      <c r="B53" s="190"/>
      <c r="C53" s="192" t="s">
        <v>133</v>
      </c>
      <c r="D53" s="193" t="s">
        <v>12</v>
      </c>
      <c r="E53" s="194">
        <v>0.81</v>
      </c>
      <c r="F53" s="195">
        <f>F51*E53</f>
        <v>45.019800000000004</v>
      </c>
      <c r="G53" s="491"/>
      <c r="H53" s="491"/>
      <c r="I53" s="491"/>
      <c r="J53" s="491"/>
      <c r="K53" s="68"/>
      <c r="L53" s="491"/>
      <c r="M53" s="492"/>
    </row>
    <row r="54" spans="1:13" s="155" customFormat="1" x14ac:dyDescent="0.2">
      <c r="A54" s="587"/>
      <c r="B54" s="190"/>
      <c r="C54" s="192" t="s">
        <v>141</v>
      </c>
      <c r="D54" s="193" t="s">
        <v>22</v>
      </c>
      <c r="E54" s="194">
        <v>1.0149999999999999</v>
      </c>
      <c r="F54" s="195">
        <f>F51*E54</f>
        <v>56.413699999999992</v>
      </c>
      <c r="G54" s="491"/>
      <c r="H54" s="491"/>
      <c r="I54" s="491"/>
      <c r="J54" s="491"/>
      <c r="K54" s="493"/>
      <c r="L54" s="491"/>
      <c r="M54" s="492"/>
    </row>
    <row r="55" spans="1:13" s="155" customFormat="1" x14ac:dyDescent="0.2">
      <c r="A55" s="587"/>
      <c r="B55" s="190"/>
      <c r="C55" s="192" t="s">
        <v>41</v>
      </c>
      <c r="D55" s="193" t="s">
        <v>50</v>
      </c>
      <c r="E55" s="194">
        <v>1.37</v>
      </c>
      <c r="F55" s="195">
        <f>F51*E55</f>
        <v>76.144599999999997</v>
      </c>
      <c r="G55" s="491"/>
      <c r="H55" s="491"/>
      <c r="I55" s="491"/>
      <c r="J55" s="491"/>
      <c r="K55" s="491"/>
      <c r="L55" s="491"/>
      <c r="M55" s="492"/>
    </row>
    <row r="56" spans="1:13" s="155" customFormat="1" x14ac:dyDescent="0.2">
      <c r="A56" s="587"/>
      <c r="B56" s="190"/>
      <c r="C56" s="192" t="s">
        <v>134</v>
      </c>
      <c r="D56" s="193" t="s">
        <v>22</v>
      </c>
      <c r="E56" s="194">
        <v>8.3999999999999995E-3</v>
      </c>
      <c r="F56" s="195">
        <f>F51*E56</f>
        <v>0.46687199999999995</v>
      </c>
      <c r="G56" s="30"/>
      <c r="H56" s="491"/>
      <c r="I56" s="491"/>
      <c r="J56" s="491"/>
      <c r="K56" s="491"/>
      <c r="L56" s="491"/>
      <c r="M56" s="492"/>
    </row>
    <row r="57" spans="1:13" s="155" customFormat="1" x14ac:dyDescent="0.2">
      <c r="A57" s="587"/>
      <c r="B57" s="190"/>
      <c r="C57" s="192" t="s">
        <v>135</v>
      </c>
      <c r="D57" s="193" t="s">
        <v>22</v>
      </c>
      <c r="E57" s="194">
        <v>2.5600000000000001E-2</v>
      </c>
      <c r="F57" s="195">
        <f>F51*E57</f>
        <v>1.4228480000000001</v>
      </c>
      <c r="G57" s="30"/>
      <c r="H57" s="491"/>
      <c r="I57" s="491"/>
      <c r="J57" s="491"/>
      <c r="K57" s="491"/>
      <c r="L57" s="491"/>
      <c r="M57" s="492"/>
    </row>
    <row r="58" spans="1:13" s="155" customFormat="1" x14ac:dyDescent="0.2">
      <c r="A58" s="587"/>
      <c r="B58" s="190"/>
      <c r="C58" s="192" t="s">
        <v>136</v>
      </c>
      <c r="D58" s="193" t="s">
        <v>22</v>
      </c>
      <c r="E58" s="194">
        <v>2.5999999999999999E-3</v>
      </c>
      <c r="F58" s="195">
        <f>F51*E58</f>
        <v>0.144508</v>
      </c>
      <c r="G58" s="30"/>
      <c r="H58" s="491"/>
      <c r="I58" s="491"/>
      <c r="J58" s="491"/>
      <c r="K58" s="491"/>
      <c r="L58" s="491"/>
      <c r="M58" s="492"/>
    </row>
    <row r="59" spans="1:13" s="155" customFormat="1" x14ac:dyDescent="0.2">
      <c r="A59" s="587"/>
      <c r="B59" s="190"/>
      <c r="C59" s="192" t="s">
        <v>25</v>
      </c>
      <c r="D59" s="193" t="s">
        <v>12</v>
      </c>
      <c r="E59" s="194">
        <v>0.39</v>
      </c>
      <c r="F59" s="195">
        <f>F51*E59</f>
        <v>21.676200000000001</v>
      </c>
      <c r="G59" s="491"/>
      <c r="H59" s="491"/>
      <c r="I59" s="491"/>
      <c r="J59" s="491"/>
      <c r="K59" s="491"/>
      <c r="L59" s="491"/>
      <c r="M59" s="492"/>
    </row>
    <row r="60" spans="1:13" s="155" customFormat="1" ht="26.25" thickBot="1" x14ac:dyDescent="0.25">
      <c r="A60" s="588"/>
      <c r="B60" s="191"/>
      <c r="C60" s="196" t="s">
        <v>137</v>
      </c>
      <c r="D60" s="197" t="s">
        <v>95</v>
      </c>
      <c r="E60" s="198" t="s">
        <v>46</v>
      </c>
      <c r="F60" s="199">
        <v>4.3066000000000004</v>
      </c>
      <c r="G60" s="494"/>
      <c r="H60" s="494"/>
      <c r="I60" s="494"/>
      <c r="J60" s="494"/>
      <c r="K60" s="494"/>
      <c r="L60" s="494"/>
      <c r="M60" s="495"/>
    </row>
    <row r="61" spans="1:13" s="14" customFormat="1" ht="45" x14ac:dyDescent="0.25">
      <c r="A61" s="589">
        <v>13</v>
      </c>
      <c r="B61" s="171" t="s">
        <v>48</v>
      </c>
      <c r="C61" s="102" t="s">
        <v>49</v>
      </c>
      <c r="D61" s="106" t="s">
        <v>50</v>
      </c>
      <c r="E61" s="185"/>
      <c r="F61" s="185">
        <v>360</v>
      </c>
      <c r="G61" s="72"/>
      <c r="H61" s="32"/>
      <c r="I61" s="73"/>
      <c r="J61" s="37"/>
      <c r="K61" s="32"/>
      <c r="L61" s="32"/>
      <c r="M61" s="31"/>
    </row>
    <row r="62" spans="1:13" s="14" customFormat="1" x14ac:dyDescent="0.25">
      <c r="A62" s="589"/>
      <c r="B62" s="135"/>
      <c r="C62" s="16" t="s">
        <v>28</v>
      </c>
      <c r="D62" s="135" t="s">
        <v>4</v>
      </c>
      <c r="E62" s="34">
        <f>12.6/100</f>
        <v>0.126</v>
      </c>
      <c r="F62" s="54">
        <f>F61*E62</f>
        <v>45.36</v>
      </c>
      <c r="G62" s="36"/>
      <c r="H62" s="37"/>
      <c r="I62" s="38"/>
      <c r="J62" s="37"/>
      <c r="K62" s="39"/>
      <c r="L62" s="39"/>
      <c r="M62" s="37"/>
    </row>
    <row r="63" spans="1:13" s="14" customFormat="1" x14ac:dyDescent="0.25">
      <c r="A63" s="589"/>
      <c r="B63" s="135"/>
      <c r="C63" s="16" t="s">
        <v>11</v>
      </c>
      <c r="D63" s="135" t="s">
        <v>12</v>
      </c>
      <c r="E63" s="40">
        <f>0.08/100</f>
        <v>8.0000000000000004E-4</v>
      </c>
      <c r="F63" s="35">
        <f>F61*E63</f>
        <v>0.28800000000000003</v>
      </c>
      <c r="G63" s="41"/>
      <c r="H63" s="37"/>
      <c r="I63" s="42"/>
      <c r="J63" s="37"/>
      <c r="K63" s="37"/>
      <c r="L63" s="37"/>
      <c r="M63" s="37"/>
    </row>
    <row r="64" spans="1:13" s="14" customFormat="1" x14ac:dyDescent="0.3">
      <c r="A64" s="589"/>
      <c r="B64" s="17" t="s">
        <v>51</v>
      </c>
      <c r="C64" s="17" t="s">
        <v>52</v>
      </c>
      <c r="D64" s="17" t="s">
        <v>53</v>
      </c>
      <c r="E64" s="22">
        <v>5</v>
      </c>
      <c r="F64" s="19">
        <f>F61*E64</f>
        <v>1800</v>
      </c>
      <c r="G64" s="41"/>
      <c r="H64" s="37"/>
      <c r="I64" s="42"/>
      <c r="J64" s="37"/>
      <c r="K64" s="39"/>
      <c r="L64" s="37"/>
      <c r="M64" s="37"/>
    </row>
    <row r="65" spans="1:13" s="14" customFormat="1" ht="30" x14ac:dyDescent="0.25">
      <c r="A65" s="209">
        <v>14</v>
      </c>
      <c r="B65" s="174" t="s">
        <v>102</v>
      </c>
      <c r="C65" s="105" t="s">
        <v>91</v>
      </c>
      <c r="D65" s="106" t="s">
        <v>95</v>
      </c>
      <c r="E65" s="106"/>
      <c r="F65" s="106">
        <v>4.3</v>
      </c>
      <c r="G65" s="67"/>
      <c r="H65" s="37"/>
      <c r="I65" s="68"/>
      <c r="J65" s="37"/>
      <c r="K65" s="68"/>
      <c r="L65" s="37"/>
      <c r="M65" s="37"/>
    </row>
    <row r="66" spans="1:13" s="14" customFormat="1" x14ac:dyDescent="0.25">
      <c r="A66" s="209"/>
      <c r="B66" s="66"/>
      <c r="C66" s="129" t="s">
        <v>10</v>
      </c>
      <c r="D66" s="127" t="s">
        <v>4</v>
      </c>
      <c r="E66" s="127">
        <v>13.5</v>
      </c>
      <c r="F66" s="128">
        <f>$F$65*E66</f>
        <v>58.05</v>
      </c>
      <c r="G66" s="127"/>
      <c r="H66" s="37"/>
      <c r="I66" s="127"/>
      <c r="J66" s="37"/>
      <c r="K66" s="127"/>
      <c r="L66" s="37"/>
      <c r="M66" s="37"/>
    </row>
    <row r="67" spans="1:13" s="14" customFormat="1" x14ac:dyDescent="0.25">
      <c r="A67" s="209"/>
      <c r="B67" s="66"/>
      <c r="C67" s="129" t="s">
        <v>96</v>
      </c>
      <c r="D67" s="127" t="s">
        <v>6</v>
      </c>
      <c r="E67" s="127">
        <v>1.63</v>
      </c>
      <c r="F67" s="128">
        <f t="shared" ref="F67:F68" si="2">$F$65*E67</f>
        <v>7.0089999999999995</v>
      </c>
      <c r="G67" s="127"/>
      <c r="H67" s="37"/>
      <c r="I67" s="127"/>
      <c r="J67" s="37"/>
      <c r="K67" s="127"/>
      <c r="L67" s="37"/>
      <c r="M67" s="37"/>
    </row>
    <row r="68" spans="1:13" s="14" customFormat="1" x14ac:dyDescent="0.25">
      <c r="A68" s="209"/>
      <c r="B68" s="66"/>
      <c r="C68" s="129" t="s">
        <v>25</v>
      </c>
      <c r="D68" s="127" t="s">
        <v>12</v>
      </c>
      <c r="E68" s="127">
        <v>2.2599999999999998</v>
      </c>
      <c r="F68" s="128">
        <f t="shared" si="2"/>
        <v>9.7179999999999982</v>
      </c>
      <c r="G68" s="127"/>
      <c r="H68" s="37"/>
      <c r="I68" s="127"/>
      <c r="J68" s="37"/>
      <c r="K68" s="127"/>
      <c r="L68" s="37"/>
      <c r="M68" s="37"/>
    </row>
    <row r="69" spans="1:13" s="14" customFormat="1" ht="30" x14ac:dyDescent="0.25">
      <c r="A69" s="209"/>
      <c r="B69" s="66"/>
      <c r="C69" s="129" t="s">
        <v>98</v>
      </c>
      <c r="D69" s="127" t="s">
        <v>20</v>
      </c>
      <c r="E69" s="127" t="s">
        <v>46</v>
      </c>
      <c r="F69" s="130">
        <v>72</v>
      </c>
      <c r="G69" s="127"/>
      <c r="H69" s="37"/>
      <c r="I69" s="127"/>
      <c r="J69" s="37"/>
      <c r="K69" s="127"/>
      <c r="L69" s="37"/>
      <c r="M69" s="37"/>
    </row>
    <row r="70" spans="1:13" s="14" customFormat="1" ht="30" x14ac:dyDescent="0.25">
      <c r="A70" s="209"/>
      <c r="B70" s="66"/>
      <c r="C70" s="129" t="s">
        <v>99</v>
      </c>
      <c r="D70" s="127" t="s">
        <v>20</v>
      </c>
      <c r="E70" s="127" t="s">
        <v>46</v>
      </c>
      <c r="F70" s="130">
        <v>48</v>
      </c>
      <c r="G70" s="127"/>
      <c r="H70" s="37"/>
      <c r="I70" s="127"/>
      <c r="J70" s="37"/>
      <c r="K70" s="127"/>
      <c r="L70" s="37"/>
      <c r="M70" s="37"/>
    </row>
    <row r="71" spans="1:13" s="14" customFormat="1" ht="30" x14ac:dyDescent="0.25">
      <c r="A71" s="209"/>
      <c r="B71" s="66"/>
      <c r="C71" s="129" t="s">
        <v>100</v>
      </c>
      <c r="D71" s="127" t="s">
        <v>20</v>
      </c>
      <c r="E71" s="127" t="s">
        <v>46</v>
      </c>
      <c r="F71" s="130">
        <v>6</v>
      </c>
      <c r="G71" s="127"/>
      <c r="H71" s="37"/>
      <c r="I71" s="127"/>
      <c r="J71" s="37"/>
      <c r="K71" s="127"/>
      <c r="L71" s="37"/>
      <c r="M71" s="37"/>
    </row>
    <row r="72" spans="1:13" s="14" customFormat="1" ht="30" x14ac:dyDescent="0.25">
      <c r="A72" s="209"/>
      <c r="B72" s="66"/>
      <c r="C72" s="129" t="s">
        <v>97</v>
      </c>
      <c r="D72" s="127" t="s">
        <v>20</v>
      </c>
      <c r="E72" s="127" t="s">
        <v>46</v>
      </c>
      <c r="F72" s="130">
        <v>12.6</v>
      </c>
      <c r="G72" s="127"/>
      <c r="H72" s="37"/>
      <c r="I72" s="127"/>
      <c r="J72" s="37"/>
      <c r="K72" s="127"/>
      <c r="L72" s="37"/>
      <c r="M72" s="37"/>
    </row>
    <row r="73" spans="1:13" s="14" customFormat="1" ht="30" x14ac:dyDescent="0.25">
      <c r="A73" s="209"/>
      <c r="B73" s="66"/>
      <c r="C73" s="129" t="s">
        <v>101</v>
      </c>
      <c r="D73" s="127" t="s">
        <v>95</v>
      </c>
      <c r="E73" s="127">
        <v>0.1</v>
      </c>
      <c r="F73" s="131">
        <f>$F$65*E73</f>
        <v>0.43</v>
      </c>
      <c r="G73" s="127"/>
      <c r="H73" s="37"/>
      <c r="I73" s="127"/>
      <c r="J73" s="37"/>
      <c r="K73" s="127"/>
      <c r="L73" s="37"/>
      <c r="M73" s="37"/>
    </row>
    <row r="74" spans="1:13" s="14" customFormat="1" x14ac:dyDescent="0.25">
      <c r="A74" s="209"/>
      <c r="B74" s="66"/>
      <c r="C74" s="129" t="s">
        <v>69</v>
      </c>
      <c r="D74" s="127" t="s">
        <v>53</v>
      </c>
      <c r="E74" s="127">
        <v>3.5</v>
      </c>
      <c r="F74" s="131">
        <f t="shared" ref="F74:F76" si="3">$F$65*E74</f>
        <v>15.049999999999999</v>
      </c>
      <c r="G74" s="127"/>
      <c r="H74" s="37"/>
      <c r="I74" s="127"/>
      <c r="J74" s="37"/>
      <c r="K74" s="127"/>
      <c r="L74" s="37"/>
      <c r="M74" s="37"/>
    </row>
    <row r="75" spans="1:13" s="14" customFormat="1" x14ac:dyDescent="0.25">
      <c r="A75" s="209"/>
      <c r="B75" s="66"/>
      <c r="C75" s="129" t="s">
        <v>70</v>
      </c>
      <c r="D75" s="127" t="s">
        <v>53</v>
      </c>
      <c r="E75" s="127">
        <v>2.5</v>
      </c>
      <c r="F75" s="131">
        <f t="shared" si="3"/>
        <v>10.75</v>
      </c>
      <c r="G75" s="127"/>
      <c r="H75" s="37"/>
      <c r="I75" s="127"/>
      <c r="J75" s="37"/>
      <c r="K75" s="127"/>
      <c r="L75" s="37"/>
      <c r="M75" s="37"/>
    </row>
    <row r="76" spans="1:13" s="14" customFormat="1" x14ac:dyDescent="0.25">
      <c r="A76" s="209"/>
      <c r="B76" s="66"/>
      <c r="C76" s="129" t="s">
        <v>25</v>
      </c>
      <c r="D76" s="127" t="s">
        <v>12</v>
      </c>
      <c r="E76" s="127">
        <v>2.78</v>
      </c>
      <c r="F76" s="131">
        <f t="shared" si="3"/>
        <v>11.953999999999999</v>
      </c>
      <c r="G76" s="127"/>
      <c r="H76" s="37"/>
      <c r="I76" s="127"/>
      <c r="J76" s="37"/>
      <c r="K76" s="127"/>
      <c r="L76" s="37"/>
      <c r="M76" s="37"/>
    </row>
    <row r="77" spans="1:13" s="14" customFormat="1" ht="30" x14ac:dyDescent="0.25">
      <c r="A77" s="209">
        <v>15</v>
      </c>
      <c r="B77" s="174" t="s">
        <v>102</v>
      </c>
      <c r="C77" s="105" t="s">
        <v>103</v>
      </c>
      <c r="D77" s="106" t="s">
        <v>95</v>
      </c>
      <c r="E77" s="106"/>
      <c r="F77" s="132">
        <v>8.5069999999999997</v>
      </c>
      <c r="G77" s="67"/>
      <c r="H77" s="37"/>
      <c r="I77" s="68"/>
      <c r="J77" s="37"/>
      <c r="K77" s="68"/>
      <c r="L77" s="37"/>
      <c r="M77" s="37"/>
    </row>
    <row r="78" spans="1:13" s="14" customFormat="1" x14ac:dyDescent="0.25">
      <c r="A78" s="209"/>
      <c r="B78" s="66"/>
      <c r="C78" s="129" t="s">
        <v>10</v>
      </c>
      <c r="D78" s="127" t="s">
        <v>4</v>
      </c>
      <c r="E78" s="127">
        <v>13.5</v>
      </c>
      <c r="F78" s="128">
        <f>$F$77*E78</f>
        <v>114.8445</v>
      </c>
      <c r="G78" s="127"/>
      <c r="H78" s="37"/>
      <c r="I78" s="127"/>
      <c r="J78" s="37"/>
      <c r="K78" s="127"/>
      <c r="L78" s="37"/>
      <c r="M78" s="37"/>
    </row>
    <row r="79" spans="1:13" s="14" customFormat="1" x14ac:dyDescent="0.25">
      <c r="A79" s="209"/>
      <c r="B79" s="66"/>
      <c r="C79" s="129" t="s">
        <v>96</v>
      </c>
      <c r="D79" s="127" t="s">
        <v>6</v>
      </c>
      <c r="E79" s="127">
        <v>1.63</v>
      </c>
      <c r="F79" s="128">
        <f t="shared" ref="F79:F80" si="4">$F$77*E79</f>
        <v>13.866409999999998</v>
      </c>
      <c r="G79" s="127"/>
      <c r="H79" s="37"/>
      <c r="I79" s="127"/>
      <c r="J79" s="37"/>
      <c r="K79" s="127"/>
      <c r="L79" s="37"/>
      <c r="M79" s="37"/>
    </row>
    <row r="80" spans="1:13" s="14" customFormat="1" x14ac:dyDescent="0.25">
      <c r="A80" s="209"/>
      <c r="B80" s="66"/>
      <c r="C80" s="129" t="s">
        <v>25</v>
      </c>
      <c r="D80" s="127" t="s">
        <v>12</v>
      </c>
      <c r="E80" s="127">
        <v>2.2599999999999998</v>
      </c>
      <c r="F80" s="128">
        <f t="shared" si="4"/>
        <v>19.225819999999999</v>
      </c>
      <c r="G80" s="127"/>
      <c r="H80" s="37"/>
      <c r="I80" s="127"/>
      <c r="J80" s="37"/>
      <c r="K80" s="127"/>
      <c r="L80" s="37"/>
      <c r="M80" s="37"/>
    </row>
    <row r="81" spans="1:13" s="14" customFormat="1" ht="30" x14ac:dyDescent="0.25">
      <c r="A81" s="401"/>
      <c r="B81" s="66"/>
      <c r="C81" s="129" t="s">
        <v>297</v>
      </c>
      <c r="D81" s="127" t="s">
        <v>20</v>
      </c>
      <c r="E81" s="127" t="s">
        <v>46</v>
      </c>
      <c r="F81" s="128">
        <v>84</v>
      </c>
      <c r="G81" s="127"/>
      <c r="H81" s="37"/>
      <c r="I81" s="127"/>
      <c r="J81" s="37"/>
      <c r="K81" s="127"/>
      <c r="L81" s="37"/>
      <c r="M81" s="37"/>
    </row>
    <row r="82" spans="1:13" s="14" customFormat="1" ht="30" x14ac:dyDescent="0.25">
      <c r="A82" s="209"/>
      <c r="B82" s="66"/>
      <c r="C82" s="129" t="s">
        <v>104</v>
      </c>
      <c r="D82" s="127" t="s">
        <v>20</v>
      </c>
      <c r="E82" s="127" t="s">
        <v>46</v>
      </c>
      <c r="F82" s="130">
        <v>213.92</v>
      </c>
      <c r="G82" s="127"/>
      <c r="H82" s="37"/>
      <c r="I82" s="127"/>
      <c r="J82" s="37"/>
      <c r="K82" s="127"/>
      <c r="L82" s="37"/>
      <c r="M82" s="37"/>
    </row>
    <row r="83" spans="1:13" s="14" customFormat="1" ht="30" x14ac:dyDescent="0.25">
      <c r="A83" s="209"/>
      <c r="B83" s="66"/>
      <c r="C83" s="129" t="s">
        <v>105</v>
      </c>
      <c r="D83" s="127" t="s">
        <v>20</v>
      </c>
      <c r="E83" s="127" t="s">
        <v>46</v>
      </c>
      <c r="F83" s="130">
        <v>84.5</v>
      </c>
      <c r="G83" s="127"/>
      <c r="H83" s="37"/>
      <c r="I83" s="127"/>
      <c r="J83" s="37"/>
      <c r="K83" s="127"/>
      <c r="L83" s="37"/>
      <c r="M83" s="37"/>
    </row>
    <row r="84" spans="1:13" s="14" customFormat="1" ht="30" x14ac:dyDescent="0.25">
      <c r="A84" s="209"/>
      <c r="B84" s="66"/>
      <c r="C84" s="129" t="s">
        <v>106</v>
      </c>
      <c r="D84" s="127" t="s">
        <v>20</v>
      </c>
      <c r="E84" s="127" t="s">
        <v>46</v>
      </c>
      <c r="F84" s="130">
        <v>25.55</v>
      </c>
      <c r="G84" s="127"/>
      <c r="H84" s="37"/>
      <c r="I84" s="127"/>
      <c r="J84" s="37"/>
      <c r="K84" s="127"/>
      <c r="L84" s="37"/>
      <c r="M84" s="37"/>
    </row>
    <row r="85" spans="1:13" s="14" customFormat="1" ht="30" x14ac:dyDescent="0.25">
      <c r="A85" s="209"/>
      <c r="B85" s="66"/>
      <c r="C85" s="129" t="s">
        <v>86</v>
      </c>
      <c r="D85" s="127" t="s">
        <v>107</v>
      </c>
      <c r="E85" s="127" t="s">
        <v>46</v>
      </c>
      <c r="F85" s="130">
        <v>7.33</v>
      </c>
      <c r="G85" s="127"/>
      <c r="H85" s="37"/>
      <c r="I85" s="127"/>
      <c r="J85" s="37"/>
      <c r="K85" s="127"/>
      <c r="L85" s="37"/>
      <c r="M85" s="37"/>
    </row>
    <row r="86" spans="1:13" s="14" customFormat="1" ht="30" x14ac:dyDescent="0.25">
      <c r="A86" s="209"/>
      <c r="B86" s="66"/>
      <c r="C86" s="129" t="s">
        <v>101</v>
      </c>
      <c r="D86" s="127" t="s">
        <v>95</v>
      </c>
      <c r="E86" s="127">
        <v>0.1</v>
      </c>
      <c r="F86" s="131">
        <f>$F$77*E86</f>
        <v>0.85070000000000001</v>
      </c>
      <c r="G86" s="127"/>
      <c r="H86" s="37"/>
      <c r="I86" s="127"/>
      <c r="J86" s="37"/>
      <c r="K86" s="127"/>
      <c r="L86" s="37"/>
      <c r="M86" s="37"/>
    </row>
    <row r="87" spans="1:13" s="14" customFormat="1" x14ac:dyDescent="0.25">
      <c r="A87" s="209"/>
      <c r="B87" s="66"/>
      <c r="C87" s="129" t="s">
        <v>69</v>
      </c>
      <c r="D87" s="127" t="s">
        <v>53</v>
      </c>
      <c r="E87" s="127">
        <v>3.5</v>
      </c>
      <c r="F87" s="131">
        <f t="shared" ref="F87:F89" si="5">$F$77*E87</f>
        <v>29.7745</v>
      </c>
      <c r="G87" s="127"/>
      <c r="H87" s="37"/>
      <c r="I87" s="127"/>
      <c r="J87" s="37"/>
      <c r="K87" s="127"/>
      <c r="L87" s="37"/>
      <c r="M87" s="37"/>
    </row>
    <row r="88" spans="1:13" s="14" customFormat="1" x14ac:dyDescent="0.25">
      <c r="A88" s="209"/>
      <c r="B88" s="66"/>
      <c r="C88" s="129" t="s">
        <v>70</v>
      </c>
      <c r="D88" s="127" t="s">
        <v>53</v>
      </c>
      <c r="E88" s="127">
        <v>2.5</v>
      </c>
      <c r="F88" s="131">
        <f t="shared" si="5"/>
        <v>21.267499999999998</v>
      </c>
      <c r="G88" s="127"/>
      <c r="H88" s="37"/>
      <c r="I88" s="127"/>
      <c r="J88" s="37"/>
      <c r="K88" s="127"/>
      <c r="L88" s="37"/>
      <c r="M88" s="37"/>
    </row>
    <row r="89" spans="1:13" s="14" customFormat="1" x14ac:dyDescent="0.25">
      <c r="A89" s="209"/>
      <c r="B89" s="66"/>
      <c r="C89" s="129" t="s">
        <v>25</v>
      </c>
      <c r="D89" s="127" t="s">
        <v>12</v>
      </c>
      <c r="E89" s="127">
        <v>2.78</v>
      </c>
      <c r="F89" s="131">
        <f t="shared" si="5"/>
        <v>23.649459999999998</v>
      </c>
      <c r="G89" s="127"/>
      <c r="H89" s="37"/>
      <c r="I89" s="127"/>
      <c r="J89" s="37"/>
      <c r="K89" s="127"/>
      <c r="L89" s="37"/>
      <c r="M89" s="37"/>
    </row>
    <row r="90" spans="1:13" s="14" customFormat="1" ht="39" customHeight="1" x14ac:dyDescent="0.25">
      <c r="A90" s="209">
        <v>16</v>
      </c>
      <c r="B90" s="174" t="s">
        <v>102</v>
      </c>
      <c r="C90" s="105" t="s">
        <v>108</v>
      </c>
      <c r="D90" s="106" t="s">
        <v>95</v>
      </c>
      <c r="E90" s="106"/>
      <c r="F90" s="132">
        <v>10.502000000000001</v>
      </c>
      <c r="G90" s="67"/>
      <c r="H90" s="37"/>
      <c r="I90" s="68"/>
      <c r="J90" s="37"/>
      <c r="K90" s="68"/>
      <c r="L90" s="37"/>
      <c r="M90" s="37"/>
    </row>
    <row r="91" spans="1:13" s="14" customFormat="1" x14ac:dyDescent="0.25">
      <c r="A91" s="209"/>
      <c r="B91" s="66"/>
      <c r="C91" s="129" t="s">
        <v>10</v>
      </c>
      <c r="D91" s="127" t="s">
        <v>4</v>
      </c>
      <c r="E91" s="127">
        <v>13.5</v>
      </c>
      <c r="F91" s="128">
        <f>$F$90*E91</f>
        <v>141.77700000000002</v>
      </c>
      <c r="G91" s="127"/>
      <c r="H91" s="37"/>
      <c r="I91" s="127"/>
      <c r="J91" s="37"/>
      <c r="K91" s="127"/>
      <c r="L91" s="37"/>
      <c r="M91" s="37"/>
    </row>
    <row r="92" spans="1:13" s="14" customFormat="1" x14ac:dyDescent="0.25">
      <c r="A92" s="209"/>
      <c r="B92" s="66"/>
      <c r="C92" s="129" t="s">
        <v>96</v>
      </c>
      <c r="D92" s="127" t="s">
        <v>6</v>
      </c>
      <c r="E92" s="127">
        <v>1.63</v>
      </c>
      <c r="F92" s="128">
        <f t="shared" ref="F92:F93" si="6">$F$90*E92</f>
        <v>17.118259999999999</v>
      </c>
      <c r="G92" s="127"/>
      <c r="H92" s="37"/>
      <c r="I92" s="127"/>
      <c r="J92" s="37"/>
      <c r="K92" s="127"/>
      <c r="L92" s="37"/>
      <c r="M92" s="37"/>
    </row>
    <row r="93" spans="1:13" s="14" customFormat="1" x14ac:dyDescent="0.25">
      <c r="A93" s="209"/>
      <c r="B93" s="66"/>
      <c r="C93" s="129" t="s">
        <v>25</v>
      </c>
      <c r="D93" s="127" t="s">
        <v>12</v>
      </c>
      <c r="E93" s="127">
        <v>2.2599999999999998</v>
      </c>
      <c r="F93" s="128">
        <f t="shared" si="6"/>
        <v>23.73452</v>
      </c>
      <c r="G93" s="127"/>
      <c r="H93" s="37"/>
      <c r="I93" s="127"/>
      <c r="J93" s="37"/>
      <c r="K93" s="127"/>
      <c r="L93" s="37"/>
      <c r="M93" s="37"/>
    </row>
    <row r="94" spans="1:13" s="14" customFormat="1" ht="30" x14ac:dyDescent="0.25">
      <c r="A94" s="209"/>
      <c r="B94" s="66"/>
      <c r="C94" s="129" t="s">
        <v>105</v>
      </c>
      <c r="D94" s="127" t="s">
        <v>20</v>
      </c>
      <c r="E94" s="127" t="s">
        <v>46</v>
      </c>
      <c r="F94" s="130">
        <v>109.3</v>
      </c>
      <c r="G94" s="127"/>
      <c r="H94" s="37"/>
      <c r="I94" s="127"/>
      <c r="J94" s="37"/>
      <c r="K94" s="127"/>
      <c r="L94" s="37"/>
      <c r="M94" s="37"/>
    </row>
    <row r="95" spans="1:13" s="14" customFormat="1" ht="30" x14ac:dyDescent="0.25">
      <c r="A95" s="209"/>
      <c r="B95" s="66"/>
      <c r="C95" s="129" t="s">
        <v>109</v>
      </c>
      <c r="D95" s="127" t="s">
        <v>20</v>
      </c>
      <c r="E95" s="127" t="s">
        <v>46</v>
      </c>
      <c r="F95" s="130">
        <v>630</v>
      </c>
      <c r="G95" s="127"/>
      <c r="H95" s="37"/>
      <c r="I95" s="127"/>
      <c r="J95" s="37"/>
      <c r="K95" s="127"/>
      <c r="L95" s="37"/>
      <c r="M95" s="37"/>
    </row>
    <row r="96" spans="1:13" s="14" customFormat="1" ht="30" x14ac:dyDescent="0.25">
      <c r="A96" s="209"/>
      <c r="B96" s="66"/>
      <c r="C96" s="129" t="s">
        <v>110</v>
      </c>
      <c r="D96" s="127" t="s">
        <v>20</v>
      </c>
      <c r="E96" s="127" t="s">
        <v>46</v>
      </c>
      <c r="F96" s="130">
        <v>1133.54</v>
      </c>
      <c r="G96" s="127"/>
      <c r="H96" s="37"/>
      <c r="I96" s="127"/>
      <c r="J96" s="37"/>
      <c r="K96" s="127"/>
      <c r="L96" s="37"/>
      <c r="M96" s="37"/>
    </row>
    <row r="97" spans="1:13" s="14" customFormat="1" ht="30" x14ac:dyDescent="0.25">
      <c r="A97" s="209"/>
      <c r="B97" s="66"/>
      <c r="C97" s="129" t="s">
        <v>86</v>
      </c>
      <c r="D97" s="127" t="s">
        <v>107</v>
      </c>
      <c r="E97" s="127" t="s">
        <v>46</v>
      </c>
      <c r="F97" s="130">
        <v>3.0139999999999998</v>
      </c>
      <c r="G97" s="127"/>
      <c r="H97" s="37"/>
      <c r="I97" s="127"/>
      <c r="J97" s="37"/>
      <c r="K97" s="127"/>
      <c r="L97" s="37"/>
      <c r="M97" s="37"/>
    </row>
    <row r="98" spans="1:13" s="14" customFormat="1" ht="33" customHeight="1" x14ac:dyDescent="0.25">
      <c r="A98" s="209"/>
      <c r="B98" s="66"/>
      <c r="C98" s="129" t="s">
        <v>101</v>
      </c>
      <c r="D98" s="127" t="s">
        <v>95</v>
      </c>
      <c r="E98" s="127">
        <v>0.1</v>
      </c>
      <c r="F98" s="131">
        <f>$F$90*E98</f>
        <v>1.0502</v>
      </c>
      <c r="G98" s="127"/>
      <c r="H98" s="37"/>
      <c r="I98" s="127"/>
      <c r="J98" s="37"/>
      <c r="K98" s="127"/>
      <c r="L98" s="37"/>
      <c r="M98" s="37"/>
    </row>
    <row r="99" spans="1:13" s="14" customFormat="1" x14ac:dyDescent="0.25">
      <c r="A99" s="209"/>
      <c r="B99" s="66"/>
      <c r="C99" s="129" t="s">
        <v>69</v>
      </c>
      <c r="D99" s="127" t="s">
        <v>53</v>
      </c>
      <c r="E99" s="127">
        <v>3.5</v>
      </c>
      <c r="F99" s="131">
        <f t="shared" ref="F99:F101" si="7">$F$90*E99</f>
        <v>36.757000000000005</v>
      </c>
      <c r="G99" s="127"/>
      <c r="H99" s="37"/>
      <c r="I99" s="127"/>
      <c r="J99" s="37"/>
      <c r="K99" s="127"/>
      <c r="L99" s="37"/>
      <c r="M99" s="37"/>
    </row>
    <row r="100" spans="1:13" s="14" customFormat="1" x14ac:dyDescent="0.25">
      <c r="A100" s="209"/>
      <c r="B100" s="66"/>
      <c r="C100" s="129" t="s">
        <v>70</v>
      </c>
      <c r="D100" s="127" t="s">
        <v>53</v>
      </c>
      <c r="E100" s="127">
        <v>2.5</v>
      </c>
      <c r="F100" s="131">
        <f t="shared" si="7"/>
        <v>26.255000000000003</v>
      </c>
      <c r="G100" s="127"/>
      <c r="H100" s="37"/>
      <c r="I100" s="127"/>
      <c r="J100" s="37"/>
      <c r="K100" s="127"/>
      <c r="L100" s="37"/>
      <c r="M100" s="37"/>
    </row>
    <row r="101" spans="1:13" s="14" customFormat="1" x14ac:dyDescent="0.25">
      <c r="A101" s="209"/>
      <c r="B101" s="66"/>
      <c r="C101" s="129" t="s">
        <v>25</v>
      </c>
      <c r="D101" s="127" t="s">
        <v>12</v>
      </c>
      <c r="E101" s="127">
        <v>2.78</v>
      </c>
      <c r="F101" s="131">
        <f t="shared" si="7"/>
        <v>29.19556</v>
      </c>
      <c r="G101" s="127"/>
      <c r="H101" s="37"/>
      <c r="I101" s="127"/>
      <c r="J101" s="37"/>
      <c r="K101" s="127"/>
      <c r="L101" s="37"/>
      <c r="M101" s="37"/>
    </row>
    <row r="102" spans="1:13" s="137" customFormat="1" ht="30" x14ac:dyDescent="0.3">
      <c r="A102" s="581">
        <v>17</v>
      </c>
      <c r="B102" s="590" t="s">
        <v>111</v>
      </c>
      <c r="C102" s="144" t="s">
        <v>117</v>
      </c>
      <c r="D102" s="145" t="s">
        <v>50</v>
      </c>
      <c r="E102" s="145"/>
      <c r="F102" s="146">
        <v>641.05999999999995</v>
      </c>
      <c r="G102" s="478"/>
      <c r="H102" s="479"/>
      <c r="I102" s="480"/>
      <c r="J102" s="479"/>
      <c r="K102" s="480"/>
      <c r="L102" s="479"/>
      <c r="M102" s="479"/>
    </row>
    <row r="103" spans="1:13" s="137" customFormat="1" x14ac:dyDescent="0.3">
      <c r="A103" s="581"/>
      <c r="B103" s="590"/>
      <c r="C103" s="138" t="s">
        <v>10</v>
      </c>
      <c r="D103" s="139" t="s">
        <v>4</v>
      </c>
      <c r="E103" s="139">
        <v>2.1999999999999999E-2</v>
      </c>
      <c r="F103" s="140">
        <f>$F$102*E103</f>
        <v>14.103319999999998</v>
      </c>
      <c r="G103" s="478"/>
      <c r="H103" s="479"/>
      <c r="I103" s="480"/>
      <c r="J103" s="479"/>
      <c r="K103" s="480"/>
      <c r="L103" s="479"/>
      <c r="M103" s="479"/>
    </row>
    <row r="104" spans="1:13" s="137" customFormat="1" x14ac:dyDescent="0.3">
      <c r="A104" s="581"/>
      <c r="B104" s="590"/>
      <c r="C104" s="138" t="s">
        <v>112</v>
      </c>
      <c r="D104" s="139" t="s">
        <v>12</v>
      </c>
      <c r="E104" s="141">
        <v>3.0000000000000001E-3</v>
      </c>
      <c r="F104" s="140">
        <f t="shared" ref="F104:F106" si="8">$F$102*E104</f>
        <v>1.9231799999999999</v>
      </c>
      <c r="G104" s="478"/>
      <c r="H104" s="479"/>
      <c r="I104" s="480"/>
      <c r="J104" s="479"/>
      <c r="K104" s="480"/>
      <c r="L104" s="479"/>
      <c r="M104" s="479"/>
    </row>
    <row r="105" spans="1:13" s="137" customFormat="1" x14ac:dyDescent="0.3">
      <c r="A105" s="581"/>
      <c r="B105" s="149"/>
      <c r="C105" s="138" t="s">
        <v>113</v>
      </c>
      <c r="D105" s="139" t="s">
        <v>61</v>
      </c>
      <c r="E105" s="139">
        <v>0.41899999999999998</v>
      </c>
      <c r="F105" s="140">
        <f t="shared" si="8"/>
        <v>268.60413999999997</v>
      </c>
      <c r="G105" s="478"/>
      <c r="H105" s="479"/>
      <c r="I105" s="480"/>
      <c r="J105" s="479"/>
      <c r="K105" s="480"/>
      <c r="L105" s="479"/>
      <c r="M105" s="479"/>
    </row>
    <row r="106" spans="1:13" s="137" customFormat="1" x14ac:dyDescent="0.3">
      <c r="A106" s="581"/>
      <c r="B106" s="150"/>
      <c r="C106" s="138" t="s">
        <v>114</v>
      </c>
      <c r="D106" s="139" t="s">
        <v>61</v>
      </c>
      <c r="E106" s="139">
        <v>0.04</v>
      </c>
      <c r="F106" s="140">
        <f t="shared" si="8"/>
        <v>25.642399999999999</v>
      </c>
      <c r="G106" s="478"/>
      <c r="H106" s="479"/>
      <c r="I106" s="480"/>
      <c r="J106" s="479"/>
      <c r="K106" s="480"/>
      <c r="L106" s="479"/>
      <c r="M106" s="479"/>
    </row>
    <row r="107" spans="1:13" s="137" customFormat="1" ht="30" x14ac:dyDescent="0.3">
      <c r="A107" s="581">
        <v>18</v>
      </c>
      <c r="B107" s="582" t="s">
        <v>115</v>
      </c>
      <c r="C107" s="144" t="s">
        <v>118</v>
      </c>
      <c r="D107" s="145" t="s">
        <v>50</v>
      </c>
      <c r="E107" s="145"/>
      <c r="F107" s="146">
        <f>F102</f>
        <v>641.05999999999995</v>
      </c>
      <c r="G107" s="478"/>
      <c r="H107" s="479"/>
      <c r="I107" s="480"/>
      <c r="J107" s="479"/>
      <c r="K107" s="480"/>
      <c r="L107" s="479"/>
      <c r="M107" s="479"/>
    </row>
    <row r="108" spans="1:13" s="137" customFormat="1" x14ac:dyDescent="0.3">
      <c r="A108" s="581"/>
      <c r="B108" s="582"/>
      <c r="C108" s="138" t="s">
        <v>10</v>
      </c>
      <c r="D108" s="139" t="s">
        <v>4</v>
      </c>
      <c r="E108" s="139">
        <v>2.3E-2</v>
      </c>
      <c r="F108" s="140">
        <f>$F$107*E108</f>
        <v>14.744379999999998</v>
      </c>
      <c r="G108" s="478"/>
      <c r="H108" s="479"/>
      <c r="I108" s="480"/>
      <c r="J108" s="479"/>
      <c r="K108" s="480"/>
      <c r="L108" s="479"/>
      <c r="M108" s="479"/>
    </row>
    <row r="109" spans="1:13" s="137" customFormat="1" x14ac:dyDescent="0.3">
      <c r="A109" s="581"/>
      <c r="B109" s="582"/>
      <c r="C109" s="138" t="s">
        <v>112</v>
      </c>
      <c r="D109" s="139" t="s">
        <v>12</v>
      </c>
      <c r="E109" s="143">
        <v>1.4E-3</v>
      </c>
      <c r="F109" s="140">
        <f t="shared" ref="F109:F111" si="9">$F$107*E109</f>
        <v>0.89748399999999995</v>
      </c>
      <c r="G109" s="478"/>
      <c r="H109" s="479"/>
      <c r="I109" s="480"/>
      <c r="J109" s="479"/>
      <c r="K109" s="480"/>
      <c r="L109" s="479"/>
      <c r="M109" s="479"/>
    </row>
    <row r="110" spans="1:13" s="137" customFormat="1" x14ac:dyDescent="0.3">
      <c r="A110" s="581"/>
      <c r="B110" s="142"/>
      <c r="C110" s="138" t="s">
        <v>116</v>
      </c>
      <c r="D110" s="139" t="s">
        <v>61</v>
      </c>
      <c r="E110" s="139">
        <v>0.16</v>
      </c>
      <c r="F110" s="140">
        <f t="shared" si="9"/>
        <v>102.56959999999999</v>
      </c>
      <c r="G110" s="478"/>
      <c r="H110" s="479"/>
      <c r="I110" s="480"/>
      <c r="J110" s="479"/>
      <c r="K110" s="480"/>
      <c r="L110" s="479"/>
      <c r="M110" s="479"/>
    </row>
    <row r="111" spans="1:13" s="137" customFormat="1" x14ac:dyDescent="0.3">
      <c r="A111" s="581"/>
      <c r="B111" s="139"/>
      <c r="C111" s="138" t="s">
        <v>114</v>
      </c>
      <c r="D111" s="139" t="s">
        <v>61</v>
      </c>
      <c r="E111" s="139">
        <v>0.04</v>
      </c>
      <c r="F111" s="140">
        <f t="shared" si="9"/>
        <v>25.642399999999999</v>
      </c>
      <c r="G111" s="478"/>
      <c r="H111" s="479"/>
      <c r="I111" s="480"/>
      <c r="J111" s="479"/>
      <c r="K111" s="480"/>
      <c r="L111" s="479"/>
      <c r="M111" s="479"/>
    </row>
    <row r="112" spans="1:13" s="406" customFormat="1" ht="25.5" x14ac:dyDescent="0.2">
      <c r="A112" s="600">
        <v>19</v>
      </c>
      <c r="B112" s="402" t="s">
        <v>291</v>
      </c>
      <c r="C112" s="403" t="s">
        <v>298</v>
      </c>
      <c r="D112" s="402" t="s">
        <v>95</v>
      </c>
      <c r="E112" s="404"/>
      <c r="F112" s="405">
        <v>0.24199999999999999</v>
      </c>
      <c r="G112" s="475"/>
      <c r="H112" s="475"/>
      <c r="I112" s="475"/>
      <c r="J112" s="475"/>
      <c r="K112" s="475"/>
      <c r="L112" s="475"/>
      <c r="M112" s="475"/>
    </row>
    <row r="113" spans="1:14" s="406" customFormat="1" ht="12.75" x14ac:dyDescent="0.2">
      <c r="A113" s="601"/>
      <c r="B113" s="4"/>
      <c r="C113" s="407" t="s">
        <v>10</v>
      </c>
      <c r="D113" s="4" t="s">
        <v>4</v>
      </c>
      <c r="E113" s="408">
        <v>22.6</v>
      </c>
      <c r="F113" s="4">
        <f>$F$112*E113</f>
        <v>5.4691999999999998</v>
      </c>
      <c r="G113" s="475"/>
      <c r="H113" s="475"/>
      <c r="I113" s="475"/>
      <c r="J113" s="475"/>
      <c r="K113" s="475"/>
      <c r="L113" s="475"/>
      <c r="M113" s="475"/>
    </row>
    <row r="114" spans="1:14" s="406" customFormat="1" ht="12.75" x14ac:dyDescent="0.2">
      <c r="A114" s="601"/>
      <c r="B114" s="4"/>
      <c r="C114" s="407" t="s">
        <v>292</v>
      </c>
      <c r="D114" s="4" t="s">
        <v>12</v>
      </c>
      <c r="E114" s="408">
        <v>13.8</v>
      </c>
      <c r="F114" s="4">
        <f t="shared" ref="F114:F116" si="10">$F$112*E114</f>
        <v>3.3395999999999999</v>
      </c>
      <c r="G114" s="475"/>
      <c r="H114" s="475"/>
      <c r="I114" s="475"/>
      <c r="J114" s="475"/>
      <c r="K114" s="475"/>
      <c r="L114" s="475"/>
      <c r="M114" s="475"/>
    </row>
    <row r="115" spans="1:14" s="406" customFormat="1" ht="12.75" x14ac:dyDescent="0.2">
      <c r="A115" s="601"/>
      <c r="B115" s="4"/>
      <c r="C115" s="407" t="s">
        <v>293</v>
      </c>
      <c r="D115" s="4" t="s">
        <v>8</v>
      </c>
      <c r="E115" s="408">
        <v>5.45</v>
      </c>
      <c r="F115" s="4">
        <f t="shared" si="10"/>
        <v>1.3189</v>
      </c>
      <c r="G115" s="475"/>
      <c r="H115" s="475"/>
      <c r="I115" s="475"/>
      <c r="J115" s="475"/>
      <c r="K115" s="475"/>
      <c r="L115" s="475"/>
      <c r="M115" s="475"/>
    </row>
    <row r="116" spans="1:14" s="406" customFormat="1" ht="12.75" x14ac:dyDescent="0.2">
      <c r="A116" s="601"/>
      <c r="B116" s="4"/>
      <c r="C116" s="407" t="s">
        <v>133</v>
      </c>
      <c r="D116" s="4" t="s">
        <v>12</v>
      </c>
      <c r="E116" s="408">
        <v>1.3</v>
      </c>
      <c r="F116" s="4">
        <f t="shared" si="10"/>
        <v>0.31459999999999999</v>
      </c>
      <c r="G116" s="475"/>
      <c r="H116" s="475"/>
      <c r="I116" s="475"/>
      <c r="J116" s="475"/>
      <c r="K116" s="475"/>
      <c r="L116" s="475"/>
      <c r="M116" s="475"/>
      <c r="N116" s="409"/>
    </row>
    <row r="117" spans="1:14" s="406" customFormat="1" ht="12.75" x14ac:dyDescent="0.2">
      <c r="A117" s="601"/>
      <c r="B117" s="4"/>
      <c r="C117" s="407" t="s">
        <v>294</v>
      </c>
      <c r="D117" s="4"/>
      <c r="E117" s="408"/>
      <c r="F117" s="4"/>
      <c r="G117" s="475"/>
      <c r="H117" s="475"/>
      <c r="I117" s="475"/>
      <c r="J117" s="475"/>
      <c r="K117" s="475"/>
      <c r="L117" s="475"/>
      <c r="M117" s="475"/>
      <c r="N117" s="409"/>
    </row>
    <row r="118" spans="1:14" s="406" customFormat="1" ht="12.75" x14ac:dyDescent="0.2">
      <c r="A118" s="601"/>
      <c r="B118" s="4"/>
      <c r="C118" s="410" t="s">
        <v>299</v>
      </c>
      <c r="D118" s="4" t="s">
        <v>20</v>
      </c>
      <c r="E118" s="411" t="s">
        <v>295</v>
      </c>
      <c r="F118" s="4">
        <v>2.8</v>
      </c>
      <c r="G118" s="475"/>
      <c r="H118" s="475"/>
      <c r="I118" s="475"/>
      <c r="J118" s="475"/>
      <c r="K118" s="475"/>
      <c r="L118" s="475"/>
      <c r="M118" s="475"/>
      <c r="N118" s="409"/>
    </row>
    <row r="119" spans="1:14" s="406" customFormat="1" ht="12.75" x14ac:dyDescent="0.2">
      <c r="A119" s="601"/>
      <c r="B119" s="4"/>
      <c r="C119" s="407" t="s">
        <v>300</v>
      </c>
      <c r="D119" s="4" t="s">
        <v>20</v>
      </c>
      <c r="E119" s="412" t="s">
        <v>295</v>
      </c>
      <c r="F119" s="4">
        <v>14.8</v>
      </c>
      <c r="G119" s="475"/>
      <c r="H119" s="475"/>
      <c r="I119" s="475"/>
      <c r="J119" s="475"/>
      <c r="K119" s="475"/>
      <c r="L119" s="475"/>
      <c r="M119" s="475"/>
      <c r="N119" s="409"/>
    </row>
    <row r="120" spans="1:14" s="406" customFormat="1" ht="12.75" x14ac:dyDescent="0.2">
      <c r="A120" s="601"/>
      <c r="B120" s="4"/>
      <c r="C120" s="410" t="s">
        <v>301</v>
      </c>
      <c r="D120" s="4" t="s">
        <v>20</v>
      </c>
      <c r="E120" s="412" t="s">
        <v>295</v>
      </c>
      <c r="F120" s="4">
        <v>14.7</v>
      </c>
      <c r="G120" s="475"/>
      <c r="H120" s="475"/>
      <c r="I120" s="475"/>
      <c r="J120" s="475"/>
      <c r="K120" s="475"/>
      <c r="L120" s="475"/>
      <c r="M120" s="475"/>
      <c r="N120" s="409"/>
    </row>
    <row r="121" spans="1:14" s="406" customFormat="1" ht="12.75" x14ac:dyDescent="0.2">
      <c r="A121" s="601"/>
      <c r="B121" s="4"/>
      <c r="C121" s="407" t="s">
        <v>302</v>
      </c>
      <c r="D121" s="4" t="s">
        <v>20</v>
      </c>
      <c r="E121" s="412" t="s">
        <v>295</v>
      </c>
      <c r="F121" s="4">
        <v>34.4</v>
      </c>
      <c r="G121" s="475"/>
      <c r="H121" s="475"/>
      <c r="I121" s="475"/>
      <c r="J121" s="475"/>
      <c r="K121" s="475"/>
      <c r="L121" s="475"/>
      <c r="M121" s="475"/>
      <c r="N121" s="409"/>
    </row>
    <row r="122" spans="1:14" s="406" customFormat="1" ht="12.75" x14ac:dyDescent="0.2">
      <c r="A122" s="601"/>
      <c r="B122" s="4"/>
      <c r="C122" s="407" t="s">
        <v>296</v>
      </c>
      <c r="D122" s="4" t="s">
        <v>61</v>
      </c>
      <c r="E122" s="408">
        <v>1</v>
      </c>
      <c r="F122" s="4">
        <f>F112*E122</f>
        <v>0.24199999999999999</v>
      </c>
      <c r="G122" s="475"/>
      <c r="H122" s="475"/>
      <c r="I122" s="475"/>
      <c r="J122" s="475"/>
      <c r="K122" s="475"/>
      <c r="L122" s="475"/>
      <c r="M122" s="475"/>
      <c r="N122" s="409"/>
    </row>
    <row r="123" spans="1:14" s="406" customFormat="1" ht="12.75" x14ac:dyDescent="0.2">
      <c r="A123" s="601"/>
      <c r="B123" s="4"/>
      <c r="C123" s="407" t="s">
        <v>70</v>
      </c>
      <c r="D123" s="4" t="s">
        <v>61</v>
      </c>
      <c r="E123" s="408">
        <v>2.4</v>
      </c>
      <c r="F123" s="4">
        <f>F112*E123</f>
        <v>0.58079999999999998</v>
      </c>
      <c r="G123" s="475"/>
      <c r="H123" s="475"/>
      <c r="I123" s="475"/>
      <c r="J123" s="475"/>
      <c r="K123" s="475"/>
      <c r="L123" s="475"/>
      <c r="M123" s="475"/>
    </row>
    <row r="124" spans="1:14" s="406" customFormat="1" ht="12.75" x14ac:dyDescent="0.2">
      <c r="A124" s="602"/>
      <c r="B124" s="4"/>
      <c r="C124" s="407" t="s">
        <v>25</v>
      </c>
      <c r="D124" s="4" t="s">
        <v>12</v>
      </c>
      <c r="E124" s="408">
        <v>2.78</v>
      </c>
      <c r="F124" s="4">
        <f>F112*E124</f>
        <v>0.67275999999999991</v>
      </c>
      <c r="G124" s="475"/>
      <c r="H124" s="475"/>
      <c r="I124" s="475"/>
      <c r="J124" s="475"/>
      <c r="K124" s="475"/>
      <c r="L124" s="475"/>
      <c r="M124" s="475"/>
    </row>
    <row r="125" spans="1:14" s="137" customFormat="1" ht="30" x14ac:dyDescent="0.3">
      <c r="A125" s="581">
        <v>20</v>
      </c>
      <c r="B125" s="590" t="s">
        <v>111</v>
      </c>
      <c r="C125" s="144" t="s">
        <v>117</v>
      </c>
      <c r="D125" s="145" t="s">
        <v>50</v>
      </c>
      <c r="E125" s="145"/>
      <c r="F125" s="146">
        <v>82</v>
      </c>
      <c r="G125" s="478"/>
      <c r="H125" s="479"/>
      <c r="I125" s="480"/>
      <c r="J125" s="479"/>
      <c r="K125" s="480"/>
      <c r="L125" s="479"/>
      <c r="M125" s="479"/>
    </row>
    <row r="126" spans="1:14" s="137" customFormat="1" x14ac:dyDescent="0.3">
      <c r="A126" s="581"/>
      <c r="B126" s="590"/>
      <c r="C126" s="138" t="s">
        <v>10</v>
      </c>
      <c r="D126" s="139" t="s">
        <v>4</v>
      </c>
      <c r="E126" s="139">
        <v>2.1999999999999999E-2</v>
      </c>
      <c r="F126" s="140">
        <f>$F$125*E126</f>
        <v>1.8039999999999998</v>
      </c>
      <c r="G126" s="478"/>
      <c r="H126" s="479"/>
      <c r="I126" s="480"/>
      <c r="J126" s="479"/>
      <c r="K126" s="480"/>
      <c r="L126" s="479"/>
      <c r="M126" s="479"/>
    </row>
    <row r="127" spans="1:14" s="137" customFormat="1" x14ac:dyDescent="0.3">
      <c r="A127" s="581"/>
      <c r="B127" s="590"/>
      <c r="C127" s="138" t="s">
        <v>112</v>
      </c>
      <c r="D127" s="139" t="s">
        <v>12</v>
      </c>
      <c r="E127" s="141">
        <v>3.0000000000000001E-3</v>
      </c>
      <c r="F127" s="140">
        <f t="shared" ref="F127:F129" si="11">$F$125*E127</f>
        <v>0.246</v>
      </c>
      <c r="G127" s="478"/>
      <c r="H127" s="479"/>
      <c r="I127" s="480"/>
      <c r="J127" s="479"/>
      <c r="K127" s="480"/>
      <c r="L127" s="479"/>
      <c r="M127" s="479"/>
    </row>
    <row r="128" spans="1:14" s="137" customFormat="1" x14ac:dyDescent="0.3">
      <c r="A128" s="581"/>
      <c r="B128" s="149"/>
      <c r="C128" s="138" t="s">
        <v>113</v>
      </c>
      <c r="D128" s="139" t="s">
        <v>61</v>
      </c>
      <c r="E128" s="139">
        <v>0.41899999999999998</v>
      </c>
      <c r="F128" s="140">
        <f t="shared" si="11"/>
        <v>34.357999999999997</v>
      </c>
      <c r="G128" s="478"/>
      <c r="H128" s="479"/>
      <c r="I128" s="480"/>
      <c r="J128" s="479"/>
      <c r="K128" s="480"/>
      <c r="L128" s="479"/>
      <c r="M128" s="479"/>
    </row>
    <row r="129" spans="1:13" s="137" customFormat="1" x14ac:dyDescent="0.3">
      <c r="A129" s="581"/>
      <c r="B129" s="150"/>
      <c r="C129" s="138" t="s">
        <v>114</v>
      </c>
      <c r="D129" s="139" t="s">
        <v>61</v>
      </c>
      <c r="E129" s="139">
        <v>0.04</v>
      </c>
      <c r="F129" s="140">
        <f t="shared" si="11"/>
        <v>3.2800000000000002</v>
      </c>
      <c r="G129" s="478"/>
      <c r="H129" s="479"/>
      <c r="I129" s="480"/>
      <c r="J129" s="479"/>
      <c r="K129" s="480"/>
      <c r="L129" s="479"/>
      <c r="M129" s="479"/>
    </row>
    <row r="130" spans="1:13" s="137" customFormat="1" ht="30" x14ac:dyDescent="0.3">
      <c r="A130" s="581">
        <v>21</v>
      </c>
      <c r="B130" s="582" t="s">
        <v>115</v>
      </c>
      <c r="C130" s="144" t="s">
        <v>118</v>
      </c>
      <c r="D130" s="145" t="s">
        <v>50</v>
      </c>
      <c r="E130" s="145"/>
      <c r="F130" s="146">
        <f>F125</f>
        <v>82</v>
      </c>
      <c r="G130" s="478"/>
      <c r="H130" s="479"/>
      <c r="I130" s="480"/>
      <c r="J130" s="479"/>
      <c r="K130" s="480"/>
      <c r="L130" s="479"/>
      <c r="M130" s="479"/>
    </row>
    <row r="131" spans="1:13" s="137" customFormat="1" x14ac:dyDescent="0.3">
      <c r="A131" s="581"/>
      <c r="B131" s="582"/>
      <c r="C131" s="138" t="s">
        <v>10</v>
      </c>
      <c r="D131" s="139" t="s">
        <v>4</v>
      </c>
      <c r="E131" s="139">
        <v>2.3E-2</v>
      </c>
      <c r="F131" s="140">
        <f>$F$130*E131</f>
        <v>1.8859999999999999</v>
      </c>
      <c r="G131" s="478"/>
      <c r="H131" s="479"/>
      <c r="I131" s="480"/>
      <c r="J131" s="479"/>
      <c r="K131" s="480"/>
      <c r="L131" s="479"/>
      <c r="M131" s="479"/>
    </row>
    <row r="132" spans="1:13" s="137" customFormat="1" x14ac:dyDescent="0.3">
      <c r="A132" s="581"/>
      <c r="B132" s="582"/>
      <c r="C132" s="138" t="s">
        <v>112</v>
      </c>
      <c r="D132" s="139" t="s">
        <v>12</v>
      </c>
      <c r="E132" s="143">
        <v>1.4E-3</v>
      </c>
      <c r="F132" s="140">
        <f t="shared" ref="F132:F134" si="12">$F$130*E132</f>
        <v>0.1148</v>
      </c>
      <c r="G132" s="478"/>
      <c r="H132" s="479"/>
      <c r="I132" s="480"/>
      <c r="J132" s="479"/>
      <c r="K132" s="480"/>
      <c r="L132" s="479"/>
      <c r="M132" s="479"/>
    </row>
    <row r="133" spans="1:13" s="137" customFormat="1" x14ac:dyDescent="0.3">
      <c r="A133" s="581"/>
      <c r="B133" s="142"/>
      <c r="C133" s="138" t="s">
        <v>116</v>
      </c>
      <c r="D133" s="139" t="s">
        <v>61</v>
      </c>
      <c r="E133" s="139">
        <v>0.16</v>
      </c>
      <c r="F133" s="140">
        <f t="shared" si="12"/>
        <v>13.120000000000001</v>
      </c>
      <c r="G133" s="478"/>
      <c r="H133" s="479"/>
      <c r="I133" s="480"/>
      <c r="J133" s="479"/>
      <c r="K133" s="480"/>
      <c r="L133" s="479"/>
      <c r="M133" s="479"/>
    </row>
    <row r="134" spans="1:13" s="137" customFormat="1" x14ac:dyDescent="0.3">
      <c r="A134" s="581"/>
      <c r="B134" s="139"/>
      <c r="C134" s="138" t="s">
        <v>114</v>
      </c>
      <c r="D134" s="139" t="s">
        <v>61</v>
      </c>
      <c r="E134" s="139">
        <v>0.04</v>
      </c>
      <c r="F134" s="140">
        <f t="shared" si="12"/>
        <v>3.2800000000000002</v>
      </c>
      <c r="G134" s="478"/>
      <c r="H134" s="479"/>
      <c r="I134" s="480"/>
      <c r="J134" s="479"/>
      <c r="K134" s="480"/>
      <c r="L134" s="479"/>
      <c r="M134" s="479"/>
    </row>
    <row r="135" spans="1:13" s="14" customFormat="1" ht="30" x14ac:dyDescent="0.25">
      <c r="A135" s="209">
        <v>22</v>
      </c>
      <c r="B135" s="173" t="s">
        <v>90</v>
      </c>
      <c r="C135" s="102" t="s">
        <v>63</v>
      </c>
      <c r="D135" s="100" t="s">
        <v>64</v>
      </c>
      <c r="E135" s="103"/>
      <c r="F135" s="121">
        <v>0.3276</v>
      </c>
      <c r="G135" s="20"/>
      <c r="H135" s="37"/>
      <c r="I135" s="20"/>
      <c r="J135" s="37"/>
      <c r="K135" s="20"/>
      <c r="L135" s="37"/>
      <c r="M135" s="37"/>
    </row>
    <row r="136" spans="1:13" s="14" customFormat="1" x14ac:dyDescent="0.3">
      <c r="A136" s="209"/>
      <c r="B136" s="15"/>
      <c r="C136" s="16" t="s">
        <v>10</v>
      </c>
      <c r="D136" s="17" t="s">
        <v>4</v>
      </c>
      <c r="E136" s="22">
        <v>844</v>
      </c>
      <c r="F136" s="57">
        <f>$F$135*E136</f>
        <v>276.49439999999998</v>
      </c>
      <c r="G136" s="20"/>
      <c r="H136" s="37"/>
      <c r="I136" s="20"/>
      <c r="J136" s="37"/>
      <c r="K136" s="20"/>
      <c r="L136" s="37"/>
      <c r="M136" s="37"/>
    </row>
    <row r="137" spans="1:13" s="14" customFormat="1" x14ac:dyDescent="0.3">
      <c r="A137" s="209"/>
      <c r="B137" s="21"/>
      <c r="C137" s="16" t="s">
        <v>11</v>
      </c>
      <c r="D137" s="17" t="s">
        <v>12</v>
      </c>
      <c r="E137" s="22">
        <v>110</v>
      </c>
      <c r="F137" s="57">
        <f>$F$135*E137</f>
        <v>36.036000000000001</v>
      </c>
      <c r="G137" s="20"/>
      <c r="H137" s="37"/>
      <c r="I137" s="20"/>
      <c r="J137" s="37"/>
      <c r="K137" s="20"/>
      <c r="L137" s="37"/>
      <c r="M137" s="37"/>
    </row>
    <row r="138" spans="1:13" s="14" customFormat="1" x14ac:dyDescent="0.3">
      <c r="A138" s="209"/>
      <c r="B138" s="21"/>
      <c r="C138" s="16" t="s">
        <v>71</v>
      </c>
      <c r="D138" s="17" t="s">
        <v>20</v>
      </c>
      <c r="E138" s="22" t="s">
        <v>46</v>
      </c>
      <c r="F138" s="57">
        <v>1279.5</v>
      </c>
      <c r="G138" s="20"/>
      <c r="H138" s="37"/>
      <c r="I138" s="20"/>
      <c r="J138" s="37"/>
      <c r="K138" s="20"/>
      <c r="L138" s="20"/>
      <c r="M138" s="37"/>
    </row>
    <row r="139" spans="1:13" s="14" customFormat="1" x14ac:dyDescent="0.3">
      <c r="A139" s="209"/>
      <c r="B139" s="21"/>
      <c r="C139" s="16" t="s">
        <v>92</v>
      </c>
      <c r="D139" s="17" t="s">
        <v>20</v>
      </c>
      <c r="E139" s="22" t="s">
        <v>46</v>
      </c>
      <c r="F139" s="74">
        <v>279.5</v>
      </c>
      <c r="G139" s="20"/>
      <c r="H139" s="37"/>
      <c r="I139" s="20"/>
      <c r="J139" s="37"/>
      <c r="K139" s="20"/>
      <c r="L139" s="20"/>
      <c r="M139" s="37"/>
    </row>
    <row r="140" spans="1:13" s="14" customFormat="1" ht="15.75" x14ac:dyDescent="0.25">
      <c r="A140" s="209"/>
      <c r="B140" s="208"/>
      <c r="C140" s="44" t="s">
        <v>65</v>
      </c>
      <c r="D140" s="69" t="s">
        <v>66</v>
      </c>
      <c r="E140" s="70">
        <v>101.5</v>
      </c>
      <c r="F140" s="54">
        <f>$F$135*E140</f>
        <v>33.251399999999997</v>
      </c>
      <c r="G140" s="42"/>
      <c r="H140" s="37"/>
      <c r="I140" s="71"/>
      <c r="J140" s="37"/>
      <c r="K140" s="42"/>
      <c r="L140" s="42"/>
      <c r="M140" s="37"/>
    </row>
    <row r="141" spans="1:13" s="14" customFormat="1" x14ac:dyDescent="0.3">
      <c r="A141" s="80"/>
      <c r="B141" s="78"/>
      <c r="C141" s="79" t="s">
        <v>41</v>
      </c>
      <c r="D141" s="80" t="s">
        <v>50</v>
      </c>
      <c r="E141" s="83">
        <v>184</v>
      </c>
      <c r="F141" s="54">
        <f t="shared" ref="F141:F146" si="13">$F$135*E141</f>
        <v>60.278399999999998</v>
      </c>
      <c r="G141" s="81"/>
      <c r="H141" s="37"/>
      <c r="I141" s="82"/>
      <c r="J141" s="37"/>
      <c r="K141" s="82"/>
      <c r="L141" s="82"/>
      <c r="M141" s="37"/>
    </row>
    <row r="142" spans="1:13" s="14" customFormat="1" x14ac:dyDescent="0.3">
      <c r="A142" s="209"/>
      <c r="B142" s="17"/>
      <c r="C142" s="24" t="s">
        <v>67</v>
      </c>
      <c r="D142" s="17" t="s">
        <v>22</v>
      </c>
      <c r="E142" s="22">
        <v>0.34</v>
      </c>
      <c r="F142" s="54">
        <f t="shared" si="13"/>
        <v>0.11138400000000001</v>
      </c>
      <c r="G142" s="20"/>
      <c r="H142" s="37"/>
      <c r="I142" s="37"/>
      <c r="J142" s="37"/>
      <c r="K142" s="39"/>
      <c r="L142" s="39"/>
      <c r="M142" s="37"/>
    </row>
    <row r="143" spans="1:13" s="14" customFormat="1" x14ac:dyDescent="0.3">
      <c r="A143" s="209"/>
      <c r="B143" s="17"/>
      <c r="C143" s="24" t="s">
        <v>68</v>
      </c>
      <c r="D143" s="17" t="s">
        <v>22</v>
      </c>
      <c r="E143" s="22">
        <v>3.91</v>
      </c>
      <c r="F143" s="54">
        <f t="shared" si="13"/>
        <v>1.2809160000000002</v>
      </c>
      <c r="G143" s="41"/>
      <c r="H143" s="37"/>
      <c r="I143" s="39"/>
      <c r="J143" s="37"/>
      <c r="K143" s="37"/>
      <c r="L143" s="37"/>
      <c r="M143" s="37"/>
    </row>
    <row r="144" spans="1:13" s="14" customFormat="1" x14ac:dyDescent="0.3">
      <c r="A144" s="209"/>
      <c r="B144" s="17"/>
      <c r="C144" s="24" t="s">
        <v>69</v>
      </c>
      <c r="D144" s="17" t="s">
        <v>26</v>
      </c>
      <c r="E144" s="22">
        <v>0.22</v>
      </c>
      <c r="F144" s="54">
        <f t="shared" si="13"/>
        <v>7.2071999999999997E-2</v>
      </c>
      <c r="G144" s="36"/>
      <c r="H144" s="37"/>
      <c r="I144" s="39"/>
      <c r="J144" s="37"/>
      <c r="K144" s="39"/>
      <c r="L144" s="39"/>
      <c r="M144" s="37"/>
    </row>
    <row r="145" spans="1:13" s="14" customFormat="1" x14ac:dyDescent="0.3">
      <c r="A145" s="209"/>
      <c r="B145" s="17"/>
      <c r="C145" s="24" t="s">
        <v>70</v>
      </c>
      <c r="D145" s="17" t="s">
        <v>61</v>
      </c>
      <c r="E145" s="22">
        <v>0.1</v>
      </c>
      <c r="F145" s="54">
        <f t="shared" si="13"/>
        <v>3.2760000000000004E-2</v>
      </c>
      <c r="G145" s="36"/>
      <c r="H145" s="37"/>
      <c r="I145" s="39"/>
      <c r="J145" s="37"/>
      <c r="K145" s="39"/>
      <c r="L145" s="39"/>
      <c r="M145" s="37"/>
    </row>
    <row r="146" spans="1:13" s="14" customFormat="1" x14ac:dyDescent="0.3">
      <c r="A146" s="209"/>
      <c r="B146" s="78"/>
      <c r="C146" s="27" t="s">
        <v>25</v>
      </c>
      <c r="D146" s="26" t="s">
        <v>12</v>
      </c>
      <c r="E146" s="84">
        <v>46</v>
      </c>
      <c r="F146" s="54">
        <f t="shared" si="13"/>
        <v>15.069599999999999</v>
      </c>
      <c r="G146" s="30"/>
      <c r="H146" s="37"/>
      <c r="I146" s="39"/>
      <c r="J146" s="37"/>
      <c r="K146" s="32"/>
      <c r="L146" s="32"/>
      <c r="M146" s="37"/>
    </row>
    <row r="147" spans="1:13" s="14" customFormat="1" ht="30" x14ac:dyDescent="0.25">
      <c r="A147" s="134">
        <v>23</v>
      </c>
      <c r="B147" s="175" t="s">
        <v>54</v>
      </c>
      <c r="C147" s="122" t="s">
        <v>55</v>
      </c>
      <c r="D147" s="117" t="s">
        <v>42</v>
      </c>
      <c r="E147" s="117"/>
      <c r="F147" s="118">
        <v>108</v>
      </c>
      <c r="G147" s="32"/>
      <c r="H147" s="32"/>
      <c r="I147" s="32"/>
      <c r="J147" s="32"/>
      <c r="K147" s="32"/>
      <c r="L147" s="32"/>
      <c r="M147" s="32"/>
    </row>
    <row r="148" spans="1:13" s="14" customFormat="1" x14ac:dyDescent="0.3">
      <c r="A148" s="243"/>
      <c r="B148" s="216"/>
      <c r="C148" s="44" t="s">
        <v>56</v>
      </c>
      <c r="D148" s="43" t="s">
        <v>4</v>
      </c>
      <c r="E148" s="45">
        <f>101*1.16/100</f>
        <v>1.1716</v>
      </c>
      <c r="F148" s="46">
        <f>F147*E148</f>
        <v>126.53279999999999</v>
      </c>
      <c r="G148" s="51"/>
      <c r="H148" s="51"/>
      <c r="I148" s="39"/>
      <c r="J148" s="39"/>
      <c r="K148" s="39"/>
      <c r="L148" s="39"/>
      <c r="M148" s="51"/>
    </row>
    <row r="149" spans="1:13" s="14" customFormat="1" x14ac:dyDescent="0.25">
      <c r="A149" s="243"/>
      <c r="B149" s="217"/>
      <c r="C149" s="48" t="s">
        <v>11</v>
      </c>
      <c r="D149" s="47" t="s">
        <v>12</v>
      </c>
      <c r="E149" s="49">
        <f>2.7/100</f>
        <v>2.7000000000000003E-2</v>
      </c>
      <c r="F149" s="50">
        <f>F147*E149</f>
        <v>2.9160000000000004</v>
      </c>
      <c r="G149" s="39"/>
      <c r="H149" s="51"/>
      <c r="I149" s="41"/>
      <c r="J149" s="39"/>
      <c r="K149" s="51"/>
      <c r="L149" s="51"/>
      <c r="M149" s="51"/>
    </row>
    <row r="150" spans="1:13" s="14" customFormat="1" x14ac:dyDescent="0.3">
      <c r="A150" s="243"/>
      <c r="B150" s="216"/>
      <c r="C150" s="48" t="s">
        <v>57</v>
      </c>
      <c r="D150" s="43" t="s">
        <v>30</v>
      </c>
      <c r="E150" s="45">
        <f>(0.26+2.12)*1.05/100</f>
        <v>2.4990000000000002E-2</v>
      </c>
      <c r="F150" s="46">
        <f>F147*E150</f>
        <v>2.6989200000000002</v>
      </c>
      <c r="G150" s="39"/>
      <c r="H150" s="51"/>
      <c r="I150" s="496"/>
      <c r="J150" s="51"/>
      <c r="K150" s="39"/>
      <c r="L150" s="39"/>
      <c r="M150" s="51"/>
    </row>
    <row r="151" spans="1:13" s="14" customFormat="1" x14ac:dyDescent="0.3">
      <c r="A151" s="243"/>
      <c r="B151" s="216"/>
      <c r="C151" s="75" t="s">
        <v>47</v>
      </c>
      <c r="D151" s="43" t="s">
        <v>12</v>
      </c>
      <c r="E151" s="45">
        <f>0.3/100</f>
        <v>3.0000000000000001E-3</v>
      </c>
      <c r="F151" s="46">
        <f>F147*E151</f>
        <v>0.32400000000000001</v>
      </c>
      <c r="G151" s="39"/>
      <c r="H151" s="51"/>
      <c r="I151" s="51"/>
      <c r="J151" s="51"/>
      <c r="K151" s="39"/>
      <c r="L151" s="39"/>
      <c r="M151" s="51"/>
    </row>
    <row r="152" spans="1:13" s="14" customFormat="1" ht="45" x14ac:dyDescent="0.25">
      <c r="A152" s="135">
        <v>24</v>
      </c>
      <c r="B152" s="176" t="s">
        <v>58</v>
      </c>
      <c r="C152" s="102" t="s">
        <v>59</v>
      </c>
      <c r="D152" s="119" t="s">
        <v>42</v>
      </c>
      <c r="E152" s="119"/>
      <c r="F152" s="120">
        <f>F147</f>
        <v>108</v>
      </c>
      <c r="G152" s="55"/>
      <c r="H152" s="55"/>
      <c r="I152" s="55"/>
      <c r="J152" s="55"/>
      <c r="K152" s="55"/>
      <c r="L152" s="55"/>
      <c r="M152" s="55"/>
    </row>
    <row r="153" spans="1:13" s="14" customFormat="1" x14ac:dyDescent="0.3">
      <c r="A153" s="244"/>
      <c r="B153" s="176"/>
      <c r="C153" s="16" t="s">
        <v>34</v>
      </c>
      <c r="D153" s="52" t="s">
        <v>4</v>
      </c>
      <c r="E153" s="53">
        <v>0.65800000000000003</v>
      </c>
      <c r="F153" s="54">
        <f>F152*E153</f>
        <v>71.064000000000007</v>
      </c>
      <c r="G153" s="42"/>
      <c r="H153" s="37"/>
      <c r="I153" s="55"/>
      <c r="J153" s="55"/>
      <c r="K153" s="55"/>
      <c r="L153" s="55"/>
      <c r="M153" s="37"/>
    </row>
    <row r="154" spans="1:13" s="14" customFormat="1" x14ac:dyDescent="0.25">
      <c r="A154" s="244"/>
      <c r="B154" s="176"/>
      <c r="C154" s="16" t="s">
        <v>11</v>
      </c>
      <c r="D154" s="135" t="s">
        <v>12</v>
      </c>
      <c r="E154" s="34">
        <v>0.01</v>
      </c>
      <c r="F154" s="35">
        <f>F152*E154</f>
        <v>1.08</v>
      </c>
      <c r="G154" s="55"/>
      <c r="H154" s="37"/>
      <c r="I154" s="55"/>
      <c r="J154" s="55"/>
      <c r="K154" s="37"/>
      <c r="L154" s="37"/>
      <c r="M154" s="37"/>
    </row>
    <row r="155" spans="1:13" s="14" customFormat="1" x14ac:dyDescent="0.25">
      <c r="A155" s="244"/>
      <c r="B155" s="176"/>
      <c r="C155" s="44" t="s">
        <v>60</v>
      </c>
      <c r="D155" s="135" t="s">
        <v>61</v>
      </c>
      <c r="E155" s="34">
        <v>0.63</v>
      </c>
      <c r="F155" s="35">
        <f>F152*E155</f>
        <v>68.040000000000006</v>
      </c>
      <c r="G155" s="55"/>
      <c r="H155" s="37"/>
      <c r="I155" s="36"/>
      <c r="J155" s="37"/>
      <c r="K155" s="55"/>
      <c r="L155" s="55"/>
      <c r="M155" s="37"/>
    </row>
    <row r="156" spans="1:13" s="14" customFormat="1" x14ac:dyDescent="0.25">
      <c r="A156" s="244"/>
      <c r="B156" s="176"/>
      <c r="C156" s="16" t="s">
        <v>62</v>
      </c>
      <c r="D156" s="135" t="s">
        <v>61</v>
      </c>
      <c r="E156" s="34">
        <v>0.79</v>
      </c>
      <c r="F156" s="35">
        <f>F152*E156</f>
        <v>85.320000000000007</v>
      </c>
      <c r="G156" s="55"/>
      <c r="H156" s="37"/>
      <c r="I156" s="36"/>
      <c r="J156" s="37"/>
      <c r="K156" s="55"/>
      <c r="L156" s="55"/>
      <c r="M156" s="37"/>
    </row>
    <row r="157" spans="1:13" s="14" customFormat="1" x14ac:dyDescent="0.25">
      <c r="A157" s="244"/>
      <c r="B157" s="176"/>
      <c r="C157" s="16" t="s">
        <v>47</v>
      </c>
      <c r="D157" s="135" t="s">
        <v>12</v>
      </c>
      <c r="E157" s="34">
        <v>1.6E-2</v>
      </c>
      <c r="F157" s="35">
        <f>F152*E157</f>
        <v>1.728</v>
      </c>
      <c r="G157" s="55"/>
      <c r="H157" s="37"/>
      <c r="I157" s="37"/>
      <c r="J157" s="37"/>
      <c r="K157" s="55"/>
      <c r="L157" s="55"/>
      <c r="M157" s="37"/>
    </row>
    <row r="158" spans="1:13" s="155" customFormat="1" ht="30" x14ac:dyDescent="0.2">
      <c r="A158" s="151">
        <v>25</v>
      </c>
      <c r="B158" s="177" t="s">
        <v>122</v>
      </c>
      <c r="C158" s="245" t="s">
        <v>127</v>
      </c>
      <c r="D158" s="187" t="s">
        <v>50</v>
      </c>
      <c r="E158" s="187"/>
      <c r="F158" s="187">
        <v>372.7</v>
      </c>
      <c r="G158" s="152"/>
      <c r="H158" s="153"/>
      <c r="I158" s="153"/>
      <c r="J158" s="153"/>
      <c r="K158" s="153"/>
      <c r="L158" s="153"/>
      <c r="M158" s="154"/>
    </row>
    <row r="159" spans="1:13" s="155" customFormat="1" x14ac:dyDescent="0.2">
      <c r="A159" s="151"/>
      <c r="B159" s="219"/>
      <c r="C159" s="156" t="s">
        <v>123</v>
      </c>
      <c r="D159" s="63" t="s">
        <v>124</v>
      </c>
      <c r="E159" s="157">
        <v>0.42899999999999999</v>
      </c>
      <c r="F159" s="157">
        <f>E159*F158</f>
        <v>159.88829999999999</v>
      </c>
      <c r="G159" s="30"/>
      <c r="H159" s="68"/>
      <c r="I159" s="68"/>
      <c r="J159" s="68"/>
      <c r="K159" s="68"/>
      <c r="L159" s="68"/>
      <c r="M159" s="158"/>
    </row>
    <row r="160" spans="1:13" s="155" customFormat="1" ht="30" x14ac:dyDescent="0.3">
      <c r="A160" s="151"/>
      <c r="B160" s="219"/>
      <c r="C160" s="159" t="s">
        <v>128</v>
      </c>
      <c r="D160" s="63" t="s">
        <v>50</v>
      </c>
      <c r="E160" s="157">
        <v>1.1000000000000001</v>
      </c>
      <c r="F160" s="157">
        <f>E160*F158</f>
        <v>409.97</v>
      </c>
      <c r="G160" s="30"/>
      <c r="H160" s="68"/>
      <c r="I160" s="68"/>
      <c r="J160" s="68"/>
      <c r="K160" s="68"/>
      <c r="L160" s="68"/>
      <c r="M160" s="158"/>
    </row>
    <row r="161" spans="1:13" s="155" customFormat="1" ht="15.75" x14ac:dyDescent="0.3">
      <c r="A161" s="151"/>
      <c r="B161" s="219"/>
      <c r="C161" s="159" t="s">
        <v>125</v>
      </c>
      <c r="D161" s="63" t="s">
        <v>126</v>
      </c>
      <c r="E161" s="157">
        <v>6</v>
      </c>
      <c r="F161" s="157">
        <f>E161*F158</f>
        <v>2236.1999999999998</v>
      </c>
      <c r="G161" s="30"/>
      <c r="H161" s="68"/>
      <c r="I161" s="68"/>
      <c r="J161" s="68"/>
      <c r="K161" s="68"/>
      <c r="L161" s="68"/>
      <c r="M161" s="158"/>
    </row>
    <row r="162" spans="1:13" s="155" customFormat="1" ht="15.75" x14ac:dyDescent="0.3">
      <c r="A162" s="151"/>
      <c r="B162" s="220"/>
      <c r="C162" s="160" t="s">
        <v>25</v>
      </c>
      <c r="D162" s="161" t="s">
        <v>12</v>
      </c>
      <c r="E162" s="162">
        <v>6.3600000000000004E-2</v>
      </c>
      <c r="F162" s="162">
        <f>E162*F158</f>
        <v>23.703720000000001</v>
      </c>
      <c r="G162" s="163"/>
      <c r="H162" s="68"/>
      <c r="I162" s="68"/>
      <c r="J162" s="68"/>
      <c r="K162" s="68"/>
      <c r="L162" s="68"/>
      <c r="M162" s="158"/>
    </row>
    <row r="163" spans="1:13" s="155" customFormat="1" ht="15.75" x14ac:dyDescent="0.3">
      <c r="A163" s="151"/>
      <c r="B163" s="220"/>
      <c r="C163" s="160" t="s">
        <v>18</v>
      </c>
      <c r="D163" s="161" t="s">
        <v>12</v>
      </c>
      <c r="E163" s="162">
        <v>2.75E-2</v>
      </c>
      <c r="F163" s="162">
        <f>E163*F158</f>
        <v>10.24925</v>
      </c>
      <c r="G163" s="163"/>
      <c r="H163" s="164"/>
      <c r="I163" s="164"/>
      <c r="J163" s="164"/>
      <c r="K163" s="164"/>
      <c r="L163" s="164"/>
      <c r="M163" s="165"/>
    </row>
    <row r="164" spans="1:13" s="155" customFormat="1" ht="53.25" customHeight="1" x14ac:dyDescent="0.2">
      <c r="A164" s="151">
        <v>26</v>
      </c>
      <c r="B164" s="177" t="s">
        <v>122</v>
      </c>
      <c r="C164" s="186" t="s">
        <v>129</v>
      </c>
      <c r="D164" s="187" t="s">
        <v>50</v>
      </c>
      <c r="E164" s="187"/>
      <c r="F164" s="187">
        <v>369.56</v>
      </c>
      <c r="G164" s="152"/>
      <c r="H164" s="153"/>
      <c r="I164" s="153"/>
      <c r="J164" s="153"/>
      <c r="K164" s="153"/>
      <c r="L164" s="153"/>
      <c r="M164" s="154"/>
    </row>
    <row r="165" spans="1:13" s="155" customFormat="1" x14ac:dyDescent="0.2">
      <c r="A165" s="151"/>
      <c r="B165" s="219"/>
      <c r="C165" s="156" t="s">
        <v>123</v>
      </c>
      <c r="D165" s="63" t="s">
        <v>124</v>
      </c>
      <c r="E165" s="157">
        <v>0.42899999999999999</v>
      </c>
      <c r="F165" s="157">
        <f>E165*F164</f>
        <v>158.54123999999999</v>
      </c>
      <c r="G165" s="30"/>
      <c r="H165" s="68"/>
      <c r="I165" s="68"/>
      <c r="J165" s="68"/>
      <c r="K165" s="68"/>
      <c r="L165" s="68"/>
      <c r="M165" s="158"/>
    </row>
    <row r="166" spans="1:13" s="155" customFormat="1" ht="30" x14ac:dyDescent="0.3">
      <c r="A166" s="151"/>
      <c r="B166" s="219"/>
      <c r="C166" s="159" t="s">
        <v>130</v>
      </c>
      <c r="D166" s="63" t="s">
        <v>50</v>
      </c>
      <c r="E166" s="157">
        <v>1.1000000000000001</v>
      </c>
      <c r="F166" s="157">
        <f>E166*F164</f>
        <v>406.51600000000002</v>
      </c>
      <c r="G166" s="30"/>
      <c r="H166" s="68"/>
      <c r="I166" s="68"/>
      <c r="J166" s="68"/>
      <c r="K166" s="68"/>
      <c r="L166" s="68"/>
      <c r="M166" s="158"/>
    </row>
    <row r="167" spans="1:13" s="155" customFormat="1" ht="15.75" x14ac:dyDescent="0.3">
      <c r="A167" s="151"/>
      <c r="B167" s="219"/>
      <c r="C167" s="159" t="s">
        <v>125</v>
      </c>
      <c r="D167" s="63" t="s">
        <v>126</v>
      </c>
      <c r="E167" s="157">
        <v>6</v>
      </c>
      <c r="F167" s="157">
        <f>E167*F164</f>
        <v>2217.36</v>
      </c>
      <c r="G167" s="30"/>
      <c r="H167" s="68"/>
      <c r="I167" s="68"/>
      <c r="J167" s="68"/>
      <c r="K167" s="68"/>
      <c r="L167" s="68"/>
      <c r="M167" s="158"/>
    </row>
    <row r="168" spans="1:13" s="155" customFormat="1" ht="15.75" x14ac:dyDescent="0.3">
      <c r="A168" s="151"/>
      <c r="B168" s="220"/>
      <c r="C168" s="160" t="s">
        <v>25</v>
      </c>
      <c r="D168" s="161" t="s">
        <v>12</v>
      </c>
      <c r="E168" s="162">
        <v>6.3600000000000004E-2</v>
      </c>
      <c r="F168" s="162">
        <f>E168*F164</f>
        <v>23.504016</v>
      </c>
      <c r="G168" s="163"/>
      <c r="H168" s="68"/>
      <c r="I168" s="68"/>
      <c r="J168" s="68"/>
      <c r="K168" s="68"/>
      <c r="L168" s="68"/>
      <c r="M168" s="158"/>
    </row>
    <row r="169" spans="1:13" s="155" customFormat="1" ht="15.75" x14ac:dyDescent="0.3">
      <c r="A169" s="151"/>
      <c r="B169" s="220"/>
      <c r="C169" s="160" t="s">
        <v>18</v>
      </c>
      <c r="D169" s="161" t="s">
        <v>12</v>
      </c>
      <c r="E169" s="162">
        <v>2.75E-2</v>
      </c>
      <c r="F169" s="162">
        <f>E169*F164</f>
        <v>10.1629</v>
      </c>
      <c r="G169" s="163"/>
      <c r="H169" s="164"/>
      <c r="I169" s="164"/>
      <c r="J169" s="164"/>
      <c r="K169" s="164"/>
      <c r="L169" s="164"/>
      <c r="M169" s="165"/>
    </row>
    <row r="170" spans="1:13" s="14" customFormat="1" ht="30" x14ac:dyDescent="0.25">
      <c r="A170" s="209">
        <v>27</v>
      </c>
      <c r="B170" s="173" t="s">
        <v>27</v>
      </c>
      <c r="C170" s="102" t="s">
        <v>131</v>
      </c>
      <c r="D170" s="100" t="s">
        <v>22</v>
      </c>
      <c r="E170" s="103"/>
      <c r="F170" s="104">
        <v>10.199999999999999</v>
      </c>
      <c r="G170" s="20"/>
      <c r="H170" s="20"/>
      <c r="I170" s="20"/>
      <c r="J170" s="20"/>
      <c r="K170" s="20"/>
      <c r="L170" s="20"/>
      <c r="M170" s="20"/>
    </row>
    <row r="171" spans="1:13" s="14" customFormat="1" x14ac:dyDescent="0.3">
      <c r="A171" s="209"/>
      <c r="B171" s="221"/>
      <c r="C171" s="16" t="s">
        <v>28</v>
      </c>
      <c r="D171" s="17" t="s">
        <v>4</v>
      </c>
      <c r="E171" s="18">
        <v>0.89</v>
      </c>
      <c r="F171" s="19">
        <f>F170*E171</f>
        <v>9.0779999999999994</v>
      </c>
      <c r="G171" s="20"/>
      <c r="H171" s="20"/>
      <c r="I171" s="20"/>
      <c r="J171" s="20"/>
      <c r="K171" s="20"/>
      <c r="L171" s="20"/>
      <c r="M171" s="20"/>
    </row>
    <row r="172" spans="1:13" s="14" customFormat="1" x14ac:dyDescent="0.3">
      <c r="A172" s="209"/>
      <c r="B172" s="222"/>
      <c r="C172" s="16" t="s">
        <v>11</v>
      </c>
      <c r="D172" s="17" t="s">
        <v>12</v>
      </c>
      <c r="E172" s="18">
        <v>0.37</v>
      </c>
      <c r="F172" s="19">
        <f>F170*E172</f>
        <v>3.7739999999999996</v>
      </c>
      <c r="G172" s="20"/>
      <c r="H172" s="20"/>
      <c r="I172" s="20"/>
      <c r="J172" s="20"/>
      <c r="K172" s="20"/>
      <c r="L172" s="20"/>
      <c r="M172" s="20"/>
    </row>
    <row r="173" spans="1:13" s="14" customFormat="1" x14ac:dyDescent="0.3">
      <c r="A173" s="209"/>
      <c r="B173" s="222"/>
      <c r="C173" s="16" t="s">
        <v>29</v>
      </c>
      <c r="D173" s="17" t="s">
        <v>30</v>
      </c>
      <c r="E173" s="18">
        <v>1.1499999999999999</v>
      </c>
      <c r="F173" s="19">
        <f>F170*E173</f>
        <v>11.729999999999999</v>
      </c>
      <c r="G173" s="20"/>
      <c r="H173" s="20"/>
      <c r="I173" s="20"/>
      <c r="J173" s="20"/>
      <c r="K173" s="20"/>
      <c r="L173" s="20"/>
      <c r="M173" s="20"/>
    </row>
    <row r="174" spans="1:13" s="14" customFormat="1" ht="15.75" thickBot="1" x14ac:dyDescent="0.35">
      <c r="A174" s="209"/>
      <c r="B174" s="222"/>
      <c r="C174" s="16" t="s">
        <v>25</v>
      </c>
      <c r="D174" s="17" t="s">
        <v>12</v>
      </c>
      <c r="E174" s="18">
        <v>0.02</v>
      </c>
      <c r="F174" s="19">
        <f>F170*E174</f>
        <v>0.20399999999999999</v>
      </c>
      <c r="G174" s="20"/>
      <c r="H174" s="20"/>
      <c r="I174" s="20"/>
      <c r="J174" s="20"/>
      <c r="K174" s="20"/>
      <c r="L174" s="20"/>
      <c r="M174" s="20"/>
    </row>
    <row r="175" spans="1:13" s="155" customFormat="1" ht="25.5" x14ac:dyDescent="0.2">
      <c r="A175" s="188">
        <v>28</v>
      </c>
      <c r="B175" s="223" t="s">
        <v>132</v>
      </c>
      <c r="C175" s="200" t="s">
        <v>139</v>
      </c>
      <c r="D175" s="201" t="s">
        <v>22</v>
      </c>
      <c r="E175" s="201"/>
      <c r="F175" s="202">
        <v>12.5</v>
      </c>
      <c r="G175" s="490"/>
      <c r="H175" s="490"/>
      <c r="I175" s="490"/>
      <c r="J175" s="490"/>
      <c r="K175" s="490"/>
      <c r="L175" s="490"/>
      <c r="M175" s="189"/>
    </row>
    <row r="176" spans="1:13" s="155" customFormat="1" x14ac:dyDescent="0.2">
      <c r="A176" s="246"/>
      <c r="B176" s="224"/>
      <c r="C176" s="192" t="s">
        <v>38</v>
      </c>
      <c r="D176" s="193" t="s">
        <v>4</v>
      </c>
      <c r="E176" s="194">
        <v>8.4</v>
      </c>
      <c r="F176" s="195">
        <f>F175*E176</f>
        <v>105</v>
      </c>
      <c r="G176" s="491"/>
      <c r="H176" s="491"/>
      <c r="I176" s="491"/>
      <c r="J176" s="491"/>
      <c r="K176" s="491"/>
      <c r="L176" s="491"/>
      <c r="M176" s="492"/>
    </row>
    <row r="177" spans="1:13" s="155" customFormat="1" x14ac:dyDescent="0.2">
      <c r="A177" s="246"/>
      <c r="B177" s="224"/>
      <c r="C177" s="192" t="s">
        <v>133</v>
      </c>
      <c r="D177" s="193" t="s">
        <v>12</v>
      </c>
      <c r="E177" s="194">
        <v>0.81</v>
      </c>
      <c r="F177" s="195">
        <f>F175*E177</f>
        <v>10.125</v>
      </c>
      <c r="G177" s="491"/>
      <c r="H177" s="491"/>
      <c r="I177" s="491"/>
      <c r="J177" s="491"/>
      <c r="K177" s="68"/>
      <c r="L177" s="491"/>
      <c r="M177" s="492"/>
    </row>
    <row r="178" spans="1:13" s="155" customFormat="1" x14ac:dyDescent="0.2">
      <c r="A178" s="246"/>
      <c r="B178" s="224"/>
      <c r="C178" s="192" t="s">
        <v>140</v>
      </c>
      <c r="D178" s="193" t="s">
        <v>22</v>
      </c>
      <c r="E178" s="194">
        <v>1.0149999999999999</v>
      </c>
      <c r="F178" s="195">
        <f>F175*E178</f>
        <v>12.687499999999998</v>
      </c>
      <c r="G178" s="491"/>
      <c r="H178" s="491"/>
      <c r="I178" s="491"/>
      <c r="J178" s="491"/>
      <c r="K178" s="493"/>
      <c r="L178" s="491"/>
      <c r="M178" s="492"/>
    </row>
    <row r="179" spans="1:13" s="155" customFormat="1" x14ac:dyDescent="0.2">
      <c r="A179" s="246"/>
      <c r="B179" s="224"/>
      <c r="C179" s="192" t="s">
        <v>41</v>
      </c>
      <c r="D179" s="193" t="s">
        <v>50</v>
      </c>
      <c r="E179" s="194">
        <v>1.37</v>
      </c>
      <c r="F179" s="195">
        <f>F175*E179</f>
        <v>17.125</v>
      </c>
      <c r="G179" s="491"/>
      <c r="H179" s="491"/>
      <c r="I179" s="491"/>
      <c r="J179" s="491"/>
      <c r="K179" s="491"/>
      <c r="L179" s="491"/>
      <c r="M179" s="492"/>
    </row>
    <row r="180" spans="1:13" s="155" customFormat="1" x14ac:dyDescent="0.2">
      <c r="A180" s="246"/>
      <c r="B180" s="224"/>
      <c r="C180" s="192" t="s">
        <v>134</v>
      </c>
      <c r="D180" s="193" t="s">
        <v>22</v>
      </c>
      <c r="E180" s="194">
        <v>8.3999999999999995E-3</v>
      </c>
      <c r="F180" s="195">
        <f>F175*E180</f>
        <v>0.105</v>
      </c>
      <c r="G180" s="30"/>
      <c r="H180" s="491"/>
      <c r="I180" s="491"/>
      <c r="J180" s="491"/>
      <c r="K180" s="491"/>
      <c r="L180" s="491"/>
      <c r="M180" s="492"/>
    </row>
    <row r="181" spans="1:13" s="155" customFormat="1" x14ac:dyDescent="0.2">
      <c r="A181" s="246"/>
      <c r="B181" s="224"/>
      <c r="C181" s="192" t="s">
        <v>135</v>
      </c>
      <c r="D181" s="193" t="s">
        <v>22</v>
      </c>
      <c r="E181" s="194">
        <v>2.5600000000000001E-2</v>
      </c>
      <c r="F181" s="195">
        <f>F175*E181</f>
        <v>0.32</v>
      </c>
      <c r="G181" s="30"/>
      <c r="H181" s="491"/>
      <c r="I181" s="491"/>
      <c r="J181" s="491"/>
      <c r="K181" s="491"/>
      <c r="L181" s="491"/>
      <c r="M181" s="492"/>
    </row>
    <row r="182" spans="1:13" s="155" customFormat="1" x14ac:dyDescent="0.2">
      <c r="A182" s="246"/>
      <c r="B182" s="224"/>
      <c r="C182" s="192" t="s">
        <v>136</v>
      </c>
      <c r="D182" s="193" t="s">
        <v>22</v>
      </c>
      <c r="E182" s="194">
        <v>2.5999999999999999E-3</v>
      </c>
      <c r="F182" s="195">
        <f>F175*E182</f>
        <v>3.2500000000000001E-2</v>
      </c>
      <c r="G182" s="30"/>
      <c r="H182" s="491"/>
      <c r="I182" s="491"/>
      <c r="J182" s="491"/>
      <c r="K182" s="491"/>
      <c r="L182" s="491"/>
      <c r="M182" s="492"/>
    </row>
    <row r="183" spans="1:13" s="155" customFormat="1" x14ac:dyDescent="0.2">
      <c r="A183" s="246"/>
      <c r="B183" s="224"/>
      <c r="C183" s="192" t="s">
        <v>25</v>
      </c>
      <c r="D183" s="193" t="s">
        <v>12</v>
      </c>
      <c r="E183" s="194">
        <v>0.39</v>
      </c>
      <c r="F183" s="195">
        <f>F175*E183</f>
        <v>4.875</v>
      </c>
      <c r="G183" s="491"/>
      <c r="H183" s="491"/>
      <c r="I183" s="491"/>
      <c r="J183" s="491"/>
      <c r="K183" s="491"/>
      <c r="L183" s="491"/>
      <c r="M183" s="492"/>
    </row>
    <row r="184" spans="1:13" s="155" customFormat="1" ht="26.25" thickBot="1" x14ac:dyDescent="0.25">
      <c r="A184" s="247"/>
      <c r="B184" s="191"/>
      <c r="C184" s="196" t="s">
        <v>137</v>
      </c>
      <c r="D184" s="197" t="s">
        <v>95</v>
      </c>
      <c r="E184" s="198" t="s">
        <v>46</v>
      </c>
      <c r="F184" s="198">
        <v>0.92530000000000001</v>
      </c>
      <c r="G184" s="494"/>
      <c r="H184" s="494"/>
      <c r="I184" s="494"/>
      <c r="J184" s="494"/>
      <c r="K184" s="494"/>
      <c r="L184" s="494"/>
      <c r="M184" s="495"/>
    </row>
    <row r="185" spans="1:13" s="14" customFormat="1" ht="45" x14ac:dyDescent="0.25">
      <c r="A185" s="208">
        <v>29</v>
      </c>
      <c r="B185" s="171" t="s">
        <v>48</v>
      </c>
      <c r="C185" s="102" t="s">
        <v>49</v>
      </c>
      <c r="D185" s="106" t="s">
        <v>50</v>
      </c>
      <c r="E185" s="185"/>
      <c r="F185" s="185">
        <v>82</v>
      </c>
      <c r="G185" s="72"/>
      <c r="H185" s="32"/>
      <c r="I185" s="73"/>
      <c r="J185" s="37"/>
      <c r="K185" s="32"/>
      <c r="L185" s="32"/>
      <c r="M185" s="31"/>
    </row>
    <row r="186" spans="1:13" s="14" customFormat="1" x14ac:dyDescent="0.25">
      <c r="A186" s="98"/>
      <c r="B186" s="135"/>
      <c r="C186" s="16" t="s">
        <v>28</v>
      </c>
      <c r="D186" s="135" t="s">
        <v>4</v>
      </c>
      <c r="E186" s="34">
        <f>12.6/100</f>
        <v>0.126</v>
      </c>
      <c r="F186" s="54">
        <f>F185*E186</f>
        <v>10.332000000000001</v>
      </c>
      <c r="G186" s="36"/>
      <c r="H186" s="37"/>
      <c r="I186" s="38"/>
      <c r="J186" s="37"/>
      <c r="K186" s="39"/>
      <c r="L186" s="39"/>
      <c r="M186" s="37"/>
    </row>
    <row r="187" spans="1:13" s="14" customFormat="1" x14ac:dyDescent="0.25">
      <c r="A187" s="98"/>
      <c r="B187" s="135"/>
      <c r="C187" s="16" t="s">
        <v>11</v>
      </c>
      <c r="D187" s="135" t="s">
        <v>12</v>
      </c>
      <c r="E187" s="40">
        <f>0.08/100</f>
        <v>8.0000000000000004E-4</v>
      </c>
      <c r="F187" s="35">
        <f>F185*E187</f>
        <v>6.5600000000000006E-2</v>
      </c>
      <c r="G187" s="41"/>
      <c r="H187" s="37"/>
      <c r="I187" s="42"/>
      <c r="J187" s="37"/>
      <c r="K187" s="37"/>
      <c r="L187" s="37"/>
      <c r="M187" s="37"/>
    </row>
    <row r="188" spans="1:13" s="14" customFormat="1" x14ac:dyDescent="0.3">
      <c r="A188" s="98"/>
      <c r="B188" s="17" t="s">
        <v>51</v>
      </c>
      <c r="C188" s="17" t="s">
        <v>52</v>
      </c>
      <c r="D188" s="17" t="s">
        <v>53</v>
      </c>
      <c r="E188" s="22">
        <v>5</v>
      </c>
      <c r="F188" s="19">
        <f>F185*E188</f>
        <v>410</v>
      </c>
      <c r="G188" s="41"/>
      <c r="H188" s="37"/>
      <c r="I188" s="42"/>
      <c r="J188" s="37"/>
      <c r="K188" s="39"/>
      <c r="L188" s="37"/>
      <c r="M188" s="37"/>
    </row>
    <row r="189" spans="1:13" ht="27.75" customHeight="1" x14ac:dyDescent="0.25">
      <c r="A189" s="583">
        <v>30</v>
      </c>
      <c r="B189" s="584" t="s">
        <v>13</v>
      </c>
      <c r="C189" s="95" t="s">
        <v>147</v>
      </c>
      <c r="D189" s="96" t="s">
        <v>14</v>
      </c>
      <c r="E189" s="97"/>
      <c r="F189" s="94">
        <v>5.48</v>
      </c>
      <c r="G189" s="474"/>
      <c r="H189" s="474"/>
      <c r="I189" s="474"/>
      <c r="J189" s="474"/>
      <c r="K189" s="474"/>
      <c r="L189" s="474"/>
      <c r="M189" s="474"/>
    </row>
    <row r="190" spans="1:13" x14ac:dyDescent="0.25">
      <c r="A190" s="583"/>
      <c r="B190" s="584"/>
      <c r="C190" s="7" t="s">
        <v>3</v>
      </c>
      <c r="D190" s="8" t="s">
        <v>4</v>
      </c>
      <c r="E190" s="6">
        <v>2.06</v>
      </c>
      <c r="F190" s="9">
        <f>F189*E190</f>
        <v>11.288800000000002</v>
      </c>
      <c r="G190" s="474"/>
      <c r="H190" s="474"/>
      <c r="I190" s="474"/>
      <c r="J190" s="474"/>
      <c r="K190" s="474"/>
      <c r="L190" s="474"/>
      <c r="M190" s="474"/>
    </row>
    <row r="191" spans="1:13" s="14" customFormat="1" ht="30" x14ac:dyDescent="0.25">
      <c r="A191" s="585">
        <v>31</v>
      </c>
      <c r="B191" s="168" t="s">
        <v>36</v>
      </c>
      <c r="C191" s="99" t="s">
        <v>37</v>
      </c>
      <c r="D191" s="100" t="s">
        <v>26</v>
      </c>
      <c r="E191" s="101"/>
      <c r="F191" s="101">
        <f>F189*1.4</f>
        <v>7.6719999999999997</v>
      </c>
      <c r="G191" s="61"/>
      <c r="H191" s="61"/>
      <c r="I191" s="61"/>
      <c r="J191" s="61"/>
      <c r="K191" s="61"/>
      <c r="L191" s="61"/>
      <c r="M191" s="61"/>
    </row>
    <row r="192" spans="1:13" s="14" customFormat="1" x14ac:dyDescent="0.25">
      <c r="A192" s="585"/>
      <c r="B192" s="209"/>
      <c r="C192" s="62" t="s">
        <v>38</v>
      </c>
      <c r="D192" s="63" t="s">
        <v>4</v>
      </c>
      <c r="E192" s="64">
        <v>0.53</v>
      </c>
      <c r="F192" s="58">
        <f>F191*E192</f>
        <v>4.06616</v>
      </c>
      <c r="G192" s="65"/>
      <c r="H192" s="65"/>
      <c r="I192" s="65"/>
      <c r="J192" s="65"/>
      <c r="K192" s="65"/>
      <c r="L192" s="20"/>
      <c r="M192" s="20"/>
    </row>
    <row r="193" spans="1:15" s="14" customFormat="1" ht="30" x14ac:dyDescent="0.25">
      <c r="A193" s="209">
        <v>32</v>
      </c>
      <c r="B193" s="169" t="s">
        <v>51</v>
      </c>
      <c r="C193" s="105" t="s">
        <v>83</v>
      </c>
      <c r="D193" s="106" t="s">
        <v>26</v>
      </c>
      <c r="E193" s="106">
        <v>1</v>
      </c>
      <c r="F193" s="106">
        <f>F191</f>
        <v>7.6719999999999997</v>
      </c>
      <c r="G193" s="67"/>
      <c r="H193" s="68"/>
      <c r="I193" s="68"/>
      <c r="J193" s="68"/>
      <c r="K193" s="68"/>
      <c r="L193" s="68"/>
      <c r="M193" s="68"/>
    </row>
    <row r="194" spans="1:15" s="14" customFormat="1" ht="30" x14ac:dyDescent="0.25">
      <c r="A194" s="585">
        <v>33</v>
      </c>
      <c r="B194" s="173" t="s">
        <v>27</v>
      </c>
      <c r="C194" s="102" t="s">
        <v>89</v>
      </c>
      <c r="D194" s="100" t="s">
        <v>22</v>
      </c>
      <c r="E194" s="103"/>
      <c r="F194" s="103">
        <v>1.78</v>
      </c>
      <c r="G194" s="20"/>
      <c r="H194" s="20"/>
      <c r="I194" s="20"/>
      <c r="J194" s="20"/>
      <c r="K194" s="20"/>
      <c r="L194" s="20"/>
      <c r="M194" s="20"/>
    </row>
    <row r="195" spans="1:15" s="14" customFormat="1" x14ac:dyDescent="0.3">
      <c r="A195" s="585"/>
      <c r="B195" s="15"/>
      <c r="C195" s="16" t="s">
        <v>28</v>
      </c>
      <c r="D195" s="17" t="s">
        <v>4</v>
      </c>
      <c r="E195" s="18">
        <v>0.89</v>
      </c>
      <c r="F195" s="19">
        <f>F194*E195</f>
        <v>1.5842000000000001</v>
      </c>
      <c r="G195" s="20"/>
      <c r="H195" s="20"/>
      <c r="I195" s="20"/>
      <c r="J195" s="20"/>
      <c r="K195" s="20"/>
      <c r="L195" s="20"/>
      <c r="M195" s="20"/>
    </row>
    <row r="196" spans="1:15" s="14" customFormat="1" x14ac:dyDescent="0.3">
      <c r="A196" s="585"/>
      <c r="B196" s="337"/>
      <c r="C196" s="338" t="s">
        <v>11</v>
      </c>
      <c r="D196" s="339" t="s">
        <v>12</v>
      </c>
      <c r="E196" s="340">
        <v>0.37</v>
      </c>
      <c r="F196" s="341">
        <f>F194*E196</f>
        <v>0.65859999999999996</v>
      </c>
      <c r="G196" s="342"/>
      <c r="H196" s="342"/>
      <c r="I196" s="342"/>
      <c r="J196" s="342"/>
      <c r="K196" s="342"/>
      <c r="L196" s="342"/>
      <c r="M196" s="413"/>
      <c r="N196" s="417"/>
      <c r="O196" s="417"/>
    </row>
    <row r="197" spans="1:15" s="14" customFormat="1" x14ac:dyDescent="0.3">
      <c r="A197" s="585"/>
      <c r="B197" s="21"/>
      <c r="C197" s="16" t="s">
        <v>29</v>
      </c>
      <c r="D197" s="17" t="s">
        <v>30</v>
      </c>
      <c r="E197" s="18">
        <v>1.1499999999999999</v>
      </c>
      <c r="F197" s="19">
        <f>F194*E197</f>
        <v>2.0469999999999997</v>
      </c>
      <c r="G197" s="20"/>
      <c r="H197" s="20"/>
      <c r="I197" s="20"/>
      <c r="J197" s="20"/>
      <c r="K197" s="20"/>
      <c r="L197" s="20"/>
      <c r="M197" s="414"/>
      <c r="N197" s="417"/>
      <c r="O197" s="417"/>
    </row>
    <row r="198" spans="1:15" s="14" customFormat="1" x14ac:dyDescent="0.3">
      <c r="A198" s="585"/>
      <c r="B198" s="21"/>
      <c r="C198" s="16" t="s">
        <v>25</v>
      </c>
      <c r="D198" s="17" t="s">
        <v>12</v>
      </c>
      <c r="E198" s="18">
        <v>0.02</v>
      </c>
      <c r="F198" s="19">
        <f>F194*E198</f>
        <v>3.56E-2</v>
      </c>
      <c r="G198" s="20"/>
      <c r="H198" s="20"/>
      <c r="I198" s="20"/>
      <c r="J198" s="20"/>
      <c r="K198" s="20"/>
      <c r="L198" s="20"/>
      <c r="M198" s="414"/>
      <c r="N198" s="417"/>
      <c r="O198" s="417"/>
    </row>
    <row r="199" spans="1:15" s="14" customFormat="1" x14ac:dyDescent="0.25">
      <c r="A199" s="208">
        <v>34</v>
      </c>
      <c r="B199" s="346" t="s">
        <v>142</v>
      </c>
      <c r="C199" s="347" t="s">
        <v>303</v>
      </c>
      <c r="D199" s="348" t="s">
        <v>22</v>
      </c>
      <c r="E199" s="349"/>
      <c r="F199" s="350">
        <v>5.0199999999999996</v>
      </c>
      <c r="G199" s="67"/>
      <c r="H199" s="67"/>
      <c r="I199" s="67"/>
      <c r="J199" s="67"/>
      <c r="K199" s="67"/>
      <c r="L199" s="67"/>
      <c r="M199" s="415"/>
      <c r="N199" s="417"/>
      <c r="O199" s="417"/>
    </row>
    <row r="200" spans="1:15" s="14" customFormat="1" x14ac:dyDescent="0.25">
      <c r="A200" s="208"/>
      <c r="B200" s="211"/>
      <c r="C200" s="156" t="s">
        <v>123</v>
      </c>
      <c r="D200" s="212" t="s">
        <v>124</v>
      </c>
      <c r="E200" s="213">
        <v>6.66</v>
      </c>
      <c r="F200" s="213">
        <f>E200*F199</f>
        <v>33.433199999999999</v>
      </c>
      <c r="G200" s="68"/>
      <c r="H200" s="68"/>
      <c r="I200" s="68"/>
      <c r="J200" s="68"/>
      <c r="K200" s="68"/>
      <c r="L200" s="68"/>
      <c r="M200" s="416"/>
      <c r="N200" s="417"/>
      <c r="O200" s="417"/>
    </row>
    <row r="201" spans="1:15" s="14" customFormat="1" x14ac:dyDescent="0.25">
      <c r="A201" s="208"/>
      <c r="B201" s="211"/>
      <c r="C201" s="156" t="s">
        <v>143</v>
      </c>
      <c r="D201" s="212" t="s">
        <v>22</v>
      </c>
      <c r="E201" s="213">
        <v>1.01</v>
      </c>
      <c r="F201" s="213">
        <f>E201*F199</f>
        <v>5.0701999999999998</v>
      </c>
      <c r="G201" s="68"/>
      <c r="H201" s="68"/>
      <c r="I201" s="68"/>
      <c r="J201" s="68"/>
      <c r="K201" s="68"/>
      <c r="L201" s="68"/>
      <c r="M201" s="416"/>
      <c r="N201" s="417"/>
      <c r="O201" s="417"/>
    </row>
    <row r="202" spans="1:15" s="14" customFormat="1" ht="30" x14ac:dyDescent="0.25">
      <c r="A202" s="208"/>
      <c r="B202" s="211"/>
      <c r="C202" s="156" t="s">
        <v>148</v>
      </c>
      <c r="D202" s="212" t="s">
        <v>20</v>
      </c>
      <c r="E202" s="213" t="s">
        <v>46</v>
      </c>
      <c r="F202" s="214">
        <v>405.16</v>
      </c>
      <c r="G202" s="68"/>
      <c r="H202" s="68"/>
      <c r="I202" s="68"/>
      <c r="J202" s="68"/>
      <c r="K202" s="68"/>
      <c r="L202" s="68"/>
      <c r="M202" s="416"/>
      <c r="N202" s="417"/>
      <c r="O202" s="417"/>
    </row>
    <row r="203" spans="1:15" s="14" customFormat="1" ht="30" x14ac:dyDescent="0.25">
      <c r="A203" s="208"/>
      <c r="B203" s="211"/>
      <c r="C203" s="156" t="s">
        <v>149</v>
      </c>
      <c r="D203" s="212" t="s">
        <v>20</v>
      </c>
      <c r="E203" s="213" t="s">
        <v>46</v>
      </c>
      <c r="F203" s="213">
        <v>372</v>
      </c>
      <c r="G203" s="68"/>
      <c r="H203" s="68"/>
      <c r="I203" s="68"/>
      <c r="J203" s="68"/>
      <c r="K203" s="68"/>
      <c r="L203" s="68"/>
      <c r="M203" s="416"/>
      <c r="N203" s="417"/>
      <c r="O203" s="417"/>
    </row>
    <row r="204" spans="1:15" s="14" customFormat="1" x14ac:dyDescent="0.25">
      <c r="A204" s="208"/>
      <c r="B204" s="211"/>
      <c r="C204" s="156" t="s">
        <v>144</v>
      </c>
      <c r="D204" s="212" t="s">
        <v>22</v>
      </c>
      <c r="E204" s="213">
        <v>1.7999999999999999E-2</v>
      </c>
      <c r="F204" s="213">
        <f>E204*F199</f>
        <v>9.0359999999999982E-2</v>
      </c>
      <c r="G204" s="30"/>
      <c r="H204" s="68"/>
      <c r="I204" s="68"/>
      <c r="J204" s="68"/>
      <c r="K204" s="68"/>
      <c r="L204" s="68"/>
      <c r="M204" s="416"/>
      <c r="N204" s="417"/>
      <c r="O204" s="417"/>
    </row>
    <row r="205" spans="1:15" s="14" customFormat="1" x14ac:dyDescent="0.25">
      <c r="A205" s="208"/>
      <c r="B205" s="211"/>
      <c r="C205" s="156" t="s">
        <v>145</v>
      </c>
      <c r="D205" s="212" t="s">
        <v>50</v>
      </c>
      <c r="E205" s="213">
        <v>1.6</v>
      </c>
      <c r="F205" s="213">
        <f>E205*F199</f>
        <v>8.032</v>
      </c>
      <c r="G205" s="68"/>
      <c r="H205" s="68"/>
      <c r="I205" s="68"/>
      <c r="J205" s="68"/>
      <c r="K205" s="68"/>
      <c r="L205" s="68"/>
      <c r="M205" s="416"/>
      <c r="N205" s="417"/>
      <c r="O205" s="417"/>
    </row>
    <row r="206" spans="1:15" s="14" customFormat="1" x14ac:dyDescent="0.25">
      <c r="A206" s="77"/>
      <c r="B206" s="211"/>
      <c r="C206" s="156" t="s">
        <v>18</v>
      </c>
      <c r="D206" s="212" t="s">
        <v>12</v>
      </c>
      <c r="E206" s="213">
        <v>0.59</v>
      </c>
      <c r="F206" s="213">
        <f>E206*F199</f>
        <v>2.9617999999999998</v>
      </c>
      <c r="G206" s="68"/>
      <c r="H206" s="68"/>
      <c r="I206" s="68"/>
      <c r="J206" s="68"/>
      <c r="K206" s="68"/>
      <c r="L206" s="68"/>
      <c r="M206" s="416"/>
      <c r="N206" s="417"/>
      <c r="O206" s="417"/>
    </row>
    <row r="207" spans="1:15" s="14" customFormat="1" x14ac:dyDescent="0.25">
      <c r="A207" s="77"/>
      <c r="B207" s="211"/>
      <c r="C207" s="156" t="s">
        <v>146</v>
      </c>
      <c r="D207" s="212" t="s">
        <v>12</v>
      </c>
      <c r="E207" s="213">
        <v>0.4</v>
      </c>
      <c r="F207" s="213">
        <f>E207*F199</f>
        <v>2.008</v>
      </c>
      <c r="G207" s="68"/>
      <c r="H207" s="68"/>
      <c r="I207" s="68"/>
      <c r="J207" s="68"/>
      <c r="K207" s="68"/>
      <c r="L207" s="68"/>
      <c r="M207" s="416"/>
      <c r="N207" s="417"/>
      <c r="O207" s="417"/>
    </row>
    <row r="208" spans="1:15" s="14" customFormat="1" x14ac:dyDescent="0.25">
      <c r="A208" s="209">
        <v>35</v>
      </c>
      <c r="B208" s="346" t="s">
        <v>153</v>
      </c>
      <c r="C208" s="351" t="s">
        <v>150</v>
      </c>
      <c r="D208" s="348" t="s">
        <v>95</v>
      </c>
      <c r="E208" s="349"/>
      <c r="F208" s="349">
        <v>0.86199999999999999</v>
      </c>
      <c r="G208" s="68"/>
      <c r="H208" s="68"/>
      <c r="I208" s="68"/>
      <c r="J208" s="68"/>
      <c r="K208" s="68"/>
      <c r="L208" s="68"/>
      <c r="M208" s="416"/>
      <c r="N208" s="417"/>
      <c r="O208" s="417"/>
    </row>
    <row r="209" spans="1:15" s="14" customFormat="1" ht="16.5" customHeight="1" x14ac:dyDescent="0.3">
      <c r="A209" s="77"/>
      <c r="B209" s="211"/>
      <c r="C209" s="16" t="s">
        <v>10</v>
      </c>
      <c r="D209" s="17" t="s">
        <v>4</v>
      </c>
      <c r="E209" s="22">
        <v>34.9</v>
      </c>
      <c r="F209" s="57">
        <f>$F$208*E209</f>
        <v>30.0838</v>
      </c>
      <c r="G209" s="20"/>
      <c r="H209" s="68"/>
      <c r="I209" s="20"/>
      <c r="J209" s="37"/>
      <c r="K209" s="20"/>
      <c r="L209" s="37"/>
      <c r="M209" s="497"/>
      <c r="N209" s="417"/>
      <c r="O209" s="417"/>
    </row>
    <row r="210" spans="1:15" s="14" customFormat="1" x14ac:dyDescent="0.3">
      <c r="A210" s="77"/>
      <c r="B210" s="343"/>
      <c r="C210" s="16" t="s">
        <v>11</v>
      </c>
      <c r="D210" s="17" t="s">
        <v>12</v>
      </c>
      <c r="E210" s="22">
        <v>4.07</v>
      </c>
      <c r="F210" s="57">
        <f>$F$208*E210</f>
        <v>3.50834</v>
      </c>
      <c r="G210" s="20"/>
      <c r="H210" s="68"/>
      <c r="I210" s="20"/>
      <c r="J210" s="345"/>
      <c r="K210" s="344"/>
      <c r="L210" s="345"/>
      <c r="M210" s="498"/>
      <c r="N210" s="417"/>
      <c r="O210" s="417"/>
    </row>
    <row r="211" spans="1:15" s="14" customFormat="1" x14ac:dyDescent="0.3">
      <c r="A211" s="77"/>
      <c r="B211" s="215"/>
      <c r="C211" s="16" t="s">
        <v>151</v>
      </c>
      <c r="D211" s="17" t="s">
        <v>20</v>
      </c>
      <c r="E211" s="22" t="s">
        <v>46</v>
      </c>
      <c r="F211" s="57">
        <v>111.6</v>
      </c>
      <c r="G211" s="20"/>
      <c r="H211" s="68"/>
      <c r="I211" s="20"/>
      <c r="J211" s="37"/>
      <c r="K211" s="20"/>
      <c r="L211" s="37"/>
      <c r="M211" s="37"/>
    </row>
    <row r="212" spans="1:15" s="14" customFormat="1" x14ac:dyDescent="0.3">
      <c r="A212" s="77"/>
      <c r="B212" s="215"/>
      <c r="C212" s="16" t="s">
        <v>152</v>
      </c>
      <c r="D212" s="17" t="s">
        <v>20</v>
      </c>
      <c r="E212" s="22" t="s">
        <v>46</v>
      </c>
      <c r="F212" s="57">
        <v>187.6</v>
      </c>
      <c r="G212" s="20"/>
      <c r="H212" s="68"/>
      <c r="I212" s="20"/>
      <c r="J212" s="37"/>
      <c r="K212" s="20"/>
      <c r="L212" s="37"/>
      <c r="M212" s="37"/>
    </row>
    <row r="213" spans="1:15" s="14" customFormat="1" ht="30" x14ac:dyDescent="0.25">
      <c r="A213" s="77"/>
      <c r="B213" s="215"/>
      <c r="C213" s="129" t="s">
        <v>101</v>
      </c>
      <c r="D213" s="127" t="s">
        <v>61</v>
      </c>
      <c r="E213" s="83">
        <v>26</v>
      </c>
      <c r="F213" s="54">
        <f>$F$208*E213</f>
        <v>22.411999999999999</v>
      </c>
      <c r="G213" s="81"/>
      <c r="H213" s="68"/>
      <c r="I213" s="82"/>
      <c r="J213" s="37"/>
      <c r="K213" s="82"/>
      <c r="L213" s="82"/>
      <c r="M213" s="37"/>
    </row>
    <row r="214" spans="1:15" s="14" customFormat="1" x14ac:dyDescent="0.3">
      <c r="A214" s="77"/>
      <c r="B214" s="215"/>
      <c r="C214" s="24" t="s">
        <v>70</v>
      </c>
      <c r="D214" s="17" t="s">
        <v>61</v>
      </c>
      <c r="E214" s="22">
        <v>12.8</v>
      </c>
      <c r="F214" s="54">
        <f t="shared" ref="F214:F215" si="14">$F$208*E214</f>
        <v>11.0336</v>
      </c>
      <c r="G214" s="36"/>
      <c r="H214" s="37"/>
      <c r="I214" s="39"/>
      <c r="J214" s="37"/>
      <c r="K214" s="39"/>
      <c r="L214" s="39"/>
      <c r="M214" s="37"/>
    </row>
    <row r="215" spans="1:15" s="14" customFormat="1" x14ac:dyDescent="0.3">
      <c r="A215" s="77"/>
      <c r="B215" s="215"/>
      <c r="C215" s="27" t="s">
        <v>25</v>
      </c>
      <c r="D215" s="26" t="s">
        <v>12</v>
      </c>
      <c r="E215" s="84">
        <v>2.78</v>
      </c>
      <c r="F215" s="54">
        <f t="shared" si="14"/>
        <v>2.3963599999999996</v>
      </c>
      <c r="G215" s="30"/>
      <c r="H215" s="37"/>
      <c r="I215" s="39"/>
      <c r="J215" s="37"/>
      <c r="K215" s="32"/>
      <c r="L215" s="32"/>
      <c r="M215" s="37"/>
    </row>
    <row r="216" spans="1:15" s="137" customFormat="1" ht="30" x14ac:dyDescent="0.3">
      <c r="A216" s="581">
        <v>36</v>
      </c>
      <c r="B216" s="590" t="s">
        <v>111</v>
      </c>
      <c r="C216" s="144" t="s">
        <v>117</v>
      </c>
      <c r="D216" s="145" t="s">
        <v>50</v>
      </c>
      <c r="E216" s="145"/>
      <c r="F216" s="146">
        <v>49</v>
      </c>
      <c r="G216" s="478"/>
      <c r="H216" s="479"/>
      <c r="I216" s="480"/>
      <c r="J216" s="479"/>
      <c r="K216" s="480"/>
      <c r="L216" s="479"/>
      <c r="M216" s="479"/>
    </row>
    <row r="217" spans="1:15" s="137" customFormat="1" x14ac:dyDescent="0.3">
      <c r="A217" s="581"/>
      <c r="B217" s="590"/>
      <c r="C217" s="138" t="s">
        <v>10</v>
      </c>
      <c r="D217" s="139" t="s">
        <v>4</v>
      </c>
      <c r="E217" s="139">
        <v>2.1999999999999999E-2</v>
      </c>
      <c r="F217" s="140">
        <f>$F$216*E217</f>
        <v>1.0779999999999998</v>
      </c>
      <c r="G217" s="478"/>
      <c r="H217" s="479"/>
      <c r="I217" s="480"/>
      <c r="J217" s="479"/>
      <c r="K217" s="480"/>
      <c r="L217" s="479"/>
      <c r="M217" s="479"/>
    </row>
    <row r="218" spans="1:15" s="137" customFormat="1" x14ac:dyDescent="0.3">
      <c r="A218" s="581"/>
      <c r="B218" s="590"/>
      <c r="C218" s="138" t="s">
        <v>112</v>
      </c>
      <c r="D218" s="139" t="s">
        <v>12</v>
      </c>
      <c r="E218" s="141">
        <v>3.0000000000000001E-3</v>
      </c>
      <c r="F218" s="140">
        <f t="shared" ref="F218:F220" si="15">$F$216*E218</f>
        <v>0.14699999999999999</v>
      </c>
      <c r="G218" s="478"/>
      <c r="H218" s="479"/>
      <c r="I218" s="480"/>
      <c r="J218" s="479"/>
      <c r="K218" s="480"/>
      <c r="L218" s="479"/>
      <c r="M218" s="479"/>
    </row>
    <row r="219" spans="1:15" s="137" customFormat="1" x14ac:dyDescent="0.3">
      <c r="A219" s="581"/>
      <c r="B219" s="149"/>
      <c r="C219" s="138" t="s">
        <v>113</v>
      </c>
      <c r="D219" s="139" t="s">
        <v>61</v>
      </c>
      <c r="E219" s="139">
        <v>0.41899999999999998</v>
      </c>
      <c r="F219" s="140">
        <f t="shared" si="15"/>
        <v>20.530999999999999</v>
      </c>
      <c r="G219" s="478"/>
      <c r="H219" s="479"/>
      <c r="I219" s="480"/>
      <c r="J219" s="479"/>
      <c r="K219" s="480"/>
      <c r="L219" s="479"/>
      <c r="M219" s="479"/>
    </row>
    <row r="220" spans="1:15" s="137" customFormat="1" x14ac:dyDescent="0.3">
      <c r="A220" s="581"/>
      <c r="B220" s="150"/>
      <c r="C220" s="138" t="s">
        <v>114</v>
      </c>
      <c r="D220" s="139" t="s">
        <v>61</v>
      </c>
      <c r="E220" s="139">
        <v>0.04</v>
      </c>
      <c r="F220" s="140">
        <f t="shared" si="15"/>
        <v>1.96</v>
      </c>
      <c r="G220" s="478"/>
      <c r="H220" s="479"/>
      <c r="I220" s="480"/>
      <c r="J220" s="479"/>
      <c r="K220" s="480"/>
      <c r="L220" s="479"/>
      <c r="M220" s="479"/>
    </row>
    <row r="221" spans="1:15" s="137" customFormat="1" ht="30" x14ac:dyDescent="0.3">
      <c r="A221" s="581">
        <v>37</v>
      </c>
      <c r="B221" s="582" t="s">
        <v>115</v>
      </c>
      <c r="C221" s="144" t="s">
        <v>118</v>
      </c>
      <c r="D221" s="145" t="s">
        <v>50</v>
      </c>
      <c r="E221" s="145"/>
      <c r="F221" s="146">
        <f>F216</f>
        <v>49</v>
      </c>
      <c r="G221" s="478"/>
      <c r="H221" s="479"/>
      <c r="I221" s="480"/>
      <c r="J221" s="479"/>
      <c r="K221" s="480"/>
      <c r="L221" s="479"/>
      <c r="M221" s="479"/>
    </row>
    <row r="222" spans="1:15" s="137" customFormat="1" x14ac:dyDescent="0.3">
      <c r="A222" s="581"/>
      <c r="B222" s="582"/>
      <c r="C222" s="138" t="s">
        <v>10</v>
      </c>
      <c r="D222" s="139" t="s">
        <v>4</v>
      </c>
      <c r="E222" s="139">
        <v>2.3E-2</v>
      </c>
      <c r="F222" s="140">
        <f>$F$221*E222</f>
        <v>1.127</v>
      </c>
      <c r="G222" s="478"/>
      <c r="H222" s="479"/>
      <c r="I222" s="480"/>
      <c r="J222" s="479"/>
      <c r="K222" s="480"/>
      <c r="L222" s="479"/>
      <c r="M222" s="479"/>
    </row>
    <row r="223" spans="1:15" s="137" customFormat="1" x14ac:dyDescent="0.3">
      <c r="A223" s="581"/>
      <c r="B223" s="582"/>
      <c r="C223" s="138" t="s">
        <v>112</v>
      </c>
      <c r="D223" s="139" t="s">
        <v>12</v>
      </c>
      <c r="E223" s="143">
        <v>1.4E-3</v>
      </c>
      <c r="F223" s="140">
        <f t="shared" ref="F223:F225" si="16">$F$221*E223</f>
        <v>6.8599999999999994E-2</v>
      </c>
      <c r="G223" s="478"/>
      <c r="H223" s="479"/>
      <c r="I223" s="480"/>
      <c r="J223" s="479"/>
      <c r="K223" s="480"/>
      <c r="L223" s="479"/>
      <c r="M223" s="479"/>
    </row>
    <row r="224" spans="1:15" s="137" customFormat="1" x14ac:dyDescent="0.3">
      <c r="A224" s="581"/>
      <c r="B224" s="142"/>
      <c r="C224" s="138" t="s">
        <v>116</v>
      </c>
      <c r="D224" s="139" t="s">
        <v>61</v>
      </c>
      <c r="E224" s="139">
        <v>0.16</v>
      </c>
      <c r="F224" s="140">
        <f t="shared" si="16"/>
        <v>7.84</v>
      </c>
      <c r="G224" s="478"/>
      <c r="H224" s="479"/>
      <c r="I224" s="480"/>
      <c r="J224" s="479"/>
      <c r="K224" s="480"/>
      <c r="L224" s="479"/>
      <c r="M224" s="479"/>
    </row>
    <row r="225" spans="1:13" s="137" customFormat="1" x14ac:dyDescent="0.3">
      <c r="A225" s="581"/>
      <c r="B225" s="139"/>
      <c r="C225" s="138" t="s">
        <v>114</v>
      </c>
      <c r="D225" s="139" t="s">
        <v>61</v>
      </c>
      <c r="E225" s="139">
        <v>0.04</v>
      </c>
      <c r="F225" s="140">
        <f t="shared" si="16"/>
        <v>1.96</v>
      </c>
      <c r="G225" s="478"/>
      <c r="H225" s="479"/>
      <c r="I225" s="480"/>
      <c r="J225" s="479"/>
      <c r="K225" s="480"/>
      <c r="L225" s="479"/>
      <c r="M225" s="479"/>
    </row>
    <row r="226" spans="1:13" ht="38.25" x14ac:dyDescent="0.25">
      <c r="A226" s="210">
        <v>38</v>
      </c>
      <c r="B226" s="167" t="s">
        <v>13</v>
      </c>
      <c r="C226" s="85" t="s">
        <v>82</v>
      </c>
      <c r="D226" s="86" t="s">
        <v>79</v>
      </c>
      <c r="E226" s="87"/>
      <c r="F226" s="231">
        <v>7.51E-2</v>
      </c>
      <c r="G226" s="476"/>
      <c r="H226" s="476"/>
      <c r="I226" s="476"/>
      <c r="J226" s="476"/>
      <c r="K226" s="476"/>
      <c r="L226" s="476"/>
      <c r="M226" s="476"/>
    </row>
    <row r="227" spans="1:13" x14ac:dyDescent="0.25">
      <c r="A227" s="210"/>
      <c r="B227" s="89"/>
      <c r="C227" s="90" t="s">
        <v>10</v>
      </c>
      <c r="D227" s="91" t="s">
        <v>4</v>
      </c>
      <c r="E227" s="89">
        <v>34</v>
      </c>
      <c r="F227" s="91">
        <f>$F$226*E227</f>
        <v>2.5533999999999999</v>
      </c>
      <c r="G227" s="477"/>
      <c r="H227" s="477"/>
      <c r="I227" s="477"/>
      <c r="J227" s="477"/>
      <c r="K227" s="477"/>
      <c r="L227" s="477"/>
      <c r="M227" s="477"/>
    </row>
    <row r="228" spans="1:13" x14ac:dyDescent="0.25">
      <c r="A228" s="210"/>
      <c r="B228" s="89"/>
      <c r="C228" s="90" t="s">
        <v>80</v>
      </c>
      <c r="D228" s="91" t="s">
        <v>8</v>
      </c>
      <c r="E228" s="89">
        <v>80.3</v>
      </c>
      <c r="F228" s="91">
        <f t="shared" ref="F228:F229" si="17">$F$226*E228</f>
        <v>6.0305299999999997</v>
      </c>
      <c r="G228" s="477"/>
      <c r="H228" s="477"/>
      <c r="I228" s="477"/>
      <c r="J228" s="477"/>
      <c r="K228" s="477"/>
      <c r="L228" s="477"/>
      <c r="M228" s="477"/>
    </row>
    <row r="229" spans="1:13" x14ac:dyDescent="0.25">
      <c r="A229" s="210"/>
      <c r="B229" s="89"/>
      <c r="C229" s="90" t="s">
        <v>25</v>
      </c>
      <c r="D229" s="91" t="s">
        <v>12</v>
      </c>
      <c r="E229" s="89">
        <v>5.6</v>
      </c>
      <c r="F229" s="91">
        <f t="shared" si="17"/>
        <v>0.42055999999999999</v>
      </c>
      <c r="G229" s="477"/>
      <c r="H229" s="477"/>
      <c r="I229" s="477"/>
      <c r="J229" s="477"/>
      <c r="K229" s="477"/>
      <c r="L229" s="477"/>
      <c r="M229" s="477"/>
    </row>
    <row r="230" spans="1:13" s="225" customFormat="1" ht="30" x14ac:dyDescent="0.2">
      <c r="A230" s="592">
        <v>39</v>
      </c>
      <c r="B230" s="593" t="s">
        <v>154</v>
      </c>
      <c r="C230" s="232" t="s">
        <v>155</v>
      </c>
      <c r="D230" s="233" t="s">
        <v>22</v>
      </c>
      <c r="E230" s="234"/>
      <c r="F230" s="234">
        <v>14.5</v>
      </c>
      <c r="G230" s="481"/>
      <c r="H230" s="481"/>
      <c r="I230" s="481"/>
      <c r="J230" s="481"/>
      <c r="K230" s="481"/>
      <c r="L230" s="481"/>
      <c r="M230" s="481"/>
    </row>
    <row r="231" spans="1:13" s="225" customFormat="1" x14ac:dyDescent="0.2">
      <c r="A231" s="592"/>
      <c r="B231" s="593"/>
      <c r="C231" s="62" t="s">
        <v>38</v>
      </c>
      <c r="D231" s="63" t="s">
        <v>4</v>
      </c>
      <c r="E231" s="64">
        <v>2.19</v>
      </c>
      <c r="F231" s="235">
        <f>F230*E231</f>
        <v>31.754999999999999</v>
      </c>
      <c r="G231" s="30"/>
      <c r="H231" s="30"/>
      <c r="I231" s="30"/>
      <c r="J231" s="30"/>
      <c r="K231" s="30"/>
      <c r="L231" s="30"/>
      <c r="M231" s="30"/>
    </row>
    <row r="232" spans="1:13" s="225" customFormat="1" ht="30" x14ac:dyDescent="0.2">
      <c r="A232" s="592">
        <v>40</v>
      </c>
      <c r="B232" s="594" t="s">
        <v>156</v>
      </c>
      <c r="C232" s="232" t="s">
        <v>157</v>
      </c>
      <c r="D232" s="233" t="s">
        <v>95</v>
      </c>
      <c r="E232" s="234"/>
      <c r="F232" s="234">
        <f>F230*1.4</f>
        <v>20.299999999999997</v>
      </c>
      <c r="G232" s="30"/>
      <c r="H232" s="30"/>
      <c r="I232" s="30"/>
      <c r="J232" s="30"/>
      <c r="K232" s="30"/>
      <c r="L232" s="30"/>
      <c r="M232" s="482"/>
    </row>
    <row r="233" spans="1:13" s="225" customFormat="1" x14ac:dyDescent="0.25">
      <c r="A233" s="592"/>
      <c r="B233" s="594"/>
      <c r="C233" s="62" t="s">
        <v>38</v>
      </c>
      <c r="D233" s="63" t="s">
        <v>4</v>
      </c>
      <c r="E233" s="227">
        <v>0.64</v>
      </c>
      <c r="F233" s="228">
        <f>E233*F232</f>
        <v>12.991999999999999</v>
      </c>
      <c r="G233" s="499"/>
      <c r="H233" s="30"/>
      <c r="I233" s="30"/>
      <c r="J233" s="30"/>
      <c r="K233" s="30"/>
      <c r="L233" s="30"/>
      <c r="M233" s="30"/>
    </row>
    <row r="234" spans="1:13" s="225" customFormat="1" ht="30" x14ac:dyDescent="0.2">
      <c r="A234" s="592"/>
      <c r="B234" s="236"/>
      <c r="C234" s="237" t="s">
        <v>158</v>
      </c>
      <c r="D234" s="63" t="s">
        <v>26</v>
      </c>
      <c r="E234" s="64">
        <v>1.5</v>
      </c>
      <c r="F234" s="64">
        <f>E234*F232</f>
        <v>30.449999999999996</v>
      </c>
      <c r="G234" s="30"/>
      <c r="H234" s="30"/>
      <c r="I234" s="30"/>
      <c r="J234" s="30"/>
      <c r="K234" s="30"/>
      <c r="L234" s="30"/>
      <c r="M234" s="30"/>
    </row>
    <row r="235" spans="1:13" s="225" customFormat="1" ht="30" x14ac:dyDescent="0.2">
      <c r="A235" s="209">
        <v>41</v>
      </c>
      <c r="B235" s="169" t="s">
        <v>51</v>
      </c>
      <c r="C235" s="105" t="s">
        <v>83</v>
      </c>
      <c r="D235" s="106" t="s">
        <v>26</v>
      </c>
      <c r="E235" s="106">
        <v>1</v>
      </c>
      <c r="F235" s="106">
        <v>125.44</v>
      </c>
      <c r="G235" s="67"/>
      <c r="H235" s="68"/>
      <c r="I235" s="68"/>
      <c r="J235" s="68"/>
      <c r="K235" s="68"/>
      <c r="L235" s="68"/>
      <c r="M235" s="68"/>
    </row>
    <row r="236" spans="1:13" s="225" customFormat="1" ht="30" x14ac:dyDescent="0.2">
      <c r="A236" s="595">
        <v>42</v>
      </c>
      <c r="B236" s="229" t="s">
        <v>159</v>
      </c>
      <c r="C236" s="398" t="s">
        <v>160</v>
      </c>
      <c r="D236" s="455" t="s">
        <v>161</v>
      </c>
      <c r="E236" s="455"/>
      <c r="F236" s="469">
        <v>41.7</v>
      </c>
      <c r="G236" s="467"/>
      <c r="H236" s="467"/>
      <c r="I236" s="467"/>
      <c r="J236" s="467"/>
      <c r="K236" s="467"/>
      <c r="L236" s="467"/>
      <c r="M236" s="467"/>
    </row>
    <row r="237" spans="1:13" s="225" customFormat="1" x14ac:dyDescent="0.2">
      <c r="A237" s="595"/>
      <c r="B237" s="229"/>
      <c r="C237" s="457" t="s">
        <v>38</v>
      </c>
      <c r="D237" s="352" t="s">
        <v>4</v>
      </c>
      <c r="E237" s="472">
        <v>0.58299999999999996</v>
      </c>
      <c r="F237" s="471">
        <f>E237*F236</f>
        <v>24.3111</v>
      </c>
      <c r="G237" s="471"/>
      <c r="H237" s="471"/>
      <c r="I237" s="471"/>
      <c r="J237" s="471"/>
      <c r="K237" s="471"/>
      <c r="L237" s="471"/>
      <c r="M237" s="471"/>
    </row>
    <row r="238" spans="1:13" s="225" customFormat="1" x14ac:dyDescent="0.2">
      <c r="A238" s="595"/>
      <c r="B238" s="229"/>
      <c r="C238" s="457" t="s">
        <v>133</v>
      </c>
      <c r="D238" s="352" t="s">
        <v>12</v>
      </c>
      <c r="E238" s="473">
        <v>4.5999999999999999E-3</v>
      </c>
      <c r="F238" s="471">
        <f>E238*F236</f>
        <v>0.19182000000000002</v>
      </c>
      <c r="G238" s="471"/>
      <c r="H238" s="471"/>
      <c r="I238" s="471"/>
      <c r="J238" s="471"/>
      <c r="K238" s="471"/>
      <c r="L238" s="471"/>
      <c r="M238" s="471"/>
    </row>
    <row r="239" spans="1:13" s="225" customFormat="1" x14ac:dyDescent="0.2">
      <c r="A239" s="595"/>
      <c r="B239" s="229"/>
      <c r="C239" s="457" t="s">
        <v>146</v>
      </c>
      <c r="D239" s="352" t="s">
        <v>12</v>
      </c>
      <c r="E239" s="472">
        <v>0.20799999999999999</v>
      </c>
      <c r="F239" s="471">
        <f>E239*F236</f>
        <v>8.6736000000000004</v>
      </c>
      <c r="G239" s="471"/>
      <c r="H239" s="471"/>
      <c r="I239" s="471"/>
      <c r="J239" s="471"/>
      <c r="K239" s="471"/>
      <c r="L239" s="471"/>
      <c r="M239" s="471"/>
    </row>
    <row r="240" spans="1:13" s="225" customFormat="1" ht="30" x14ac:dyDescent="0.2">
      <c r="A240" s="595"/>
      <c r="B240" s="229"/>
      <c r="C240" s="292" t="s">
        <v>177</v>
      </c>
      <c r="D240" s="470" t="s">
        <v>161</v>
      </c>
      <c r="E240" s="459">
        <v>1</v>
      </c>
      <c r="F240" s="471">
        <f>E240*F236</f>
        <v>41.7</v>
      </c>
      <c r="G240" s="471"/>
      <c r="H240" s="471"/>
      <c r="I240" s="471"/>
      <c r="J240" s="471"/>
      <c r="K240" s="471"/>
      <c r="L240" s="471"/>
      <c r="M240" s="471"/>
    </row>
    <row r="241" spans="1:13" s="225" customFormat="1" ht="30" x14ac:dyDescent="0.2">
      <c r="A241" s="591">
        <v>43</v>
      </c>
      <c r="B241" s="229" t="s">
        <v>162</v>
      </c>
      <c r="C241" s="398" t="s">
        <v>163</v>
      </c>
      <c r="D241" s="455" t="s">
        <v>307</v>
      </c>
      <c r="E241" s="456"/>
      <c r="F241" s="469">
        <v>17.079999999999998</v>
      </c>
      <c r="G241" s="467"/>
      <c r="H241" s="467"/>
      <c r="I241" s="467"/>
      <c r="J241" s="467"/>
      <c r="K241" s="467"/>
      <c r="L241" s="467"/>
      <c r="M241" s="467"/>
    </row>
    <row r="242" spans="1:13" s="225" customFormat="1" x14ac:dyDescent="0.2">
      <c r="A242" s="591"/>
      <c r="B242" s="229"/>
      <c r="C242" s="457" t="s">
        <v>38</v>
      </c>
      <c r="D242" s="254" t="s">
        <v>4</v>
      </c>
      <c r="E242" s="458">
        <v>1.8</v>
      </c>
      <c r="F242" s="458">
        <f>F241*E242</f>
        <v>30.743999999999996</v>
      </c>
      <c r="G242" s="291"/>
      <c r="H242" s="291"/>
      <c r="I242" s="291"/>
      <c r="J242" s="291"/>
      <c r="K242" s="291"/>
      <c r="L242" s="291"/>
      <c r="M242" s="291"/>
    </row>
    <row r="243" spans="1:13" s="225" customFormat="1" ht="15.75" x14ac:dyDescent="0.2">
      <c r="A243" s="591"/>
      <c r="B243" s="238"/>
      <c r="C243" s="460" t="s">
        <v>164</v>
      </c>
      <c r="D243" s="470" t="s">
        <v>66</v>
      </c>
      <c r="E243" s="470">
        <v>1.1000000000000001</v>
      </c>
      <c r="F243" s="459">
        <f>E243*F241</f>
        <v>18.788</v>
      </c>
      <c r="G243" s="471"/>
      <c r="H243" s="471"/>
      <c r="I243" s="471"/>
      <c r="J243" s="471"/>
      <c r="K243" s="471"/>
      <c r="L243" s="471"/>
      <c r="M243" s="291"/>
    </row>
    <row r="244" spans="1:13" s="226" customFormat="1" ht="27" x14ac:dyDescent="0.2">
      <c r="A244" s="591">
        <v>44</v>
      </c>
      <c r="B244" s="239" t="s">
        <v>165</v>
      </c>
      <c r="C244" s="398" t="s">
        <v>166</v>
      </c>
      <c r="D244" s="455" t="s">
        <v>307</v>
      </c>
      <c r="E244" s="455"/>
      <c r="F244" s="456">
        <v>49.7</v>
      </c>
      <c r="G244" s="467"/>
      <c r="H244" s="467"/>
      <c r="I244" s="467"/>
      <c r="J244" s="467"/>
      <c r="K244" s="467"/>
      <c r="L244" s="467"/>
      <c r="M244" s="482"/>
    </row>
    <row r="245" spans="1:13" s="225" customFormat="1" x14ac:dyDescent="0.2">
      <c r="A245" s="591"/>
      <c r="B245" s="238"/>
      <c r="C245" s="457" t="s">
        <v>38</v>
      </c>
      <c r="D245" s="254" t="s">
        <v>4</v>
      </c>
      <c r="E245" s="458">
        <v>1.78</v>
      </c>
      <c r="F245" s="459">
        <f>E245*F244</f>
        <v>88.466000000000008</v>
      </c>
      <c r="G245" s="471"/>
      <c r="H245" s="471"/>
      <c r="I245" s="291"/>
      <c r="J245" s="471"/>
      <c r="K245" s="471"/>
      <c r="L245" s="471"/>
      <c r="M245" s="291"/>
    </row>
    <row r="246" spans="1:13" s="225" customFormat="1" ht="15.75" x14ac:dyDescent="0.2">
      <c r="A246" s="591"/>
      <c r="B246" s="238"/>
      <c r="C246" s="460" t="s">
        <v>167</v>
      </c>
      <c r="D246" s="461" t="s">
        <v>307</v>
      </c>
      <c r="E246" s="462">
        <v>1.1000000000000001</v>
      </c>
      <c r="F246" s="459">
        <f>E246*F244</f>
        <v>54.670000000000009</v>
      </c>
      <c r="G246" s="483"/>
      <c r="H246" s="471"/>
      <c r="I246" s="471"/>
      <c r="J246" s="471"/>
      <c r="K246" s="471"/>
      <c r="L246" s="471"/>
      <c r="M246" s="291"/>
    </row>
    <row r="247" spans="1:13" s="225" customFormat="1" ht="30" x14ac:dyDescent="0.2">
      <c r="A247" s="596">
        <v>45</v>
      </c>
      <c r="B247" s="230" t="s">
        <v>168</v>
      </c>
      <c r="C247" s="463" t="s">
        <v>169</v>
      </c>
      <c r="D247" s="464" t="s">
        <v>85</v>
      </c>
      <c r="E247" s="465"/>
      <c r="F247" s="466">
        <v>2</v>
      </c>
      <c r="G247" s="291"/>
      <c r="H247" s="471"/>
      <c r="I247" s="291"/>
      <c r="J247" s="291"/>
      <c r="K247" s="291"/>
      <c r="L247" s="291"/>
      <c r="M247" s="467"/>
    </row>
    <row r="248" spans="1:13" s="225" customFormat="1" x14ac:dyDescent="0.2">
      <c r="A248" s="596"/>
      <c r="B248" s="230"/>
      <c r="C248" s="468" t="s">
        <v>3</v>
      </c>
      <c r="D248" s="352" t="s">
        <v>4</v>
      </c>
      <c r="E248" s="458">
        <v>12.6</v>
      </c>
      <c r="F248" s="458">
        <f>F247*E248</f>
        <v>25.2</v>
      </c>
      <c r="G248" s="291"/>
      <c r="H248" s="471"/>
      <c r="I248" s="291"/>
      <c r="J248" s="291"/>
      <c r="K248" s="291"/>
      <c r="L248" s="291"/>
      <c r="M248" s="291"/>
    </row>
    <row r="249" spans="1:13" s="225" customFormat="1" x14ac:dyDescent="0.2">
      <c r="A249" s="596"/>
      <c r="B249" s="230"/>
      <c r="C249" s="468" t="s">
        <v>133</v>
      </c>
      <c r="D249" s="352" t="s">
        <v>12</v>
      </c>
      <c r="E249" s="458">
        <v>5.08</v>
      </c>
      <c r="F249" s="458">
        <f>F247*E249</f>
        <v>10.16</v>
      </c>
      <c r="G249" s="291"/>
      <c r="H249" s="471"/>
      <c r="I249" s="291"/>
      <c r="J249" s="291"/>
      <c r="K249" s="291"/>
      <c r="L249" s="291"/>
      <c r="M249" s="291"/>
    </row>
    <row r="250" spans="1:13" s="225" customFormat="1" ht="30" x14ac:dyDescent="0.2">
      <c r="A250" s="596"/>
      <c r="B250" s="230"/>
      <c r="C250" s="253" t="s">
        <v>178</v>
      </c>
      <c r="D250" s="254" t="s">
        <v>126</v>
      </c>
      <c r="E250" s="254" t="s">
        <v>46</v>
      </c>
      <c r="F250" s="458">
        <v>2</v>
      </c>
      <c r="G250" s="291"/>
      <c r="H250" s="471"/>
      <c r="I250" s="291"/>
      <c r="J250" s="291"/>
      <c r="K250" s="291"/>
      <c r="L250" s="291"/>
      <c r="M250" s="291"/>
    </row>
    <row r="251" spans="1:13" s="225" customFormat="1" ht="30" x14ac:dyDescent="0.2">
      <c r="A251" s="596"/>
      <c r="B251" s="230"/>
      <c r="C251" s="253" t="s">
        <v>179</v>
      </c>
      <c r="D251" s="254" t="s">
        <v>126</v>
      </c>
      <c r="E251" s="254" t="s">
        <v>46</v>
      </c>
      <c r="F251" s="458">
        <v>2</v>
      </c>
      <c r="G251" s="291"/>
      <c r="H251" s="291"/>
      <c r="I251" s="291"/>
      <c r="J251" s="291"/>
      <c r="K251" s="291"/>
      <c r="L251" s="291"/>
      <c r="M251" s="291"/>
    </row>
    <row r="252" spans="1:13" s="225" customFormat="1" ht="30" x14ac:dyDescent="0.2">
      <c r="A252" s="596"/>
      <c r="B252" s="230"/>
      <c r="C252" s="253" t="s">
        <v>170</v>
      </c>
      <c r="D252" s="254" t="s">
        <v>126</v>
      </c>
      <c r="E252" s="254" t="s">
        <v>46</v>
      </c>
      <c r="F252" s="458">
        <v>2</v>
      </c>
      <c r="G252" s="291"/>
      <c r="H252" s="291"/>
      <c r="I252" s="291"/>
      <c r="J252" s="291"/>
      <c r="K252" s="291"/>
      <c r="L252" s="291"/>
      <c r="M252" s="291"/>
    </row>
    <row r="253" spans="1:13" s="241" customFormat="1" ht="30" x14ac:dyDescent="0.25">
      <c r="A253" s="596"/>
      <c r="B253" s="240"/>
      <c r="C253" s="352" t="s">
        <v>171</v>
      </c>
      <c r="D253" s="254" t="s">
        <v>126</v>
      </c>
      <c r="E253" s="458" t="s">
        <v>46</v>
      </c>
      <c r="F253" s="458">
        <v>2</v>
      </c>
      <c r="G253" s="291"/>
      <c r="H253" s="291"/>
      <c r="I253" s="291"/>
      <c r="J253" s="291"/>
      <c r="K253" s="291"/>
      <c r="L253" s="291"/>
      <c r="M253" s="291"/>
    </row>
    <row r="254" spans="1:13" s="225" customFormat="1" x14ac:dyDescent="0.2">
      <c r="A254" s="596"/>
      <c r="B254" s="230"/>
      <c r="C254" s="468" t="s">
        <v>25</v>
      </c>
      <c r="D254" s="352" t="s">
        <v>12</v>
      </c>
      <c r="E254" s="458">
        <v>7.01</v>
      </c>
      <c r="F254" s="458">
        <f>F247*E254</f>
        <v>14.02</v>
      </c>
      <c r="G254" s="291"/>
      <c r="H254" s="291"/>
      <c r="I254" s="291"/>
      <c r="J254" s="291"/>
      <c r="K254" s="291"/>
      <c r="L254" s="291"/>
      <c r="M254" s="291"/>
    </row>
    <row r="255" spans="1:13" s="225" customFormat="1" ht="30" x14ac:dyDescent="0.2">
      <c r="A255" s="595">
        <v>46</v>
      </c>
      <c r="B255" s="229" t="s">
        <v>172</v>
      </c>
      <c r="C255" s="398" t="s">
        <v>173</v>
      </c>
      <c r="D255" s="455" t="s">
        <v>308</v>
      </c>
      <c r="E255" s="455"/>
      <c r="F255" s="469">
        <v>12</v>
      </c>
      <c r="G255" s="467"/>
      <c r="H255" s="467"/>
      <c r="I255" s="467"/>
      <c r="J255" s="467"/>
      <c r="K255" s="467"/>
      <c r="L255" s="467"/>
      <c r="M255" s="467"/>
    </row>
    <row r="256" spans="1:13" s="225" customFormat="1" x14ac:dyDescent="0.2">
      <c r="A256" s="595"/>
      <c r="B256" s="238"/>
      <c r="C256" s="292" t="s">
        <v>174</v>
      </c>
      <c r="D256" s="470" t="s">
        <v>124</v>
      </c>
      <c r="E256" s="470">
        <v>6.67</v>
      </c>
      <c r="F256" s="471">
        <f>$F$255*E256</f>
        <v>80.039999999999992</v>
      </c>
      <c r="G256" s="471"/>
      <c r="H256" s="471"/>
      <c r="I256" s="471"/>
      <c r="J256" s="471"/>
      <c r="K256" s="471"/>
      <c r="L256" s="471"/>
      <c r="M256" s="471"/>
    </row>
    <row r="257" spans="1:13" s="225" customFormat="1" x14ac:dyDescent="0.2">
      <c r="A257" s="595"/>
      <c r="B257" s="238"/>
      <c r="C257" s="292" t="s">
        <v>133</v>
      </c>
      <c r="D257" s="470" t="s">
        <v>12</v>
      </c>
      <c r="E257" s="470">
        <v>2.19</v>
      </c>
      <c r="F257" s="471">
        <f t="shared" ref="F257:F259" si="18">$F$255*E257</f>
        <v>26.28</v>
      </c>
      <c r="G257" s="471"/>
      <c r="H257" s="471"/>
      <c r="I257" s="471"/>
      <c r="J257" s="471"/>
      <c r="K257" s="471"/>
      <c r="L257" s="471"/>
      <c r="M257" s="471"/>
    </row>
    <row r="258" spans="1:13" s="225" customFormat="1" x14ac:dyDescent="0.2">
      <c r="A258" s="595"/>
      <c r="B258" s="238"/>
      <c r="C258" s="292" t="s">
        <v>175</v>
      </c>
      <c r="D258" s="470" t="s">
        <v>61</v>
      </c>
      <c r="E258" s="470">
        <v>1.2200000000000001E-2</v>
      </c>
      <c r="F258" s="471">
        <f t="shared" si="18"/>
        <v>0.1464</v>
      </c>
      <c r="G258" s="471"/>
      <c r="H258" s="471"/>
      <c r="I258" s="471"/>
      <c r="J258" s="471"/>
      <c r="K258" s="471"/>
      <c r="L258" s="471"/>
      <c r="M258" s="471"/>
    </row>
    <row r="259" spans="1:13" s="225" customFormat="1" x14ac:dyDescent="0.2">
      <c r="A259" s="595"/>
      <c r="B259" s="238"/>
      <c r="C259" s="292" t="s">
        <v>176</v>
      </c>
      <c r="D259" s="470" t="s">
        <v>61</v>
      </c>
      <c r="E259" s="470">
        <v>0.10100000000000001</v>
      </c>
      <c r="F259" s="471">
        <f t="shared" si="18"/>
        <v>1.2120000000000002</v>
      </c>
      <c r="G259" s="471"/>
      <c r="H259" s="471"/>
      <c r="I259" s="471"/>
      <c r="J259" s="471"/>
      <c r="K259" s="471"/>
      <c r="L259" s="471"/>
      <c r="M259" s="471"/>
    </row>
    <row r="260" spans="1:13" s="137" customFormat="1" ht="25.5" x14ac:dyDescent="0.3">
      <c r="A260" s="133">
        <v>47</v>
      </c>
      <c r="B260" s="178" t="s">
        <v>15</v>
      </c>
      <c r="C260" s="123" t="s">
        <v>16</v>
      </c>
      <c r="D260" s="124" t="s">
        <v>17</v>
      </c>
      <c r="E260" s="125"/>
      <c r="F260" s="126">
        <v>0.46</v>
      </c>
      <c r="G260" s="484"/>
      <c r="H260" s="474"/>
      <c r="I260" s="484"/>
      <c r="J260" s="474"/>
      <c r="K260" s="484"/>
      <c r="L260" s="474"/>
      <c r="M260" s="474"/>
    </row>
    <row r="261" spans="1:13" s="137" customFormat="1" x14ac:dyDescent="0.3">
      <c r="A261" s="242"/>
      <c r="B261" s="60"/>
      <c r="C261" s="11" t="s">
        <v>3</v>
      </c>
      <c r="D261" s="12" t="s">
        <v>4</v>
      </c>
      <c r="E261" s="10">
        <v>74</v>
      </c>
      <c r="F261" s="13">
        <f>$F$260*E261</f>
        <v>34.04</v>
      </c>
      <c r="G261" s="484"/>
      <c r="H261" s="474"/>
      <c r="I261" s="484"/>
      <c r="J261" s="474"/>
      <c r="K261" s="484"/>
      <c r="L261" s="474"/>
      <c r="M261" s="474"/>
    </row>
    <row r="262" spans="1:13" s="137" customFormat="1" x14ac:dyDescent="0.3">
      <c r="A262" s="242"/>
      <c r="B262" s="60"/>
      <c r="C262" s="11" t="s">
        <v>18</v>
      </c>
      <c r="D262" s="12" t="s">
        <v>19</v>
      </c>
      <c r="E262" s="10">
        <v>0.71</v>
      </c>
      <c r="F262" s="13">
        <f t="shared" ref="F262:F267" si="19">$F$260*E262</f>
        <v>0.3266</v>
      </c>
      <c r="G262" s="484"/>
      <c r="H262" s="474"/>
      <c r="I262" s="484"/>
      <c r="J262" s="474"/>
      <c r="K262" s="484"/>
      <c r="L262" s="474"/>
      <c r="M262" s="474"/>
    </row>
    <row r="263" spans="1:13" s="137" customFormat="1" x14ac:dyDescent="0.3">
      <c r="A263" s="242"/>
      <c r="B263" s="60"/>
      <c r="C263" s="11" t="s">
        <v>93</v>
      </c>
      <c r="D263" s="12" t="s">
        <v>20</v>
      </c>
      <c r="E263" s="10"/>
      <c r="F263" s="13">
        <f t="shared" si="19"/>
        <v>0</v>
      </c>
      <c r="G263" s="484"/>
      <c r="H263" s="474"/>
      <c r="I263" s="484"/>
      <c r="J263" s="474"/>
      <c r="K263" s="484"/>
      <c r="L263" s="474"/>
      <c r="M263" s="474"/>
    </row>
    <row r="264" spans="1:13" s="137" customFormat="1" x14ac:dyDescent="0.3">
      <c r="A264" s="242"/>
      <c r="B264" s="60"/>
      <c r="C264" s="11" t="s">
        <v>94</v>
      </c>
      <c r="D264" s="12" t="s">
        <v>20</v>
      </c>
      <c r="E264" s="10">
        <v>20</v>
      </c>
      <c r="F264" s="13">
        <f t="shared" si="19"/>
        <v>9.2000000000000011</v>
      </c>
      <c r="G264" s="484"/>
      <c r="H264" s="474"/>
      <c r="I264" s="484"/>
      <c r="J264" s="474"/>
      <c r="K264" s="484"/>
      <c r="L264" s="474"/>
      <c r="M264" s="474"/>
    </row>
    <row r="265" spans="1:13" s="137" customFormat="1" x14ac:dyDescent="0.3">
      <c r="A265" s="242"/>
      <c r="B265" s="60"/>
      <c r="C265" s="11" t="s">
        <v>21</v>
      </c>
      <c r="D265" s="12" t="s">
        <v>22</v>
      </c>
      <c r="E265" s="10">
        <v>3.9</v>
      </c>
      <c r="F265" s="13">
        <f t="shared" si="19"/>
        <v>1.794</v>
      </c>
      <c r="G265" s="484"/>
      <c r="H265" s="474"/>
      <c r="I265" s="484"/>
      <c r="J265" s="474"/>
      <c r="K265" s="484"/>
      <c r="L265" s="474"/>
      <c r="M265" s="474"/>
    </row>
    <row r="266" spans="1:13" s="137" customFormat="1" x14ac:dyDescent="0.3">
      <c r="A266" s="242"/>
      <c r="B266" s="60"/>
      <c r="C266" s="11" t="s">
        <v>23</v>
      </c>
      <c r="D266" s="12" t="s">
        <v>24</v>
      </c>
      <c r="E266" s="10">
        <v>0.6</v>
      </c>
      <c r="F266" s="13">
        <f t="shared" si="19"/>
        <v>0.27600000000000002</v>
      </c>
      <c r="G266" s="484"/>
      <c r="H266" s="474"/>
      <c r="I266" s="484"/>
      <c r="J266" s="474"/>
      <c r="K266" s="484"/>
      <c r="L266" s="474"/>
      <c r="M266" s="474"/>
    </row>
    <row r="267" spans="1:13" s="137" customFormat="1" x14ac:dyDescent="0.3">
      <c r="A267" s="242"/>
      <c r="B267" s="60"/>
      <c r="C267" s="11" t="s">
        <v>25</v>
      </c>
      <c r="D267" s="12" t="s">
        <v>12</v>
      </c>
      <c r="E267" s="10">
        <v>9.6</v>
      </c>
      <c r="F267" s="13">
        <f t="shared" si="19"/>
        <v>4.4160000000000004</v>
      </c>
      <c r="G267" s="484"/>
      <c r="H267" s="474"/>
      <c r="I267" s="484"/>
      <c r="J267" s="474"/>
      <c r="K267" s="484"/>
      <c r="L267" s="474"/>
      <c r="M267" s="474"/>
    </row>
    <row r="268" spans="1:13" s="226" customFormat="1" ht="30" x14ac:dyDescent="0.2">
      <c r="A268" s="591">
        <v>48</v>
      </c>
      <c r="B268" s="239" t="s">
        <v>165</v>
      </c>
      <c r="C268" s="398" t="s">
        <v>190</v>
      </c>
      <c r="D268" s="455" t="s">
        <v>307</v>
      </c>
      <c r="E268" s="455"/>
      <c r="F268" s="456">
        <v>24</v>
      </c>
      <c r="G268" s="467"/>
      <c r="H268" s="467"/>
      <c r="I268" s="467"/>
      <c r="J268" s="467"/>
      <c r="K268" s="467"/>
      <c r="L268" s="467"/>
      <c r="M268" s="482"/>
    </row>
    <row r="269" spans="1:13" s="225" customFormat="1" x14ac:dyDescent="0.2">
      <c r="A269" s="591"/>
      <c r="B269" s="238"/>
      <c r="C269" s="457" t="s">
        <v>38</v>
      </c>
      <c r="D269" s="254" t="s">
        <v>4</v>
      </c>
      <c r="E269" s="458">
        <v>1.78</v>
      </c>
      <c r="F269" s="459">
        <f>E269*F268</f>
        <v>42.72</v>
      </c>
      <c r="G269" s="471"/>
      <c r="H269" s="471"/>
      <c r="I269" s="291"/>
      <c r="J269" s="471"/>
      <c r="K269" s="471"/>
      <c r="L269" s="471"/>
      <c r="M269" s="291"/>
    </row>
    <row r="270" spans="1:13" s="225" customFormat="1" ht="15.75" x14ac:dyDescent="0.2">
      <c r="A270" s="591"/>
      <c r="B270" s="238"/>
      <c r="C270" s="460" t="s">
        <v>167</v>
      </c>
      <c r="D270" s="461" t="s">
        <v>307</v>
      </c>
      <c r="E270" s="462">
        <v>1.1000000000000001</v>
      </c>
      <c r="F270" s="459">
        <f>E270*F268</f>
        <v>26.400000000000002</v>
      </c>
      <c r="G270" s="483"/>
      <c r="H270" s="471"/>
      <c r="I270" s="471"/>
      <c r="J270" s="471"/>
      <c r="K270" s="471"/>
      <c r="L270" s="471"/>
      <c r="M270" s="291"/>
    </row>
    <row r="271" spans="1:13" s="251" customFormat="1" ht="45" x14ac:dyDescent="0.25">
      <c r="A271" s="597">
        <v>49</v>
      </c>
      <c r="B271" s="258" t="s">
        <v>198</v>
      </c>
      <c r="C271" s="391" t="s">
        <v>199</v>
      </c>
      <c r="D271" s="391" t="s">
        <v>200</v>
      </c>
      <c r="E271" s="453"/>
      <c r="F271" s="454">
        <v>6.4000000000000001E-2</v>
      </c>
      <c r="G271" s="485"/>
      <c r="H271" s="485"/>
      <c r="I271" s="485"/>
      <c r="J271" s="485"/>
      <c r="K271" s="485"/>
      <c r="L271" s="485"/>
      <c r="M271" s="485"/>
    </row>
    <row r="272" spans="1:13" s="257" customFormat="1" x14ac:dyDescent="0.25">
      <c r="A272" s="598"/>
      <c r="B272" s="252"/>
      <c r="C272" s="253" t="s">
        <v>309</v>
      </c>
      <c r="D272" s="254" t="s">
        <v>201</v>
      </c>
      <c r="E272" s="255">
        <v>33</v>
      </c>
      <c r="F272" s="256">
        <f>$F$271*E272</f>
        <v>2.1120000000000001</v>
      </c>
      <c r="G272" s="486"/>
      <c r="H272" s="486"/>
      <c r="I272" s="486"/>
      <c r="J272" s="486"/>
      <c r="K272" s="486"/>
      <c r="L272" s="486"/>
      <c r="M272" s="486"/>
    </row>
    <row r="273" spans="1:13" s="257" customFormat="1" ht="30" x14ac:dyDescent="0.25">
      <c r="A273" s="598"/>
      <c r="B273" s="252"/>
      <c r="C273" s="253" t="s">
        <v>202</v>
      </c>
      <c r="D273" s="254" t="s">
        <v>203</v>
      </c>
      <c r="E273" s="255">
        <v>0.42</v>
      </c>
      <c r="F273" s="256">
        <f t="shared" ref="F273:F278" si="20">$F$271*E273</f>
        <v>2.6880000000000001E-2</v>
      </c>
      <c r="G273" s="486"/>
      <c r="H273" s="486"/>
      <c r="I273" s="486"/>
      <c r="J273" s="486"/>
      <c r="K273" s="486"/>
      <c r="L273" s="486"/>
      <c r="M273" s="486"/>
    </row>
    <row r="274" spans="1:13" s="257" customFormat="1" x14ac:dyDescent="0.25">
      <c r="A274" s="598"/>
      <c r="B274" s="252"/>
      <c r="C274" s="253" t="s">
        <v>204</v>
      </c>
      <c r="D274" s="254" t="s">
        <v>203</v>
      </c>
      <c r="E274" s="255">
        <v>2.58</v>
      </c>
      <c r="F274" s="256">
        <f t="shared" si="20"/>
        <v>0.16512000000000002</v>
      </c>
      <c r="G274" s="486"/>
      <c r="H274" s="486"/>
      <c r="I274" s="486"/>
      <c r="J274" s="486"/>
      <c r="K274" s="486"/>
      <c r="L274" s="486"/>
      <c r="M274" s="486"/>
    </row>
    <row r="275" spans="1:13" s="257" customFormat="1" x14ac:dyDescent="0.25">
      <c r="A275" s="598"/>
      <c r="B275" s="252"/>
      <c r="C275" s="253" t="s">
        <v>205</v>
      </c>
      <c r="D275" s="254" t="s">
        <v>203</v>
      </c>
      <c r="E275" s="255">
        <v>4.1399999999999997</v>
      </c>
      <c r="F275" s="256">
        <f t="shared" si="20"/>
        <v>0.26495999999999997</v>
      </c>
      <c r="G275" s="486"/>
      <c r="H275" s="486"/>
      <c r="I275" s="486"/>
      <c r="J275" s="486"/>
      <c r="K275" s="486"/>
      <c r="L275" s="486"/>
      <c r="M275" s="486"/>
    </row>
    <row r="276" spans="1:13" s="257" customFormat="1" x14ac:dyDescent="0.25">
      <c r="A276" s="598"/>
      <c r="B276" s="252"/>
      <c r="C276" s="253" t="s">
        <v>206</v>
      </c>
      <c r="D276" s="254" t="s">
        <v>203</v>
      </c>
      <c r="E276" s="255">
        <v>11.2</v>
      </c>
      <c r="F276" s="256">
        <f t="shared" si="20"/>
        <v>0.71679999999999999</v>
      </c>
      <c r="G276" s="486"/>
      <c r="H276" s="486"/>
      <c r="I276" s="486"/>
      <c r="J276" s="486"/>
      <c r="K276" s="486"/>
      <c r="L276" s="486"/>
      <c r="M276" s="486"/>
    </row>
    <row r="277" spans="1:13" s="257" customFormat="1" x14ac:dyDescent="0.25">
      <c r="A277" s="598"/>
      <c r="B277" s="252"/>
      <c r="C277" s="253" t="s">
        <v>207</v>
      </c>
      <c r="D277" s="254" t="s">
        <v>203</v>
      </c>
      <c r="E277" s="255">
        <v>24.8</v>
      </c>
      <c r="F277" s="256">
        <f t="shared" si="20"/>
        <v>1.5872000000000002</v>
      </c>
      <c r="G277" s="486"/>
      <c r="H277" s="486"/>
      <c r="I277" s="486"/>
      <c r="J277" s="486"/>
      <c r="K277" s="486"/>
      <c r="L277" s="486"/>
      <c r="M277" s="486"/>
    </row>
    <row r="278" spans="1:13" s="257" customFormat="1" x14ac:dyDescent="0.25">
      <c r="A278" s="598"/>
      <c r="B278" s="252"/>
      <c r="C278" s="253" t="s">
        <v>208</v>
      </c>
      <c r="D278" s="254" t="s">
        <v>203</v>
      </c>
      <c r="E278" s="255">
        <v>0.53</v>
      </c>
      <c r="F278" s="256">
        <f t="shared" si="20"/>
        <v>3.3920000000000006E-2</v>
      </c>
      <c r="G278" s="486"/>
      <c r="H278" s="486"/>
      <c r="I278" s="486"/>
      <c r="J278" s="486"/>
      <c r="K278" s="486"/>
      <c r="L278" s="486"/>
      <c r="M278" s="486"/>
    </row>
    <row r="279" spans="1:13" s="257" customFormat="1" x14ac:dyDescent="0.25">
      <c r="A279" s="598"/>
      <c r="B279" s="252"/>
      <c r="C279" s="253" t="s">
        <v>209</v>
      </c>
      <c r="D279" s="254"/>
      <c r="E279" s="255"/>
      <c r="F279" s="256"/>
      <c r="G279" s="486"/>
      <c r="H279" s="486"/>
      <c r="I279" s="486"/>
      <c r="J279" s="486"/>
      <c r="K279" s="486"/>
      <c r="L279" s="486"/>
      <c r="M279" s="486"/>
    </row>
    <row r="280" spans="1:13" s="257" customFormat="1" x14ac:dyDescent="0.25">
      <c r="A280" s="598"/>
      <c r="B280" s="252"/>
      <c r="C280" s="253" t="s">
        <v>210</v>
      </c>
      <c r="D280" s="254" t="s">
        <v>22</v>
      </c>
      <c r="E280" s="255">
        <v>6.4</v>
      </c>
      <c r="F280" s="256">
        <v>6.4</v>
      </c>
      <c r="G280" s="486"/>
      <c r="H280" s="486"/>
      <c r="I280" s="486"/>
      <c r="J280" s="486"/>
      <c r="K280" s="486"/>
      <c r="L280" s="486"/>
      <c r="M280" s="486"/>
    </row>
    <row r="281" spans="1:13" s="257" customFormat="1" x14ac:dyDescent="0.25">
      <c r="A281" s="599"/>
      <c r="B281" s="252"/>
      <c r="C281" s="253" t="s">
        <v>211</v>
      </c>
      <c r="D281" s="254" t="s">
        <v>22</v>
      </c>
      <c r="E281" s="255">
        <v>2</v>
      </c>
      <c r="F281" s="256">
        <v>2</v>
      </c>
      <c r="G281" s="486"/>
      <c r="H281" s="486"/>
      <c r="I281" s="486"/>
      <c r="J281" s="486"/>
      <c r="K281" s="486"/>
      <c r="L281" s="486"/>
      <c r="M281" s="486"/>
    </row>
    <row r="282" spans="1:13" s="251" customFormat="1" ht="30" x14ac:dyDescent="0.25">
      <c r="A282" s="597">
        <v>50</v>
      </c>
      <c r="B282" s="258" t="s">
        <v>212</v>
      </c>
      <c r="C282" s="391" t="s">
        <v>213</v>
      </c>
      <c r="D282" s="391" t="s">
        <v>95</v>
      </c>
      <c r="E282" s="453"/>
      <c r="F282" s="121">
        <f>F271*0.7</f>
        <v>4.48E-2</v>
      </c>
      <c r="G282" s="485"/>
      <c r="H282" s="485"/>
      <c r="I282" s="485"/>
      <c r="J282" s="485"/>
      <c r="K282" s="485"/>
      <c r="L282" s="485"/>
      <c r="M282" s="485"/>
    </row>
    <row r="283" spans="1:13" s="257" customFormat="1" x14ac:dyDescent="0.25">
      <c r="A283" s="598"/>
      <c r="B283" s="252"/>
      <c r="C283" s="253" t="s">
        <v>28</v>
      </c>
      <c r="D283" s="254"/>
      <c r="E283" s="255"/>
      <c r="F283" s="256"/>
      <c r="G283" s="486"/>
      <c r="H283" s="486"/>
      <c r="I283" s="486"/>
      <c r="J283" s="486"/>
      <c r="K283" s="486"/>
      <c r="L283" s="486"/>
      <c r="M283" s="486"/>
    </row>
    <row r="284" spans="1:13" s="257" customFormat="1" x14ac:dyDescent="0.25">
      <c r="A284" s="598"/>
      <c r="B284" s="252"/>
      <c r="C284" s="253" t="s">
        <v>214</v>
      </c>
      <c r="D284" s="254" t="s">
        <v>203</v>
      </c>
      <c r="E284" s="255">
        <v>0.3</v>
      </c>
      <c r="F284" s="256">
        <f>F282*E284</f>
        <v>1.3439999999999999E-2</v>
      </c>
      <c r="G284" s="486"/>
      <c r="H284" s="486"/>
      <c r="I284" s="486"/>
      <c r="J284" s="486"/>
      <c r="K284" s="486"/>
      <c r="L284" s="486"/>
      <c r="M284" s="486"/>
    </row>
    <row r="285" spans="1:13" s="257" customFormat="1" x14ac:dyDescent="0.25">
      <c r="A285" s="598"/>
      <c r="B285" s="252"/>
      <c r="C285" s="253" t="s">
        <v>209</v>
      </c>
      <c r="D285" s="254"/>
      <c r="E285" s="255"/>
      <c r="F285" s="256">
        <f>ROUNDUP($F$76*E285,4)</f>
        <v>0</v>
      </c>
      <c r="G285" s="486"/>
      <c r="H285" s="486"/>
      <c r="I285" s="486"/>
      <c r="J285" s="486"/>
      <c r="K285" s="486"/>
      <c r="L285" s="486"/>
      <c r="M285" s="486"/>
    </row>
    <row r="286" spans="1:13" s="257" customFormat="1" x14ac:dyDescent="0.25">
      <c r="A286" s="598"/>
      <c r="B286" s="252"/>
      <c r="C286" s="253" t="s">
        <v>215</v>
      </c>
      <c r="D286" s="254" t="s">
        <v>95</v>
      </c>
      <c r="E286" s="255">
        <v>1.03</v>
      </c>
      <c r="F286" s="256">
        <f>F282*E286</f>
        <v>4.6143999999999998E-2</v>
      </c>
      <c r="G286" s="486"/>
      <c r="H286" s="486"/>
      <c r="I286" s="486"/>
      <c r="J286" s="486"/>
      <c r="K286" s="486"/>
      <c r="L286" s="486"/>
      <c r="M286" s="486"/>
    </row>
    <row r="287" spans="1:13" s="251" customFormat="1" ht="60" x14ac:dyDescent="0.25">
      <c r="A287" s="597">
        <v>51</v>
      </c>
      <c r="B287" s="258" t="s">
        <v>216</v>
      </c>
      <c r="C287" s="391" t="s">
        <v>217</v>
      </c>
      <c r="D287" s="391" t="s">
        <v>200</v>
      </c>
      <c r="E287" s="453"/>
      <c r="F287" s="454">
        <v>6.4000000000000001E-2</v>
      </c>
      <c r="G287" s="485"/>
      <c r="H287" s="485"/>
      <c r="I287" s="485"/>
      <c r="J287" s="485"/>
      <c r="K287" s="485"/>
      <c r="L287" s="485"/>
      <c r="M287" s="485"/>
    </row>
    <row r="288" spans="1:13" s="257" customFormat="1" x14ac:dyDescent="0.25">
      <c r="A288" s="598"/>
      <c r="B288" s="252"/>
      <c r="C288" s="253" t="s">
        <v>28</v>
      </c>
      <c r="D288" s="254"/>
      <c r="E288" s="255"/>
      <c r="F288" s="256"/>
      <c r="G288" s="485"/>
      <c r="H288" s="485"/>
      <c r="I288" s="485"/>
      <c r="J288" s="485"/>
      <c r="K288" s="485"/>
      <c r="L288" s="485"/>
      <c r="M288" s="485"/>
    </row>
    <row r="289" spans="1:13" s="257" customFormat="1" x14ac:dyDescent="0.25">
      <c r="A289" s="598"/>
      <c r="B289" s="252"/>
      <c r="C289" s="253" t="s">
        <v>3</v>
      </c>
      <c r="D289" s="254" t="s">
        <v>201</v>
      </c>
      <c r="E289" s="255">
        <v>37.78</v>
      </c>
      <c r="F289" s="256">
        <f>$F$287*E289</f>
        <v>2.4179200000000001</v>
      </c>
      <c r="G289" s="485"/>
      <c r="H289" s="485"/>
      <c r="I289" s="485"/>
      <c r="J289" s="485"/>
      <c r="K289" s="485"/>
      <c r="L289" s="485"/>
      <c r="M289" s="485"/>
    </row>
    <row r="290" spans="1:13" s="257" customFormat="1" x14ac:dyDescent="0.25">
      <c r="A290" s="598"/>
      <c r="B290" s="252"/>
      <c r="C290" s="253" t="s">
        <v>218</v>
      </c>
      <c r="D290" s="254" t="s">
        <v>203</v>
      </c>
      <c r="E290" s="255">
        <v>3.02</v>
      </c>
      <c r="F290" s="256">
        <f t="shared" ref="F290:F293" si="21">$F$287*E290</f>
        <v>0.19328000000000001</v>
      </c>
      <c r="G290" s="485"/>
      <c r="H290" s="485"/>
      <c r="I290" s="485"/>
      <c r="J290" s="485"/>
      <c r="K290" s="485"/>
      <c r="L290" s="485"/>
      <c r="M290" s="485"/>
    </row>
    <row r="291" spans="1:13" s="257" customFormat="1" x14ac:dyDescent="0.25">
      <c r="A291" s="598"/>
      <c r="B291" s="252"/>
      <c r="C291" s="253" t="s">
        <v>206</v>
      </c>
      <c r="D291" s="254" t="s">
        <v>203</v>
      </c>
      <c r="E291" s="255">
        <v>3.7</v>
      </c>
      <c r="F291" s="256">
        <f t="shared" si="21"/>
        <v>0.23680000000000001</v>
      </c>
      <c r="G291" s="485"/>
      <c r="H291" s="485"/>
      <c r="I291" s="485"/>
      <c r="J291" s="485"/>
      <c r="K291" s="485"/>
      <c r="L291" s="485"/>
      <c r="M291" s="485"/>
    </row>
    <row r="292" spans="1:13" s="257" customFormat="1" x14ac:dyDescent="0.25">
      <c r="A292" s="598"/>
      <c r="B292" s="252"/>
      <c r="C292" s="253" t="s">
        <v>207</v>
      </c>
      <c r="D292" s="254" t="s">
        <v>203</v>
      </c>
      <c r="E292" s="255">
        <v>11.1</v>
      </c>
      <c r="F292" s="256">
        <f t="shared" si="21"/>
        <v>0.71040000000000003</v>
      </c>
      <c r="G292" s="485"/>
      <c r="H292" s="485"/>
      <c r="I292" s="485"/>
      <c r="J292" s="485"/>
      <c r="K292" s="485"/>
      <c r="L292" s="485"/>
      <c r="M292" s="485"/>
    </row>
    <row r="293" spans="1:13" s="257" customFormat="1" x14ac:dyDescent="0.25">
      <c r="A293" s="598"/>
      <c r="B293" s="252"/>
      <c r="C293" s="253" t="s">
        <v>112</v>
      </c>
      <c r="D293" s="254" t="s">
        <v>12</v>
      </c>
      <c r="E293" s="255">
        <v>2.2999999999999998</v>
      </c>
      <c r="F293" s="256">
        <f t="shared" si="21"/>
        <v>0.1472</v>
      </c>
      <c r="G293" s="485"/>
      <c r="H293" s="485"/>
      <c r="I293" s="485"/>
      <c r="J293" s="485"/>
      <c r="K293" s="485"/>
      <c r="L293" s="485"/>
      <c r="M293" s="485"/>
    </row>
    <row r="294" spans="1:13" s="257" customFormat="1" x14ac:dyDescent="0.25">
      <c r="A294" s="598"/>
      <c r="B294" s="252"/>
      <c r="C294" s="253" t="s">
        <v>209</v>
      </c>
      <c r="D294" s="254"/>
      <c r="E294" s="255"/>
      <c r="F294" s="256"/>
      <c r="G294" s="485"/>
      <c r="H294" s="485"/>
      <c r="I294" s="485"/>
      <c r="J294" s="485"/>
      <c r="K294" s="485"/>
      <c r="L294" s="485"/>
      <c r="M294" s="485"/>
    </row>
    <row r="295" spans="1:13" s="257" customFormat="1" ht="30" x14ac:dyDescent="0.25">
      <c r="A295" s="598"/>
      <c r="B295" s="252"/>
      <c r="C295" s="253" t="s">
        <v>219</v>
      </c>
      <c r="D295" s="254" t="s">
        <v>95</v>
      </c>
      <c r="E295" s="255">
        <v>139.5</v>
      </c>
      <c r="F295" s="256">
        <f>$F$287*E295</f>
        <v>8.9280000000000008</v>
      </c>
      <c r="G295" s="485"/>
      <c r="H295" s="485"/>
      <c r="I295" s="485"/>
      <c r="J295" s="485"/>
      <c r="K295" s="485"/>
      <c r="L295" s="485"/>
      <c r="M295" s="485"/>
    </row>
    <row r="296" spans="1:13" s="257" customFormat="1" x14ac:dyDescent="0.25">
      <c r="A296" s="599"/>
      <c r="B296" s="252"/>
      <c r="C296" s="253" t="s">
        <v>25</v>
      </c>
      <c r="D296" s="254" t="s">
        <v>12</v>
      </c>
      <c r="E296" s="255">
        <v>14.58</v>
      </c>
      <c r="F296" s="256">
        <f>$F$287*E296</f>
        <v>0.93312000000000006</v>
      </c>
      <c r="G296" s="485"/>
      <c r="H296" s="485"/>
      <c r="I296" s="485"/>
      <c r="J296" s="485"/>
      <c r="K296" s="485"/>
      <c r="L296" s="485"/>
      <c r="M296" s="485"/>
    </row>
    <row r="297" spans="1:13" s="251" customFormat="1" ht="30" x14ac:dyDescent="0.25">
      <c r="A297" s="597">
        <v>52</v>
      </c>
      <c r="B297" s="258" t="s">
        <v>212</v>
      </c>
      <c r="C297" s="391" t="s">
        <v>220</v>
      </c>
      <c r="D297" s="391" t="s">
        <v>95</v>
      </c>
      <c r="E297" s="453"/>
      <c r="F297" s="121">
        <f>F287*0.35</f>
        <v>2.24E-2</v>
      </c>
      <c r="G297" s="485"/>
      <c r="H297" s="485"/>
      <c r="I297" s="485"/>
      <c r="J297" s="485"/>
      <c r="K297" s="485"/>
      <c r="L297" s="485"/>
      <c r="M297" s="485"/>
    </row>
    <row r="298" spans="1:13" s="257" customFormat="1" x14ac:dyDescent="0.25">
      <c r="A298" s="598"/>
      <c r="B298" s="252"/>
      <c r="C298" s="253" t="s">
        <v>28</v>
      </c>
      <c r="D298" s="254"/>
      <c r="E298" s="255"/>
      <c r="F298" s="256"/>
      <c r="G298" s="485"/>
      <c r="H298" s="485"/>
      <c r="I298" s="485"/>
      <c r="J298" s="485"/>
      <c r="K298" s="485"/>
      <c r="L298" s="485"/>
      <c r="M298" s="485"/>
    </row>
    <row r="299" spans="1:13" s="257" customFormat="1" x14ac:dyDescent="0.25">
      <c r="A299" s="598"/>
      <c r="B299" s="252"/>
      <c r="C299" s="253" t="s">
        <v>214</v>
      </c>
      <c r="D299" s="254" t="s">
        <v>203</v>
      </c>
      <c r="E299" s="255">
        <v>0.3</v>
      </c>
      <c r="F299" s="256">
        <f>F297*E299</f>
        <v>6.7199999999999994E-3</v>
      </c>
      <c r="G299" s="485"/>
      <c r="H299" s="485"/>
      <c r="I299" s="485"/>
      <c r="J299" s="485"/>
      <c r="K299" s="485"/>
      <c r="L299" s="485"/>
      <c r="M299" s="485"/>
    </row>
    <row r="300" spans="1:13" s="257" customFormat="1" x14ac:dyDescent="0.25">
      <c r="A300" s="598"/>
      <c r="B300" s="252"/>
      <c r="C300" s="253" t="s">
        <v>209</v>
      </c>
      <c r="D300" s="254"/>
      <c r="E300" s="255"/>
      <c r="F300" s="256"/>
      <c r="G300" s="485"/>
      <c r="H300" s="485"/>
      <c r="I300" s="485"/>
      <c r="J300" s="485"/>
      <c r="K300" s="485"/>
      <c r="L300" s="485"/>
      <c r="M300" s="485"/>
    </row>
    <row r="301" spans="1:13" s="257" customFormat="1" x14ac:dyDescent="0.25">
      <c r="A301" s="598"/>
      <c r="B301" s="252"/>
      <c r="C301" s="253" t="s">
        <v>215</v>
      </c>
      <c r="D301" s="254" t="s">
        <v>95</v>
      </c>
      <c r="E301" s="255">
        <v>1.03</v>
      </c>
      <c r="F301" s="256">
        <f>F297*E301</f>
        <v>2.3071999999999999E-2</v>
      </c>
      <c r="G301" s="485"/>
      <c r="H301" s="485"/>
      <c r="I301" s="485"/>
      <c r="J301" s="485"/>
      <c r="K301" s="485"/>
      <c r="L301" s="485"/>
      <c r="M301" s="485"/>
    </row>
    <row r="302" spans="1:13" s="251" customFormat="1" ht="60" x14ac:dyDescent="0.25">
      <c r="A302" s="597">
        <v>53</v>
      </c>
      <c r="B302" s="258" t="s">
        <v>221</v>
      </c>
      <c r="C302" s="391" t="s">
        <v>222</v>
      </c>
      <c r="D302" s="391" t="s">
        <v>200</v>
      </c>
      <c r="E302" s="453"/>
      <c r="F302" s="454">
        <f>F287</f>
        <v>6.4000000000000001E-2</v>
      </c>
      <c r="G302" s="485"/>
      <c r="H302" s="485"/>
      <c r="I302" s="485"/>
      <c r="J302" s="485"/>
      <c r="K302" s="485"/>
      <c r="L302" s="485"/>
      <c r="M302" s="485"/>
    </row>
    <row r="303" spans="1:13" s="257" customFormat="1" x14ac:dyDescent="0.25">
      <c r="A303" s="598"/>
      <c r="B303" s="252"/>
      <c r="C303" s="253" t="s">
        <v>28</v>
      </c>
      <c r="D303" s="254"/>
      <c r="E303" s="255"/>
      <c r="F303" s="256"/>
      <c r="G303" s="485"/>
      <c r="H303" s="485"/>
      <c r="I303" s="485"/>
      <c r="J303" s="485"/>
      <c r="K303" s="485"/>
      <c r="L303" s="485"/>
      <c r="M303" s="485"/>
    </row>
    <row r="304" spans="1:13" s="257" customFormat="1" x14ac:dyDescent="0.25">
      <c r="A304" s="598"/>
      <c r="B304" s="252"/>
      <c r="C304" s="253" t="s">
        <v>3</v>
      </c>
      <c r="D304" s="254" t="s">
        <v>201</v>
      </c>
      <c r="E304" s="255">
        <v>37.5</v>
      </c>
      <c r="F304" s="256">
        <f>$F$302*E304</f>
        <v>2.4</v>
      </c>
      <c r="G304" s="485"/>
      <c r="H304" s="485"/>
      <c r="I304" s="485"/>
      <c r="J304" s="485"/>
      <c r="K304" s="485"/>
      <c r="L304" s="485"/>
      <c r="M304" s="485"/>
    </row>
    <row r="305" spans="1:14" s="257" customFormat="1" x14ac:dyDescent="0.25">
      <c r="A305" s="598"/>
      <c r="B305" s="252"/>
      <c r="C305" s="253" t="s">
        <v>218</v>
      </c>
      <c r="D305" s="254" t="s">
        <v>203</v>
      </c>
      <c r="E305" s="255">
        <v>3.02</v>
      </c>
      <c r="F305" s="256">
        <f t="shared" ref="F305:F308" si="22">$F$302*E305</f>
        <v>0.19328000000000001</v>
      </c>
      <c r="G305" s="485"/>
      <c r="H305" s="485"/>
      <c r="I305" s="485"/>
      <c r="J305" s="485"/>
      <c r="K305" s="485"/>
      <c r="L305" s="485"/>
      <c r="M305" s="485"/>
    </row>
    <row r="306" spans="1:14" s="257" customFormat="1" x14ac:dyDescent="0.25">
      <c r="A306" s="598"/>
      <c r="B306" s="252"/>
      <c r="C306" s="418" t="s">
        <v>206</v>
      </c>
      <c r="D306" s="254" t="s">
        <v>203</v>
      </c>
      <c r="E306" s="255">
        <v>3.7</v>
      </c>
      <c r="F306" s="256">
        <f t="shared" si="22"/>
        <v>0.23680000000000001</v>
      </c>
      <c r="G306" s="485"/>
      <c r="H306" s="485"/>
      <c r="I306" s="485"/>
      <c r="J306" s="485"/>
      <c r="K306" s="485"/>
      <c r="L306" s="485"/>
      <c r="M306" s="485"/>
    </row>
    <row r="307" spans="1:14" s="257" customFormat="1" x14ac:dyDescent="0.25">
      <c r="A307" s="598"/>
      <c r="B307" s="252"/>
      <c r="C307" s="253" t="s">
        <v>207</v>
      </c>
      <c r="D307" s="254" t="s">
        <v>203</v>
      </c>
      <c r="E307" s="255">
        <v>11.1</v>
      </c>
      <c r="F307" s="256">
        <f t="shared" si="22"/>
        <v>0.71040000000000003</v>
      </c>
      <c r="G307" s="485"/>
      <c r="H307" s="485"/>
      <c r="I307" s="485"/>
      <c r="J307" s="485"/>
      <c r="K307" s="485"/>
      <c r="L307" s="485"/>
      <c r="M307" s="485"/>
    </row>
    <row r="308" spans="1:14" s="257" customFormat="1" x14ac:dyDescent="0.25">
      <c r="A308" s="598"/>
      <c r="B308" s="252"/>
      <c r="C308" s="253" t="s">
        <v>112</v>
      </c>
      <c r="D308" s="254" t="s">
        <v>12</v>
      </c>
      <c r="E308" s="255">
        <v>2.2999999999999998</v>
      </c>
      <c r="F308" s="256">
        <f t="shared" si="22"/>
        <v>0.1472</v>
      </c>
      <c r="G308" s="485"/>
      <c r="H308" s="485"/>
      <c r="I308" s="485"/>
      <c r="J308" s="485"/>
      <c r="K308" s="485"/>
      <c r="L308" s="485"/>
      <c r="M308" s="485"/>
    </row>
    <row r="309" spans="1:14" s="257" customFormat="1" x14ac:dyDescent="0.25">
      <c r="A309" s="598"/>
      <c r="B309" s="252"/>
      <c r="C309" s="253" t="s">
        <v>209</v>
      </c>
      <c r="D309" s="254"/>
      <c r="E309" s="255"/>
      <c r="F309" s="256"/>
      <c r="G309" s="485"/>
      <c r="H309" s="485"/>
      <c r="I309" s="485"/>
      <c r="J309" s="485"/>
      <c r="K309" s="485"/>
      <c r="L309" s="485"/>
      <c r="M309" s="485"/>
    </row>
    <row r="310" spans="1:14" s="257" customFormat="1" ht="30" x14ac:dyDescent="0.25">
      <c r="A310" s="598"/>
      <c r="B310" s="252"/>
      <c r="C310" s="253" t="s">
        <v>223</v>
      </c>
      <c r="D310" s="254" t="s">
        <v>95</v>
      </c>
      <c r="E310" s="255">
        <v>97.4</v>
      </c>
      <c r="F310" s="256">
        <f>F302*E310</f>
        <v>6.2336000000000009</v>
      </c>
      <c r="G310" s="485"/>
      <c r="H310" s="485"/>
      <c r="I310" s="485"/>
      <c r="J310" s="485"/>
      <c r="K310" s="485"/>
      <c r="L310" s="485"/>
      <c r="M310" s="485"/>
    </row>
    <row r="311" spans="1:14" s="257" customFormat="1" x14ac:dyDescent="0.25">
      <c r="A311" s="599"/>
      <c r="B311" s="252"/>
      <c r="C311" s="253" t="s">
        <v>25</v>
      </c>
      <c r="D311" s="254" t="s">
        <v>12</v>
      </c>
      <c r="E311" s="255">
        <v>14.5</v>
      </c>
      <c r="F311" s="256">
        <f>F302*E311</f>
        <v>0.92800000000000005</v>
      </c>
      <c r="G311" s="485"/>
      <c r="H311" s="485"/>
      <c r="I311" s="485"/>
      <c r="J311" s="485"/>
      <c r="K311" s="485"/>
      <c r="L311" s="485"/>
      <c r="M311" s="485"/>
    </row>
    <row r="312" spans="1:14" s="249" customFormat="1" x14ac:dyDescent="0.2">
      <c r="A312" s="572">
        <v>54</v>
      </c>
      <c r="B312" s="310" t="s">
        <v>193</v>
      </c>
      <c r="C312" s="398" t="s">
        <v>194</v>
      </c>
      <c r="D312" s="399" t="s">
        <v>192</v>
      </c>
      <c r="E312" s="399"/>
      <c r="F312" s="400">
        <v>1</v>
      </c>
      <c r="G312" s="289"/>
      <c r="H312" s="289"/>
      <c r="I312" s="311"/>
      <c r="J312" s="289"/>
      <c r="K312" s="289"/>
      <c r="L312" s="289"/>
      <c r="M312" s="311"/>
      <c r="N312" s="250"/>
    </row>
    <row r="313" spans="1:14" s="249" customFormat="1" x14ac:dyDescent="0.2">
      <c r="A313" s="572"/>
      <c r="B313" s="290"/>
      <c r="C313" s="312" t="s">
        <v>3</v>
      </c>
      <c r="D313" s="290" t="s">
        <v>4</v>
      </c>
      <c r="E313" s="290">
        <v>0.89</v>
      </c>
      <c r="F313" s="289">
        <f>E313*F312</f>
        <v>0.89</v>
      </c>
      <c r="G313" s="289"/>
      <c r="H313" s="289"/>
      <c r="I313" s="289"/>
      <c r="J313" s="289"/>
      <c r="K313" s="289"/>
      <c r="L313" s="289"/>
      <c r="M313" s="289"/>
      <c r="N313" s="250"/>
    </row>
    <row r="314" spans="1:14" s="249" customFormat="1" x14ac:dyDescent="0.2">
      <c r="A314" s="572"/>
      <c r="B314" s="290"/>
      <c r="C314" s="312" t="s">
        <v>133</v>
      </c>
      <c r="D314" s="290" t="s">
        <v>12</v>
      </c>
      <c r="E314" s="290">
        <v>0.08</v>
      </c>
      <c r="F314" s="289">
        <f>E314*F312</f>
        <v>0.08</v>
      </c>
      <c r="G314" s="289"/>
      <c r="H314" s="289"/>
      <c r="I314" s="289"/>
      <c r="J314" s="289"/>
      <c r="K314" s="289"/>
      <c r="L314" s="289"/>
      <c r="M314" s="289"/>
      <c r="N314" s="250"/>
    </row>
    <row r="315" spans="1:14" s="249" customFormat="1" ht="30" x14ac:dyDescent="0.3">
      <c r="A315" s="572"/>
      <c r="B315" s="290"/>
      <c r="C315" s="292" t="s">
        <v>197</v>
      </c>
      <c r="D315" s="290" t="s">
        <v>20</v>
      </c>
      <c r="E315" s="293" t="s">
        <v>46</v>
      </c>
      <c r="F315" s="289">
        <v>4.5</v>
      </c>
      <c r="G315" s="289"/>
      <c r="H315" s="289"/>
      <c r="I315" s="289"/>
      <c r="J315" s="289"/>
      <c r="K315" s="289"/>
      <c r="L315" s="289"/>
      <c r="M315" s="289"/>
      <c r="N315" s="250"/>
    </row>
    <row r="316" spans="1:14" s="249" customFormat="1" ht="30" x14ac:dyDescent="0.3">
      <c r="A316" s="572"/>
      <c r="B316" s="290"/>
      <c r="C316" s="292" t="s">
        <v>195</v>
      </c>
      <c r="D316" s="290" t="s">
        <v>20</v>
      </c>
      <c r="E316" s="293" t="s">
        <v>46</v>
      </c>
      <c r="F316" s="289">
        <v>4.5</v>
      </c>
      <c r="G316" s="289"/>
      <c r="H316" s="289"/>
      <c r="I316" s="289"/>
      <c r="J316" s="289"/>
      <c r="K316" s="289"/>
      <c r="L316" s="289"/>
      <c r="M316" s="289"/>
      <c r="N316" s="250"/>
    </row>
    <row r="317" spans="1:14" s="249" customFormat="1" ht="30" x14ac:dyDescent="0.3">
      <c r="A317" s="572"/>
      <c r="B317" s="290"/>
      <c r="C317" s="292" t="s">
        <v>196</v>
      </c>
      <c r="D317" s="290" t="s">
        <v>126</v>
      </c>
      <c r="E317" s="293" t="s">
        <v>46</v>
      </c>
      <c r="F317" s="289">
        <v>2</v>
      </c>
      <c r="G317" s="289"/>
      <c r="H317" s="289"/>
      <c r="I317" s="289"/>
      <c r="J317" s="289"/>
      <c r="K317" s="289"/>
      <c r="L317" s="289"/>
      <c r="M317" s="289"/>
      <c r="N317" s="250"/>
    </row>
    <row r="318" spans="1:14" x14ac:dyDescent="0.25">
      <c r="A318" s="76"/>
      <c r="B318" s="76"/>
      <c r="C318" s="147" t="s">
        <v>119</v>
      </c>
      <c r="D318" s="76"/>
      <c r="E318" s="76"/>
      <c r="F318" s="76"/>
      <c r="G318" s="489"/>
      <c r="H318" s="489"/>
      <c r="I318" s="489"/>
      <c r="J318" s="489"/>
      <c r="K318" s="489"/>
      <c r="L318" s="489"/>
      <c r="M318" s="489"/>
    </row>
    <row r="319" spans="1:14" ht="25.5" x14ac:dyDescent="0.25">
      <c r="A319" s="76"/>
      <c r="B319" s="76"/>
      <c r="C319" s="147" t="s">
        <v>120</v>
      </c>
      <c r="D319" s="560" t="s">
        <v>319</v>
      </c>
      <c r="E319" s="76"/>
      <c r="F319" s="76"/>
      <c r="G319" s="487"/>
      <c r="H319" s="487"/>
      <c r="I319" s="487"/>
      <c r="J319" s="487"/>
      <c r="K319" s="487"/>
      <c r="L319" s="487"/>
      <c r="M319" s="487"/>
    </row>
    <row r="320" spans="1:14" x14ac:dyDescent="0.25">
      <c r="A320" s="76"/>
      <c r="B320" s="76"/>
      <c r="C320" s="147" t="s">
        <v>119</v>
      </c>
      <c r="D320" s="148"/>
      <c r="E320" s="76"/>
      <c r="F320" s="76"/>
      <c r="G320" s="487"/>
      <c r="H320" s="487"/>
      <c r="I320" s="487"/>
      <c r="J320" s="487"/>
      <c r="K320" s="487"/>
      <c r="L320" s="487"/>
      <c r="M320" s="487"/>
    </row>
    <row r="321" spans="1:67" ht="25.5" x14ac:dyDescent="0.25">
      <c r="A321" s="76"/>
      <c r="B321" s="76"/>
      <c r="C321" s="147" t="s">
        <v>121</v>
      </c>
      <c r="D321" s="560" t="s">
        <v>320</v>
      </c>
      <c r="E321" s="76"/>
      <c r="F321" s="76"/>
      <c r="G321" s="487"/>
      <c r="H321" s="487"/>
      <c r="I321" s="487"/>
      <c r="J321" s="487"/>
      <c r="K321" s="487"/>
      <c r="L321" s="487"/>
      <c r="M321" s="487"/>
    </row>
    <row r="322" spans="1:67" x14ac:dyDescent="0.25">
      <c r="A322" s="76"/>
      <c r="B322" s="76"/>
      <c r="C322" s="395" t="s">
        <v>119</v>
      </c>
      <c r="D322" s="396"/>
      <c r="E322" s="397"/>
      <c r="F322" s="397"/>
      <c r="G322" s="488"/>
      <c r="H322" s="488"/>
      <c r="I322" s="488"/>
      <c r="J322" s="488"/>
      <c r="K322" s="488"/>
      <c r="L322" s="488"/>
      <c r="M322" s="488"/>
    </row>
    <row r="323" spans="1:67" s="371" customFormat="1" ht="28.5" customHeight="1" x14ac:dyDescent="0.25">
      <c r="A323" s="366"/>
      <c r="B323" s="366"/>
      <c r="C323" s="254" t="s">
        <v>287</v>
      </c>
      <c r="D323" s="387">
        <v>0.02</v>
      </c>
      <c r="E323" s="387"/>
      <c r="F323" s="388"/>
      <c r="G323" s="291"/>
      <c r="H323" s="291"/>
      <c r="I323" s="291"/>
      <c r="J323" s="291"/>
      <c r="K323" s="291"/>
      <c r="L323" s="291"/>
      <c r="M323" s="291"/>
      <c r="N323" s="375"/>
      <c r="O323" s="370"/>
      <c r="P323" s="370"/>
      <c r="Q323" s="370"/>
      <c r="R323" s="370"/>
      <c r="S323" s="370"/>
      <c r="T323" s="370"/>
      <c r="U323" s="370"/>
      <c r="V323" s="370"/>
      <c r="W323" s="370"/>
      <c r="X323" s="370"/>
      <c r="Y323" s="370"/>
      <c r="Z323" s="370"/>
      <c r="AA323" s="370"/>
      <c r="AB323" s="370"/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0"/>
      <c r="BA323" s="370"/>
      <c r="BB323" s="370"/>
      <c r="BC323" s="370"/>
      <c r="BD323" s="370"/>
      <c r="BE323" s="370"/>
      <c r="BF323" s="370"/>
      <c r="BG323" s="370"/>
      <c r="BH323" s="370"/>
      <c r="BI323" s="370"/>
      <c r="BJ323" s="370"/>
      <c r="BK323" s="370"/>
      <c r="BL323" s="370"/>
      <c r="BM323" s="370"/>
      <c r="BN323" s="370"/>
      <c r="BO323" s="370"/>
    </row>
    <row r="324" spans="1:67" s="371" customFormat="1" ht="17.25" customHeight="1" x14ac:dyDescent="0.25">
      <c r="A324" s="366"/>
      <c r="B324" s="366"/>
      <c r="C324" s="390" t="s">
        <v>119</v>
      </c>
      <c r="D324" s="383"/>
      <c r="E324" s="383"/>
      <c r="F324" s="384"/>
      <c r="G324" s="482"/>
      <c r="H324" s="482"/>
      <c r="I324" s="482"/>
      <c r="J324" s="482"/>
      <c r="K324" s="482"/>
      <c r="L324" s="482"/>
      <c r="M324" s="482"/>
      <c r="N324" s="375"/>
      <c r="O324" s="370"/>
      <c r="P324" s="370"/>
      <c r="Q324" s="370"/>
      <c r="R324" s="370"/>
      <c r="S324" s="370"/>
      <c r="T324" s="370"/>
      <c r="U324" s="370"/>
      <c r="V324" s="370"/>
      <c r="W324" s="370"/>
      <c r="X324" s="370"/>
      <c r="Y324" s="370"/>
      <c r="Z324" s="370"/>
      <c r="AA324" s="370"/>
      <c r="AB324" s="370"/>
      <c r="AC324" s="370"/>
      <c r="AD324" s="370"/>
      <c r="AE324" s="370"/>
      <c r="AF324" s="370"/>
      <c r="AG324" s="370"/>
      <c r="AH324" s="370"/>
      <c r="AI324" s="370"/>
      <c r="AJ324" s="370"/>
      <c r="AK324" s="370"/>
      <c r="AL324" s="370"/>
      <c r="AM324" s="370"/>
      <c r="AN324" s="370"/>
      <c r="AO324" s="370"/>
      <c r="AP324" s="370"/>
      <c r="AQ324" s="370"/>
      <c r="AR324" s="370"/>
      <c r="AS324" s="370"/>
      <c r="AT324" s="370"/>
      <c r="AU324" s="370"/>
      <c r="AV324" s="370"/>
      <c r="AW324" s="370"/>
      <c r="AX324" s="370"/>
      <c r="AY324" s="370"/>
      <c r="AZ324" s="370"/>
      <c r="BA324" s="370"/>
      <c r="BB324" s="370"/>
      <c r="BC324" s="370"/>
      <c r="BD324" s="370"/>
      <c r="BE324" s="370"/>
      <c r="BF324" s="370"/>
      <c r="BG324" s="370"/>
      <c r="BH324" s="370"/>
      <c r="BI324" s="370"/>
      <c r="BJ324" s="370"/>
      <c r="BK324" s="370"/>
      <c r="BL324" s="370"/>
      <c r="BM324" s="370"/>
      <c r="BN324" s="370"/>
      <c r="BO324" s="370"/>
    </row>
    <row r="327" spans="1:67" x14ac:dyDescent="0.25">
      <c r="E327" s="571"/>
      <c r="F327" s="571"/>
      <c r="G327" s="571"/>
      <c r="H327" s="571"/>
      <c r="I327" s="571"/>
    </row>
  </sheetData>
  <protectedRanges>
    <protectedRange sqref="G271:M317" name="Range1"/>
  </protectedRanges>
  <mergeCells count="59">
    <mergeCell ref="A125:A129"/>
    <mergeCell ref="B125:B127"/>
    <mergeCell ref="A130:A134"/>
    <mergeCell ref="B130:B132"/>
    <mergeCell ref="A112:A124"/>
    <mergeCell ref="A271:A281"/>
    <mergeCell ref="A282:A286"/>
    <mergeCell ref="A287:A296"/>
    <mergeCell ref="A297:A301"/>
    <mergeCell ref="A302:A311"/>
    <mergeCell ref="A268:A270"/>
    <mergeCell ref="A221:A225"/>
    <mergeCell ref="B221:B223"/>
    <mergeCell ref="A230:A231"/>
    <mergeCell ref="B230:B231"/>
    <mergeCell ref="A232:A234"/>
    <mergeCell ref="B232:B233"/>
    <mergeCell ref="A236:A240"/>
    <mergeCell ref="A241:A243"/>
    <mergeCell ref="A244:A246"/>
    <mergeCell ref="A247:A254"/>
    <mergeCell ref="A255:A259"/>
    <mergeCell ref="A189:A190"/>
    <mergeCell ref="B189:B190"/>
    <mergeCell ref="A191:A192"/>
    <mergeCell ref="A194:A198"/>
    <mergeCell ref="A216:A220"/>
    <mergeCell ref="B216:B218"/>
    <mergeCell ref="A11:A13"/>
    <mergeCell ref="B11:B13"/>
    <mergeCell ref="A107:A111"/>
    <mergeCell ref="B107:B109"/>
    <mergeCell ref="A18:A19"/>
    <mergeCell ref="B18:B19"/>
    <mergeCell ref="A20:A21"/>
    <mergeCell ref="A23:A27"/>
    <mergeCell ref="A28:A37"/>
    <mergeCell ref="A43:A47"/>
    <mergeCell ref="A48:A50"/>
    <mergeCell ref="A51:A60"/>
    <mergeCell ref="A61:A64"/>
    <mergeCell ref="A102:A106"/>
    <mergeCell ref="B102:B104"/>
    <mergeCell ref="E327:I327"/>
    <mergeCell ref="A312:A317"/>
    <mergeCell ref="A1:M1"/>
    <mergeCell ref="A2:M2"/>
    <mergeCell ref="D4:M4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M5:M6"/>
    <mergeCell ref="A7:A10"/>
  </mergeCells>
  <pageMargins left="0.70866141732283472" right="0.15748031496062992" top="0.31496062992125984" bottom="0.27559055118110237" header="0.23622047244094491" footer="0.23622047244094491"/>
  <pageSetup scale="8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"/>
  <sheetViews>
    <sheetView zoomScaleNormal="100" workbookViewId="0">
      <selection sqref="A1:M1"/>
    </sheetView>
  </sheetViews>
  <sheetFormatPr defaultRowHeight="15" x14ac:dyDescent="0.25"/>
  <cols>
    <col min="1" max="1" width="3.5703125" style="533" customWidth="1"/>
    <col min="2" max="2" width="8.28515625" style="533" customWidth="1"/>
    <col min="3" max="3" width="38" style="533" customWidth="1"/>
    <col min="4" max="4" width="8.5703125" style="533" customWidth="1"/>
    <col min="5" max="5" width="10.7109375" style="533" customWidth="1"/>
    <col min="6" max="6" width="10" style="533" customWidth="1"/>
    <col min="7" max="7" width="7.42578125" style="533" customWidth="1"/>
    <col min="8" max="8" width="9.28515625" style="533" bestFit="1" customWidth="1"/>
    <col min="9" max="9" width="7.7109375" style="533" customWidth="1"/>
    <col min="10" max="10" width="8.28515625" style="533" customWidth="1"/>
    <col min="11" max="11" width="7.140625" style="533" customWidth="1"/>
    <col min="12" max="12" width="7.7109375" style="533" customWidth="1"/>
    <col min="13" max="13" width="10.140625" style="533" bestFit="1" customWidth="1"/>
    <col min="14" max="16384" width="9.140625" style="533"/>
  </cols>
  <sheetData>
    <row r="1" spans="1:13" s="137" customFormat="1" ht="30.75" customHeight="1" x14ac:dyDescent="0.3">
      <c r="A1" s="609" t="s">
        <v>325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</row>
    <row r="2" spans="1:13" s="137" customFormat="1" x14ac:dyDescent="0.3">
      <c r="A2" s="574" t="s">
        <v>280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</row>
    <row r="3" spans="1:13" s="137" customFormat="1" x14ac:dyDescent="0.3">
      <c r="A3" s="203"/>
      <c r="B3" s="204"/>
      <c r="C3" s="205"/>
      <c r="D3" s="203"/>
      <c r="E3" s="206"/>
      <c r="F3" s="206"/>
      <c r="G3" s="207"/>
      <c r="H3" s="206"/>
      <c r="I3" s="206"/>
      <c r="J3" s="206"/>
      <c r="K3" s="206"/>
      <c r="L3" s="206"/>
      <c r="M3" s="206"/>
    </row>
    <row r="4" spans="1:13" s="137" customFormat="1" x14ac:dyDescent="0.3">
      <c r="A4" s="203"/>
      <c r="B4" s="204"/>
      <c r="C4" s="205"/>
      <c r="D4" s="575" t="s">
        <v>310</v>
      </c>
      <c r="E4" s="575"/>
      <c r="F4" s="575"/>
      <c r="G4" s="575"/>
      <c r="H4" s="575"/>
      <c r="I4" s="575"/>
      <c r="J4" s="575"/>
      <c r="K4" s="575"/>
      <c r="L4" s="575"/>
      <c r="M4" s="575"/>
    </row>
    <row r="5" spans="1:13" s="137" customFormat="1" x14ac:dyDescent="0.3">
      <c r="A5" s="610" t="s">
        <v>180</v>
      </c>
      <c r="B5" s="577" t="s">
        <v>181</v>
      </c>
      <c r="C5" s="577" t="s">
        <v>182</v>
      </c>
      <c r="D5" s="576" t="s">
        <v>183</v>
      </c>
      <c r="E5" s="577" t="s">
        <v>184</v>
      </c>
      <c r="F5" s="576" t="s">
        <v>185</v>
      </c>
      <c r="G5" s="576" t="s">
        <v>186</v>
      </c>
      <c r="H5" s="576"/>
      <c r="I5" s="576" t="s">
        <v>187</v>
      </c>
      <c r="J5" s="576"/>
      <c r="K5" s="576" t="s">
        <v>188</v>
      </c>
      <c r="L5" s="576"/>
      <c r="M5" s="576" t="s">
        <v>189</v>
      </c>
    </row>
    <row r="6" spans="1:13" s="137" customFormat="1" ht="29.25" customHeight="1" x14ac:dyDescent="0.3">
      <c r="A6" s="611"/>
      <c r="B6" s="577"/>
      <c r="C6" s="577"/>
      <c r="D6" s="576"/>
      <c r="E6" s="577"/>
      <c r="F6" s="576"/>
      <c r="G6" s="136" t="s">
        <v>313</v>
      </c>
      <c r="H6" s="449" t="s">
        <v>189</v>
      </c>
      <c r="I6" s="136" t="s">
        <v>313</v>
      </c>
      <c r="J6" s="449" t="s">
        <v>189</v>
      </c>
      <c r="K6" s="136" t="s">
        <v>313</v>
      </c>
      <c r="L6" s="449" t="s">
        <v>189</v>
      </c>
      <c r="M6" s="576"/>
    </row>
    <row r="7" spans="1:13" s="294" customFormat="1" ht="45" x14ac:dyDescent="0.3">
      <c r="A7" s="603">
        <v>1</v>
      </c>
      <c r="B7" s="451" t="s">
        <v>224</v>
      </c>
      <c r="C7" s="313" t="s">
        <v>235</v>
      </c>
      <c r="D7" s="107" t="s">
        <v>191</v>
      </c>
      <c r="E7" s="314"/>
      <c r="F7" s="315">
        <v>184</v>
      </c>
      <c r="G7" s="36"/>
      <c r="H7" s="36"/>
      <c r="I7" s="36"/>
      <c r="J7" s="36"/>
      <c r="K7" s="36"/>
      <c r="L7" s="36"/>
      <c r="M7" s="36"/>
    </row>
    <row r="8" spans="1:13" s="294" customFormat="1" x14ac:dyDescent="0.3">
      <c r="A8" s="603"/>
      <c r="B8" s="62"/>
      <c r="C8" s="295" t="s">
        <v>225</v>
      </c>
      <c r="D8" s="452" t="s">
        <v>124</v>
      </c>
      <c r="E8" s="296">
        <v>0.1</v>
      </c>
      <c r="F8" s="308">
        <f>F7*E8</f>
        <v>18.400000000000002</v>
      </c>
      <c r="G8" s="36"/>
      <c r="H8" s="36"/>
      <c r="I8" s="36"/>
      <c r="J8" s="36"/>
      <c r="K8" s="36"/>
      <c r="L8" s="36"/>
      <c r="M8" s="36"/>
    </row>
    <row r="9" spans="1:13" s="294" customFormat="1" x14ac:dyDescent="0.3">
      <c r="A9" s="603"/>
      <c r="B9" s="62"/>
      <c r="C9" s="298" t="s">
        <v>236</v>
      </c>
      <c r="D9" s="452" t="s">
        <v>226</v>
      </c>
      <c r="E9" s="299" t="s">
        <v>46</v>
      </c>
      <c r="F9" s="308">
        <v>184</v>
      </c>
      <c r="G9" s="36"/>
      <c r="H9" s="36"/>
      <c r="I9" s="36"/>
      <c r="J9" s="36"/>
      <c r="K9" s="36"/>
      <c r="L9" s="36"/>
      <c r="M9" s="36"/>
    </row>
    <row r="10" spans="1:13" s="294" customFormat="1" x14ac:dyDescent="0.3">
      <c r="A10" s="603"/>
      <c r="B10" s="62"/>
      <c r="C10" s="298" t="s">
        <v>237</v>
      </c>
      <c r="D10" s="212" t="s">
        <v>192</v>
      </c>
      <c r="E10" s="299" t="s">
        <v>46</v>
      </c>
      <c r="F10" s="308">
        <v>188</v>
      </c>
      <c r="G10" s="36"/>
      <c r="H10" s="36"/>
      <c r="I10" s="36"/>
      <c r="J10" s="36"/>
      <c r="K10" s="36"/>
      <c r="L10" s="36"/>
      <c r="M10" s="36"/>
    </row>
    <row r="11" spans="1:13" s="294" customFormat="1" ht="30" x14ac:dyDescent="0.3">
      <c r="A11" s="603"/>
      <c r="B11" s="62"/>
      <c r="C11" s="298" t="s">
        <v>238</v>
      </c>
      <c r="D11" s="212" t="s">
        <v>20</v>
      </c>
      <c r="E11" s="299" t="s">
        <v>46</v>
      </c>
      <c r="F11" s="309">
        <v>184</v>
      </c>
      <c r="G11" s="36"/>
      <c r="H11" s="36"/>
      <c r="I11" s="36"/>
      <c r="J11" s="36"/>
      <c r="K11" s="36"/>
      <c r="L11" s="36"/>
      <c r="M11" s="36"/>
    </row>
    <row r="12" spans="1:13" s="294" customFormat="1" x14ac:dyDescent="0.3">
      <c r="A12" s="603"/>
      <c r="B12" s="62"/>
      <c r="C12" s="306" t="s">
        <v>227</v>
      </c>
      <c r="D12" s="452" t="s">
        <v>12</v>
      </c>
      <c r="E12" s="296">
        <v>4.3799999999999999E-2</v>
      </c>
      <c r="F12" s="297">
        <f>F7*E12</f>
        <v>8.0592000000000006</v>
      </c>
      <c r="G12" s="36"/>
      <c r="H12" s="36"/>
      <c r="I12" s="36"/>
      <c r="J12" s="36"/>
      <c r="K12" s="36"/>
      <c r="L12" s="36"/>
      <c r="M12" s="36"/>
    </row>
    <row r="13" spans="1:13" s="294" customFormat="1" x14ac:dyDescent="0.3">
      <c r="A13" s="603">
        <v>2</v>
      </c>
      <c r="B13" s="451" t="s">
        <v>228</v>
      </c>
      <c r="C13" s="316" t="s">
        <v>239</v>
      </c>
      <c r="D13" s="107" t="s">
        <v>126</v>
      </c>
      <c r="E13" s="317"/>
      <c r="F13" s="318">
        <v>6</v>
      </c>
      <c r="G13" s="36"/>
      <c r="H13" s="36"/>
      <c r="I13" s="36"/>
      <c r="J13" s="36"/>
      <c r="K13" s="36"/>
      <c r="L13" s="36"/>
      <c r="M13" s="36"/>
    </row>
    <row r="14" spans="1:13" s="294" customFormat="1" x14ac:dyDescent="0.3">
      <c r="A14" s="603"/>
      <c r="B14" s="62"/>
      <c r="C14" s="319" t="s">
        <v>3</v>
      </c>
      <c r="D14" s="452" t="s">
        <v>124</v>
      </c>
      <c r="E14" s="300">
        <v>1.23</v>
      </c>
      <c r="F14" s="301">
        <f>F13*E14</f>
        <v>7.38</v>
      </c>
      <c r="G14" s="36"/>
      <c r="H14" s="36"/>
      <c r="I14" s="36"/>
      <c r="J14" s="36"/>
      <c r="K14" s="36"/>
      <c r="L14" s="36"/>
      <c r="M14" s="36"/>
    </row>
    <row r="15" spans="1:13" s="294" customFormat="1" x14ac:dyDescent="0.3">
      <c r="A15" s="603"/>
      <c r="B15" s="62"/>
      <c r="C15" s="319" t="s">
        <v>240</v>
      </c>
      <c r="D15" s="452" t="s">
        <v>126</v>
      </c>
      <c r="E15" s="300" t="s">
        <v>304</v>
      </c>
      <c r="F15" s="300">
        <v>6</v>
      </c>
      <c r="G15" s="36"/>
      <c r="H15" s="36"/>
      <c r="I15" s="36"/>
      <c r="J15" s="36"/>
      <c r="K15" s="36"/>
      <c r="L15" s="36"/>
      <c r="M15" s="36"/>
    </row>
    <row r="16" spans="1:13" s="294" customFormat="1" x14ac:dyDescent="0.3">
      <c r="A16" s="603"/>
      <c r="B16" s="451"/>
      <c r="C16" s="302" t="s">
        <v>229</v>
      </c>
      <c r="D16" s="452" t="s">
        <v>6</v>
      </c>
      <c r="E16" s="300">
        <v>0.114</v>
      </c>
      <c r="F16" s="300">
        <f>F13*E16</f>
        <v>0.68400000000000005</v>
      </c>
      <c r="G16" s="36"/>
      <c r="H16" s="36"/>
      <c r="I16" s="36"/>
      <c r="J16" s="36"/>
      <c r="K16" s="36"/>
      <c r="L16" s="36"/>
      <c r="M16" s="36"/>
    </row>
    <row r="17" spans="1:14" s="294" customFormat="1" x14ac:dyDescent="0.3">
      <c r="A17" s="603"/>
      <c r="B17" s="62"/>
      <c r="C17" s="306" t="s">
        <v>227</v>
      </c>
      <c r="D17" s="452" t="s">
        <v>12</v>
      </c>
      <c r="E17" s="300">
        <v>8.4099999999999994E-2</v>
      </c>
      <c r="F17" s="301">
        <f>F13*E17</f>
        <v>0.50459999999999994</v>
      </c>
      <c r="G17" s="36"/>
      <c r="H17" s="36"/>
      <c r="I17" s="36"/>
      <c r="J17" s="36"/>
      <c r="K17" s="36"/>
      <c r="L17" s="36"/>
      <c r="M17" s="36"/>
    </row>
    <row r="18" spans="1:14" s="294" customFormat="1" ht="36" customHeight="1" x14ac:dyDescent="0.3">
      <c r="A18" s="603">
        <v>3</v>
      </c>
      <c r="B18" s="451" t="s">
        <v>230</v>
      </c>
      <c r="C18" s="320" t="s">
        <v>241</v>
      </c>
      <c r="D18" s="107" t="s">
        <v>191</v>
      </c>
      <c r="E18" s="315"/>
      <c r="F18" s="315">
        <v>98</v>
      </c>
      <c r="G18" s="36"/>
      <c r="H18" s="36"/>
      <c r="I18" s="36"/>
      <c r="J18" s="36"/>
      <c r="K18" s="36"/>
      <c r="L18" s="36"/>
      <c r="M18" s="36"/>
    </row>
    <row r="19" spans="1:14" s="294" customFormat="1" x14ac:dyDescent="0.3">
      <c r="A19" s="603"/>
      <c r="B19" s="451"/>
      <c r="C19" s="319" t="s">
        <v>3</v>
      </c>
      <c r="D19" s="452" t="s">
        <v>124</v>
      </c>
      <c r="E19" s="296">
        <v>8.6699999999999999E-2</v>
      </c>
      <c r="F19" s="297">
        <f>$F$18*E19</f>
        <v>8.4966000000000008</v>
      </c>
      <c r="G19" s="36"/>
      <c r="H19" s="36"/>
      <c r="I19" s="36"/>
      <c r="J19" s="36"/>
      <c r="K19" s="36"/>
      <c r="L19" s="36"/>
      <c r="M19" s="36"/>
    </row>
    <row r="20" spans="1:14" s="294" customFormat="1" x14ac:dyDescent="0.3">
      <c r="A20" s="603"/>
      <c r="B20" s="451"/>
      <c r="C20" s="298" t="s">
        <v>242</v>
      </c>
      <c r="D20" s="452" t="s">
        <v>226</v>
      </c>
      <c r="E20" s="296">
        <v>1</v>
      </c>
      <c r="F20" s="297">
        <f t="shared" ref="F20:F21" si="0">$F$18*E20</f>
        <v>98</v>
      </c>
      <c r="G20" s="36"/>
      <c r="H20" s="36"/>
      <c r="I20" s="36"/>
      <c r="J20" s="36"/>
      <c r="K20" s="36"/>
      <c r="L20" s="36"/>
      <c r="M20" s="36"/>
    </row>
    <row r="21" spans="1:14" s="294" customFormat="1" x14ac:dyDescent="0.3">
      <c r="A21" s="603"/>
      <c r="B21" s="451"/>
      <c r="C21" s="298" t="s">
        <v>231</v>
      </c>
      <c r="D21" s="452" t="s">
        <v>161</v>
      </c>
      <c r="E21" s="296">
        <v>0.12239999999999999</v>
      </c>
      <c r="F21" s="297">
        <f t="shared" si="0"/>
        <v>11.995199999999999</v>
      </c>
      <c r="G21" s="36"/>
      <c r="H21" s="36"/>
      <c r="I21" s="36"/>
      <c r="J21" s="36"/>
      <c r="K21" s="36"/>
      <c r="L21" s="36"/>
      <c r="M21" s="36"/>
    </row>
    <row r="22" spans="1:14" s="294" customFormat="1" ht="24.75" customHeight="1" x14ac:dyDescent="0.3">
      <c r="A22" s="603"/>
      <c r="B22" s="451"/>
      <c r="C22" s="298" t="s">
        <v>243</v>
      </c>
      <c r="D22" s="452" t="s">
        <v>226</v>
      </c>
      <c r="E22" s="296" t="s">
        <v>46</v>
      </c>
      <c r="F22" s="296">
        <v>110</v>
      </c>
      <c r="G22" s="36"/>
      <c r="H22" s="36"/>
      <c r="I22" s="36"/>
      <c r="J22" s="36"/>
      <c r="K22" s="36"/>
      <c r="L22" s="36"/>
      <c r="M22" s="36"/>
    </row>
    <row r="23" spans="1:14" s="294" customFormat="1" x14ac:dyDescent="0.3">
      <c r="A23" s="603"/>
      <c r="B23" s="303"/>
      <c r="C23" s="302" t="s">
        <v>232</v>
      </c>
      <c r="D23" s="452" t="s">
        <v>6</v>
      </c>
      <c r="E23" s="296">
        <v>4.4000000000000003E-3</v>
      </c>
      <c r="F23" s="296">
        <f>F18*E23</f>
        <v>0.43120000000000003</v>
      </c>
      <c r="G23" s="36"/>
      <c r="H23" s="36"/>
      <c r="I23" s="36"/>
      <c r="J23" s="36"/>
      <c r="K23" s="36"/>
      <c r="L23" s="36"/>
      <c r="M23" s="36"/>
    </row>
    <row r="24" spans="1:14" s="294" customFormat="1" x14ac:dyDescent="0.3">
      <c r="A24" s="603"/>
      <c r="B24" s="451"/>
      <c r="C24" s="306" t="s">
        <v>227</v>
      </c>
      <c r="D24" s="452" t="s">
        <v>12</v>
      </c>
      <c r="E24" s="296">
        <v>4.3E-3</v>
      </c>
      <c r="F24" s="297">
        <f>F18*E24</f>
        <v>0.4214</v>
      </c>
      <c r="G24" s="36"/>
      <c r="H24" s="36"/>
      <c r="I24" s="36"/>
      <c r="J24" s="36"/>
      <c r="K24" s="36"/>
      <c r="L24" s="36"/>
      <c r="M24" s="36"/>
    </row>
    <row r="25" spans="1:14" s="294" customFormat="1" ht="30" x14ac:dyDescent="0.3">
      <c r="A25" s="604">
        <v>4</v>
      </c>
      <c r="B25" s="445" t="s">
        <v>233</v>
      </c>
      <c r="C25" s="353" t="s">
        <v>244</v>
      </c>
      <c r="D25" s="354" t="s">
        <v>126</v>
      </c>
      <c r="E25" s="120"/>
      <c r="F25" s="355">
        <v>2</v>
      </c>
      <c r="G25" s="321"/>
      <c r="H25" s="321"/>
      <c r="I25" s="321"/>
      <c r="J25" s="321"/>
      <c r="K25" s="321"/>
      <c r="L25" s="321"/>
      <c r="M25" s="321"/>
    </row>
    <row r="26" spans="1:14" s="294" customFormat="1" x14ac:dyDescent="0.3">
      <c r="A26" s="604"/>
      <c r="B26" s="445"/>
      <c r="C26" s="304" t="s">
        <v>234</v>
      </c>
      <c r="D26" s="452" t="s">
        <v>4</v>
      </c>
      <c r="E26" s="305">
        <v>6</v>
      </c>
      <c r="F26" s="305">
        <f>E26*F25</f>
        <v>12</v>
      </c>
      <c r="G26" s="36"/>
      <c r="H26" s="36"/>
      <c r="I26" s="36"/>
      <c r="J26" s="36"/>
      <c r="K26" s="36"/>
      <c r="L26" s="36"/>
      <c r="M26" s="36"/>
    </row>
    <row r="27" spans="1:14" s="294" customFormat="1" x14ac:dyDescent="0.3">
      <c r="A27" s="604"/>
      <c r="B27" s="445"/>
      <c r="C27" s="62" t="s">
        <v>245</v>
      </c>
      <c r="D27" s="452" t="s">
        <v>126</v>
      </c>
      <c r="E27" s="299" t="s">
        <v>46</v>
      </c>
      <c r="F27" s="305">
        <v>2</v>
      </c>
      <c r="G27" s="36"/>
      <c r="H27" s="36"/>
      <c r="I27" s="36"/>
      <c r="J27" s="36"/>
      <c r="K27" s="36"/>
      <c r="L27" s="36"/>
      <c r="M27" s="36"/>
    </row>
    <row r="28" spans="1:14" s="294" customFormat="1" x14ac:dyDescent="0.3">
      <c r="A28" s="604"/>
      <c r="B28" s="445"/>
      <c r="C28" s="306" t="s">
        <v>247</v>
      </c>
      <c r="D28" s="212" t="s">
        <v>126</v>
      </c>
      <c r="E28" s="299" t="s">
        <v>46</v>
      </c>
      <c r="F28" s="307">
        <v>2</v>
      </c>
      <c r="G28" s="36"/>
      <c r="H28" s="36"/>
      <c r="I28" s="36"/>
      <c r="J28" s="36"/>
      <c r="K28" s="36"/>
      <c r="L28" s="36"/>
      <c r="M28" s="36"/>
    </row>
    <row r="29" spans="1:14" s="294" customFormat="1" x14ac:dyDescent="0.3">
      <c r="A29" s="604"/>
      <c r="B29" s="445"/>
      <c r="C29" s="306" t="s">
        <v>246</v>
      </c>
      <c r="D29" s="212" t="s">
        <v>126</v>
      </c>
      <c r="E29" s="299" t="s">
        <v>46</v>
      </c>
      <c r="F29" s="307">
        <v>2</v>
      </c>
      <c r="G29" s="36"/>
      <c r="H29" s="36"/>
      <c r="I29" s="36"/>
      <c r="J29" s="36"/>
      <c r="K29" s="36"/>
      <c r="L29" s="36"/>
      <c r="M29" s="36"/>
    </row>
    <row r="30" spans="1:14" s="294" customFormat="1" ht="15.75" thickBot="1" x14ac:dyDescent="0.35">
      <c r="A30" s="604"/>
      <c r="B30" s="445"/>
      <c r="C30" s="304" t="s">
        <v>25</v>
      </c>
      <c r="D30" s="452" t="s">
        <v>12</v>
      </c>
      <c r="E30" s="305">
        <v>8.5399999999999991</v>
      </c>
      <c r="F30" s="305">
        <f>E30*F25</f>
        <v>17.079999999999998</v>
      </c>
      <c r="G30" s="36"/>
      <c r="H30" s="36"/>
      <c r="I30" s="36"/>
      <c r="J30" s="36"/>
      <c r="K30" s="36"/>
      <c r="L30" s="36"/>
      <c r="M30" s="36"/>
    </row>
    <row r="31" spans="1:14" s="205" customFormat="1" x14ac:dyDescent="0.3">
      <c r="A31" s="605">
        <v>5</v>
      </c>
      <c r="B31" s="534" t="s">
        <v>274</v>
      </c>
      <c r="C31" s="500" t="s">
        <v>279</v>
      </c>
      <c r="D31" s="501" t="s">
        <v>126</v>
      </c>
      <c r="E31" s="502"/>
      <c r="F31" s="503">
        <v>3</v>
      </c>
      <c r="G31" s="504"/>
      <c r="H31" s="504"/>
      <c r="I31" s="505"/>
      <c r="J31" s="504"/>
      <c r="K31" s="504"/>
      <c r="L31" s="504"/>
      <c r="M31" s="506"/>
      <c r="N31" s="204"/>
    </row>
    <row r="32" spans="1:14" s="205" customFormat="1" x14ac:dyDescent="0.3">
      <c r="A32" s="606"/>
      <c r="B32" s="507"/>
      <c r="C32" s="508" t="s">
        <v>3</v>
      </c>
      <c r="D32" s="507" t="s">
        <v>4</v>
      </c>
      <c r="E32" s="509">
        <v>0.34</v>
      </c>
      <c r="F32" s="510">
        <f>E32*F31</f>
        <v>1.02</v>
      </c>
      <c r="G32" s="510"/>
      <c r="H32" s="510"/>
      <c r="I32" s="510"/>
      <c r="J32" s="510"/>
      <c r="K32" s="510"/>
      <c r="L32" s="510"/>
      <c r="M32" s="511"/>
      <c r="N32" s="204"/>
    </row>
    <row r="33" spans="1:67" s="205" customFormat="1" x14ac:dyDescent="0.3">
      <c r="A33" s="606"/>
      <c r="B33" s="507"/>
      <c r="C33" s="508" t="s">
        <v>133</v>
      </c>
      <c r="D33" s="507" t="s">
        <v>12</v>
      </c>
      <c r="E33" s="512">
        <v>0.28999999999999998</v>
      </c>
      <c r="F33" s="510">
        <f>E33*F31</f>
        <v>0.86999999999999988</v>
      </c>
      <c r="G33" s="510"/>
      <c r="H33" s="510"/>
      <c r="I33" s="510"/>
      <c r="J33" s="510"/>
      <c r="K33" s="510"/>
      <c r="L33" s="510"/>
      <c r="M33" s="511"/>
      <c r="N33" s="204"/>
    </row>
    <row r="34" spans="1:67" s="205" customFormat="1" ht="15.75" x14ac:dyDescent="0.3">
      <c r="A34" s="606"/>
      <c r="B34" s="507"/>
      <c r="C34" s="159" t="s">
        <v>25</v>
      </c>
      <c r="D34" s="513" t="s">
        <v>12</v>
      </c>
      <c r="E34" s="512">
        <v>7.0000000000000007E-2</v>
      </c>
      <c r="F34" s="510">
        <f>E34*F31</f>
        <v>0.21000000000000002</v>
      </c>
      <c r="G34" s="510"/>
      <c r="H34" s="510"/>
      <c r="I34" s="510"/>
      <c r="J34" s="510"/>
      <c r="K34" s="510"/>
      <c r="L34" s="510"/>
      <c r="M34" s="511"/>
      <c r="N34" s="204"/>
    </row>
    <row r="35" spans="1:67" s="205" customFormat="1" ht="30" x14ac:dyDescent="0.3">
      <c r="A35" s="606"/>
      <c r="B35" s="507"/>
      <c r="C35" s="514" t="s">
        <v>275</v>
      </c>
      <c r="D35" s="507" t="s">
        <v>126</v>
      </c>
      <c r="E35" s="515" t="s">
        <v>46</v>
      </c>
      <c r="F35" s="510">
        <v>1</v>
      </c>
      <c r="G35" s="510"/>
      <c r="H35" s="510"/>
      <c r="I35" s="510"/>
      <c r="J35" s="510"/>
      <c r="K35" s="510"/>
      <c r="L35" s="510"/>
      <c r="M35" s="511"/>
      <c r="N35" s="204"/>
    </row>
    <row r="36" spans="1:67" s="205" customFormat="1" x14ac:dyDescent="0.3">
      <c r="A36" s="606"/>
      <c r="B36" s="507"/>
      <c r="C36" s="514" t="s">
        <v>276</v>
      </c>
      <c r="D36" s="507" t="s">
        <v>126</v>
      </c>
      <c r="E36" s="515" t="s">
        <v>46</v>
      </c>
      <c r="F36" s="510">
        <v>2</v>
      </c>
      <c r="G36" s="510"/>
      <c r="H36" s="510"/>
      <c r="I36" s="510"/>
      <c r="J36" s="510"/>
      <c r="K36" s="510"/>
      <c r="L36" s="510"/>
      <c r="M36" s="511"/>
      <c r="N36" s="204"/>
    </row>
    <row r="37" spans="1:67" s="205" customFormat="1" x14ac:dyDescent="0.3">
      <c r="A37" s="606"/>
      <c r="B37" s="507"/>
      <c r="C37" s="514" t="s">
        <v>277</v>
      </c>
      <c r="D37" s="507" t="s">
        <v>126</v>
      </c>
      <c r="E37" s="515" t="s">
        <v>46</v>
      </c>
      <c r="F37" s="510">
        <v>3</v>
      </c>
      <c r="G37" s="510"/>
      <c r="H37" s="510"/>
      <c r="I37" s="510"/>
      <c r="J37" s="510"/>
      <c r="K37" s="510"/>
      <c r="L37" s="510"/>
      <c r="M37" s="511"/>
      <c r="N37" s="204"/>
    </row>
    <row r="38" spans="1:67" s="205" customFormat="1" ht="15.75" thickBot="1" x14ac:dyDescent="0.35">
      <c r="A38" s="607"/>
      <c r="B38" s="516"/>
      <c r="C38" s="517" t="s">
        <v>278</v>
      </c>
      <c r="D38" s="516" t="s">
        <v>126</v>
      </c>
      <c r="E38" s="518" t="s">
        <v>46</v>
      </c>
      <c r="F38" s="519">
        <v>3</v>
      </c>
      <c r="G38" s="519"/>
      <c r="H38" s="519"/>
      <c r="I38" s="519"/>
      <c r="J38" s="519"/>
      <c r="K38" s="519"/>
      <c r="L38" s="519"/>
      <c r="M38" s="520"/>
      <c r="N38" s="204"/>
    </row>
    <row r="39" spans="1:67" s="205" customFormat="1" x14ac:dyDescent="0.3">
      <c r="A39" s="521"/>
      <c r="B39" s="521"/>
      <c r="C39" s="521" t="s">
        <v>119</v>
      </c>
      <c r="D39" s="521"/>
      <c r="E39" s="522"/>
      <c r="F39" s="523"/>
      <c r="G39" s="523"/>
      <c r="H39" s="523"/>
      <c r="I39" s="523"/>
      <c r="J39" s="523"/>
      <c r="K39" s="523"/>
      <c r="L39" s="523"/>
      <c r="M39" s="523"/>
      <c r="N39" s="204"/>
    </row>
    <row r="40" spans="1:67" s="294" customFormat="1" ht="30" x14ac:dyDescent="0.3">
      <c r="A40" s="304"/>
      <c r="B40" s="306"/>
      <c r="C40" s="212" t="s">
        <v>249</v>
      </c>
      <c r="D40" s="452"/>
      <c r="E40" s="561" t="s">
        <v>321</v>
      </c>
      <c r="F40" s="306"/>
      <c r="G40" s="36"/>
      <c r="H40" s="36"/>
      <c r="I40" s="36"/>
      <c r="J40" s="36"/>
      <c r="K40" s="36"/>
      <c r="L40" s="36"/>
      <c r="M40" s="36"/>
    </row>
    <row r="41" spans="1:67" s="294" customFormat="1" x14ac:dyDescent="0.3">
      <c r="A41" s="304"/>
      <c r="B41" s="306"/>
      <c r="C41" s="212" t="s">
        <v>281</v>
      </c>
      <c r="D41" s="452"/>
      <c r="E41" s="323"/>
      <c r="F41" s="306"/>
      <c r="G41" s="36"/>
      <c r="H41" s="36"/>
      <c r="I41" s="36"/>
      <c r="J41" s="36"/>
      <c r="K41" s="36"/>
      <c r="L41" s="36"/>
      <c r="M41" s="36"/>
    </row>
    <row r="42" spans="1:67" s="294" customFormat="1" ht="30" x14ac:dyDescent="0.3">
      <c r="A42" s="304"/>
      <c r="B42" s="306"/>
      <c r="C42" s="212" t="s">
        <v>250</v>
      </c>
      <c r="D42" s="452"/>
      <c r="E42" s="561" t="s">
        <v>320</v>
      </c>
      <c r="F42" s="306"/>
      <c r="G42" s="36"/>
      <c r="H42" s="36"/>
      <c r="I42" s="36"/>
      <c r="J42" s="36"/>
      <c r="K42" s="36"/>
      <c r="L42" s="36"/>
      <c r="M42" s="36"/>
    </row>
    <row r="43" spans="1:67" s="322" customFormat="1" x14ac:dyDescent="0.3">
      <c r="A43" s="304"/>
      <c r="B43" s="306"/>
      <c r="C43" s="212" t="s">
        <v>248</v>
      </c>
      <c r="D43" s="325"/>
      <c r="E43" s="326"/>
      <c r="F43" s="324"/>
      <c r="G43" s="321"/>
      <c r="H43" s="321"/>
      <c r="I43" s="321"/>
      <c r="J43" s="321"/>
      <c r="K43" s="321"/>
      <c r="L43" s="321"/>
      <c r="M43" s="36"/>
    </row>
    <row r="44" spans="1:67" s="529" customFormat="1" ht="28.5" customHeight="1" x14ac:dyDescent="0.3">
      <c r="A44" s="524"/>
      <c r="B44" s="524"/>
      <c r="C44" s="451" t="s">
        <v>287</v>
      </c>
      <c r="D44" s="451"/>
      <c r="E44" s="525">
        <v>0.02</v>
      </c>
      <c r="F44" s="526"/>
      <c r="G44" s="30"/>
      <c r="H44" s="30"/>
      <c r="I44" s="30"/>
      <c r="J44" s="30"/>
      <c r="K44" s="30"/>
      <c r="L44" s="30"/>
      <c r="M44" s="30"/>
      <c r="N44" s="527"/>
      <c r="O44" s="528"/>
      <c r="P44" s="528"/>
      <c r="Q44" s="528"/>
      <c r="R44" s="528"/>
      <c r="S44" s="528"/>
      <c r="T44" s="528"/>
      <c r="U44" s="528"/>
      <c r="V44" s="528"/>
      <c r="W44" s="528"/>
      <c r="X44" s="528"/>
      <c r="Y44" s="528"/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28"/>
      <c r="AR44" s="528"/>
      <c r="AS44" s="528"/>
      <c r="AT44" s="528"/>
      <c r="AU44" s="528"/>
      <c r="AV44" s="528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8"/>
      <c r="BJ44" s="528"/>
      <c r="BK44" s="528"/>
      <c r="BL44" s="528"/>
      <c r="BM44" s="528"/>
      <c r="BN44" s="528"/>
      <c r="BO44" s="528"/>
    </row>
    <row r="45" spans="1:67" s="529" customFormat="1" ht="17.25" customHeight="1" x14ac:dyDescent="0.3">
      <c r="A45" s="524"/>
      <c r="B45" s="524"/>
      <c r="C45" s="233" t="s">
        <v>119</v>
      </c>
      <c r="D45" s="530"/>
      <c r="E45" s="530"/>
      <c r="F45" s="531"/>
      <c r="G45" s="532"/>
      <c r="H45" s="532"/>
      <c r="I45" s="532"/>
      <c r="J45" s="532"/>
      <c r="K45" s="532"/>
      <c r="L45" s="532"/>
      <c r="M45" s="532"/>
      <c r="N45" s="527"/>
      <c r="O45" s="528"/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8"/>
      <c r="AA45" s="528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8"/>
      <c r="AP45" s="528"/>
      <c r="AQ45" s="528"/>
      <c r="AR45" s="528"/>
      <c r="AS45" s="528"/>
      <c r="AT45" s="528"/>
      <c r="AU45" s="528"/>
      <c r="AV45" s="528"/>
      <c r="AW45" s="528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528"/>
      <c r="BI45" s="528"/>
      <c r="BJ45" s="528"/>
      <c r="BK45" s="528"/>
      <c r="BL45" s="528"/>
      <c r="BM45" s="528"/>
      <c r="BN45" s="528"/>
      <c r="BO45" s="528"/>
    </row>
    <row r="48" spans="1:67" x14ac:dyDescent="0.25">
      <c r="E48" s="608"/>
      <c r="F48" s="608"/>
      <c r="G48" s="608"/>
      <c r="H48" s="608"/>
      <c r="I48" s="608"/>
    </row>
  </sheetData>
  <mergeCells count="19">
    <mergeCell ref="A7:A12"/>
    <mergeCell ref="A1:M1"/>
    <mergeCell ref="A2:M2"/>
    <mergeCell ref="D4:M4"/>
    <mergeCell ref="B5:B6"/>
    <mergeCell ref="C5:C6"/>
    <mergeCell ref="D5:D6"/>
    <mergeCell ref="E5:E6"/>
    <mergeCell ref="F5:F6"/>
    <mergeCell ref="G5:H5"/>
    <mergeCell ref="I5:J5"/>
    <mergeCell ref="K5:L5"/>
    <mergeCell ref="M5:M6"/>
    <mergeCell ref="A5:A6"/>
    <mergeCell ref="A13:A17"/>
    <mergeCell ref="A18:A24"/>
    <mergeCell ref="A25:A30"/>
    <mergeCell ref="A31:A38"/>
    <mergeCell ref="E48:I48"/>
  </mergeCells>
  <pageMargins left="0.70866141732283472" right="0.15748031496062992" top="0.23622047244094491" bottom="0.27559055118110237" header="0.23622047244094491" footer="0.23622047244094491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0"/>
  <sheetViews>
    <sheetView zoomScaleNormal="100" workbookViewId="0">
      <selection sqref="A1:M1"/>
    </sheetView>
  </sheetViews>
  <sheetFormatPr defaultRowHeight="15" x14ac:dyDescent="0.25"/>
  <cols>
    <col min="1" max="1" width="5.7109375" customWidth="1"/>
    <col min="2" max="2" width="9.140625" style="535"/>
    <col min="3" max="3" width="37.85546875" customWidth="1"/>
    <col min="5" max="5" width="11" customWidth="1"/>
    <col min="6" max="6" width="6" bestFit="1" customWidth="1"/>
    <col min="7" max="7" width="7" bestFit="1" customWidth="1"/>
    <col min="8" max="8" width="9.28515625" bestFit="1" customWidth="1"/>
    <col min="9" max="9" width="7" bestFit="1" customWidth="1"/>
    <col min="10" max="10" width="6.42578125" bestFit="1" customWidth="1"/>
    <col min="11" max="11" width="7" bestFit="1" customWidth="1"/>
    <col min="12" max="12" width="5.140625" bestFit="1" customWidth="1"/>
    <col min="13" max="13" width="11.28515625" bestFit="1" customWidth="1"/>
  </cols>
  <sheetData>
    <row r="1" spans="1:67" s="137" customFormat="1" ht="30.75" customHeight="1" x14ac:dyDescent="0.3">
      <c r="A1" s="573" t="s">
        <v>325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</row>
    <row r="2" spans="1:67" s="137" customFormat="1" x14ac:dyDescent="0.3">
      <c r="A2" s="574" t="s">
        <v>290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</row>
    <row r="3" spans="1:67" s="137" customFormat="1" x14ac:dyDescent="0.3">
      <c r="A3" s="203"/>
      <c r="B3" s="204"/>
      <c r="C3" s="205"/>
      <c r="D3" s="203"/>
      <c r="E3" s="206"/>
      <c r="F3" s="206"/>
      <c r="G3" s="207"/>
      <c r="H3" s="206"/>
      <c r="I3" s="206"/>
      <c r="J3" s="206"/>
      <c r="K3" s="206"/>
      <c r="L3" s="206"/>
      <c r="M3" s="206"/>
    </row>
    <row r="4" spans="1:67" s="137" customFormat="1" x14ac:dyDescent="0.3">
      <c r="A4" s="203"/>
      <c r="B4" s="204"/>
      <c r="C4" s="205"/>
      <c r="D4" s="575" t="s">
        <v>310</v>
      </c>
      <c r="E4" s="575"/>
      <c r="F4" s="575"/>
      <c r="G4" s="575"/>
      <c r="H4" s="575"/>
      <c r="I4" s="575"/>
      <c r="J4" s="575"/>
      <c r="K4" s="575"/>
      <c r="L4" s="575"/>
      <c r="M4" s="575"/>
    </row>
    <row r="5" spans="1:67" s="137" customFormat="1" x14ac:dyDescent="0.3">
      <c r="A5" s="610" t="s">
        <v>180</v>
      </c>
      <c r="B5" s="577" t="s">
        <v>181</v>
      </c>
      <c r="C5" s="577" t="s">
        <v>182</v>
      </c>
      <c r="D5" s="576" t="s">
        <v>183</v>
      </c>
      <c r="E5" s="577" t="s">
        <v>184</v>
      </c>
      <c r="F5" s="576" t="s">
        <v>185</v>
      </c>
      <c r="G5" s="576" t="s">
        <v>186</v>
      </c>
      <c r="H5" s="576"/>
      <c r="I5" s="576" t="s">
        <v>187</v>
      </c>
      <c r="J5" s="576"/>
      <c r="K5" s="576" t="s">
        <v>188</v>
      </c>
      <c r="L5" s="576"/>
      <c r="M5" s="576" t="s">
        <v>189</v>
      </c>
    </row>
    <row r="6" spans="1:67" s="137" customFormat="1" ht="30" x14ac:dyDescent="0.3">
      <c r="A6" s="611"/>
      <c r="B6" s="577"/>
      <c r="C6" s="577"/>
      <c r="D6" s="576"/>
      <c r="E6" s="577"/>
      <c r="F6" s="576"/>
      <c r="G6" s="136" t="s">
        <v>313</v>
      </c>
      <c r="H6" s="449" t="s">
        <v>189</v>
      </c>
      <c r="I6" s="136" t="s">
        <v>313</v>
      </c>
      <c r="J6" s="449" t="s">
        <v>189</v>
      </c>
      <c r="K6" s="136" t="s">
        <v>313</v>
      </c>
      <c r="L6" s="449" t="s">
        <v>189</v>
      </c>
      <c r="M6" s="576"/>
    </row>
    <row r="7" spans="1:67" s="358" customFormat="1" ht="27.75" customHeight="1" x14ac:dyDescent="0.2">
      <c r="A7" s="612">
        <v>1</v>
      </c>
      <c r="B7" s="464" t="s">
        <v>51</v>
      </c>
      <c r="C7" s="392" t="s">
        <v>282</v>
      </c>
      <c r="D7" s="391" t="s">
        <v>284</v>
      </c>
      <c r="E7" s="393"/>
      <c r="F7" s="393">
        <v>2</v>
      </c>
      <c r="G7" s="362"/>
      <c r="H7" s="362"/>
      <c r="I7" s="362"/>
      <c r="J7" s="362"/>
      <c r="K7" s="362"/>
      <c r="L7" s="362"/>
      <c r="M7" s="362"/>
      <c r="N7" s="356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</row>
    <row r="8" spans="1:67" s="358" customFormat="1" ht="15.75" customHeight="1" x14ac:dyDescent="0.2">
      <c r="A8" s="613"/>
      <c r="B8" s="363"/>
      <c r="C8" s="364" t="s">
        <v>10</v>
      </c>
      <c r="D8" s="365" t="s">
        <v>284</v>
      </c>
      <c r="E8" s="366">
        <v>2</v>
      </c>
      <c r="F8" s="362">
        <f>F7*E8</f>
        <v>4</v>
      </c>
      <c r="G8" s="362"/>
      <c r="H8" s="362"/>
      <c r="I8" s="362"/>
      <c r="J8" s="362"/>
      <c r="K8" s="362"/>
      <c r="L8" s="362"/>
      <c r="M8" s="362"/>
      <c r="N8" s="356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</row>
    <row r="9" spans="1:67" s="360" customFormat="1" ht="15.75" customHeight="1" x14ac:dyDescent="0.2">
      <c r="A9" s="613"/>
      <c r="B9" s="363"/>
      <c r="C9" s="364" t="s">
        <v>285</v>
      </c>
      <c r="D9" s="366"/>
      <c r="E9" s="366"/>
      <c r="F9" s="362"/>
      <c r="G9" s="362"/>
      <c r="H9" s="362"/>
      <c r="I9" s="362"/>
      <c r="J9" s="362"/>
      <c r="K9" s="362"/>
      <c r="L9" s="362"/>
      <c r="M9" s="362"/>
      <c r="N9" s="356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</row>
    <row r="10" spans="1:67" s="360" customFormat="1" ht="60" customHeight="1" x14ac:dyDescent="0.2">
      <c r="A10" s="614"/>
      <c r="B10" s="363"/>
      <c r="C10" s="361" t="s">
        <v>283</v>
      </c>
      <c r="D10" s="254" t="s">
        <v>126</v>
      </c>
      <c r="E10" s="78">
        <v>2</v>
      </c>
      <c r="F10" s="367">
        <f>F7*E10</f>
        <v>4</v>
      </c>
      <c r="G10" s="368"/>
      <c r="H10" s="255"/>
      <c r="I10" s="255"/>
      <c r="J10" s="255"/>
      <c r="K10" s="255"/>
      <c r="L10" s="255"/>
      <c r="M10" s="255"/>
      <c r="N10" s="356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</row>
    <row r="11" spans="1:67" s="371" customFormat="1" x14ac:dyDescent="0.25">
      <c r="A11" s="376"/>
      <c r="B11" s="78"/>
      <c r="C11" s="254" t="s">
        <v>119</v>
      </c>
      <c r="D11" s="171"/>
      <c r="E11" s="171"/>
      <c r="F11" s="377"/>
      <c r="G11" s="171"/>
      <c r="H11" s="386"/>
      <c r="I11" s="386"/>
      <c r="J11" s="386"/>
      <c r="K11" s="386"/>
      <c r="L11" s="386"/>
      <c r="M11" s="386"/>
      <c r="N11" s="369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0"/>
    </row>
    <row r="12" spans="1:67" s="374" customFormat="1" ht="30" x14ac:dyDescent="0.25">
      <c r="A12" s="378"/>
      <c r="B12" s="378"/>
      <c r="C12" s="78" t="s">
        <v>288</v>
      </c>
      <c r="D12" s="379"/>
      <c r="E12" s="380" t="s">
        <v>322</v>
      </c>
      <c r="F12" s="380"/>
      <c r="G12" s="381"/>
      <c r="H12" s="382"/>
      <c r="I12" s="382"/>
      <c r="J12" s="382"/>
      <c r="K12" s="382"/>
      <c r="L12" s="382"/>
      <c r="M12" s="381"/>
      <c r="N12" s="372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3"/>
      <c r="BO12" s="373"/>
    </row>
    <row r="13" spans="1:67" s="374" customFormat="1" x14ac:dyDescent="0.25">
      <c r="A13" s="378"/>
      <c r="B13" s="378"/>
      <c r="C13" s="379" t="s">
        <v>119</v>
      </c>
      <c r="D13" s="379"/>
      <c r="E13" s="379"/>
      <c r="F13" s="379"/>
      <c r="G13" s="381"/>
      <c r="H13" s="382"/>
      <c r="I13" s="382"/>
      <c r="J13" s="382"/>
      <c r="K13" s="382"/>
      <c r="L13" s="382"/>
      <c r="M13" s="381"/>
      <c r="N13" s="372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373"/>
      <c r="BL13" s="373"/>
      <c r="BM13" s="373"/>
      <c r="BN13" s="373"/>
      <c r="BO13" s="373"/>
    </row>
    <row r="14" spans="1:67" s="374" customFormat="1" ht="30" x14ac:dyDescent="0.25">
      <c r="A14" s="378"/>
      <c r="B14" s="378"/>
      <c r="C14" s="379" t="s">
        <v>286</v>
      </c>
      <c r="D14" s="379"/>
      <c r="E14" s="380" t="s">
        <v>320</v>
      </c>
      <c r="F14" s="380"/>
      <c r="G14" s="381"/>
      <c r="H14" s="382"/>
      <c r="I14" s="382"/>
      <c r="J14" s="382"/>
      <c r="K14" s="382"/>
      <c r="L14" s="382"/>
      <c r="M14" s="381"/>
      <c r="N14" s="372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  <c r="BJ14" s="373"/>
      <c r="BK14" s="373"/>
      <c r="BL14" s="373"/>
      <c r="BM14" s="373"/>
      <c r="BN14" s="373"/>
      <c r="BO14" s="373"/>
    </row>
    <row r="15" spans="1:67" s="374" customFormat="1" x14ac:dyDescent="0.25">
      <c r="A15" s="378"/>
      <c r="B15" s="378"/>
      <c r="C15" s="379" t="s">
        <v>119</v>
      </c>
      <c r="D15" s="379"/>
      <c r="E15" s="379"/>
      <c r="F15" s="379"/>
      <c r="G15" s="381"/>
      <c r="H15" s="382"/>
      <c r="I15" s="382"/>
      <c r="J15" s="382"/>
      <c r="K15" s="382"/>
      <c r="L15" s="382"/>
      <c r="M15" s="381"/>
      <c r="N15" s="372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</row>
    <row r="16" spans="1:67" s="371" customFormat="1" ht="28.5" customHeight="1" x14ac:dyDescent="0.25">
      <c r="A16" s="366"/>
      <c r="B16" s="366"/>
      <c r="C16" s="254" t="s">
        <v>287</v>
      </c>
      <c r="D16" s="254"/>
      <c r="E16" s="387">
        <v>0.02</v>
      </c>
      <c r="F16" s="388"/>
      <c r="G16" s="254"/>
      <c r="H16" s="389"/>
      <c r="I16" s="389"/>
      <c r="J16" s="389"/>
      <c r="K16" s="389"/>
      <c r="L16" s="389"/>
      <c r="M16" s="255"/>
      <c r="N16" s="375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0"/>
      <c r="BB16" s="370"/>
      <c r="BC16" s="370"/>
      <c r="BD16" s="370"/>
      <c r="BE16" s="370"/>
      <c r="BF16" s="370"/>
      <c r="BG16" s="370"/>
      <c r="BH16" s="370"/>
      <c r="BI16" s="370"/>
      <c r="BJ16" s="370"/>
      <c r="BK16" s="370"/>
      <c r="BL16" s="370"/>
      <c r="BM16" s="370"/>
      <c r="BN16" s="370"/>
      <c r="BO16" s="370"/>
    </row>
    <row r="17" spans="1:67" s="371" customFormat="1" ht="17.25" customHeight="1" x14ac:dyDescent="0.25">
      <c r="A17" s="366"/>
      <c r="B17" s="366"/>
      <c r="C17" s="390" t="s">
        <v>119</v>
      </c>
      <c r="D17" s="383"/>
      <c r="E17" s="383"/>
      <c r="F17" s="384"/>
      <c r="G17" s="383"/>
      <c r="H17" s="385"/>
      <c r="I17" s="385"/>
      <c r="J17" s="385"/>
      <c r="K17" s="385"/>
      <c r="L17" s="385"/>
      <c r="M17" s="394"/>
      <c r="N17" s="375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  <c r="AV17" s="370"/>
      <c r="AW17" s="370"/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/>
    </row>
    <row r="20" spans="1:67" x14ac:dyDescent="0.25">
      <c r="D20" s="571"/>
      <c r="E20" s="571"/>
      <c r="F20" s="571"/>
      <c r="G20" s="571"/>
      <c r="H20" s="571"/>
    </row>
  </sheetData>
  <mergeCells count="15">
    <mergeCell ref="A7:A10"/>
    <mergeCell ref="A1:M1"/>
    <mergeCell ref="A2:M2"/>
    <mergeCell ref="D4:M4"/>
    <mergeCell ref="D20:H20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M5:M6"/>
  </mergeCells>
  <pageMargins left="0.7" right="0.2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sqref="A1:D1"/>
    </sheetView>
  </sheetViews>
  <sheetFormatPr defaultRowHeight="15" x14ac:dyDescent="0.25"/>
  <cols>
    <col min="1" max="1" width="5.140625" style="533" customWidth="1"/>
    <col min="2" max="2" width="61.28515625" style="533" customWidth="1"/>
    <col min="3" max="3" width="10.140625" style="533" customWidth="1"/>
    <col min="4" max="4" width="15.140625" style="533" customWidth="1"/>
    <col min="5" max="16384" width="9.140625" style="533"/>
  </cols>
  <sheetData>
    <row r="1" spans="1:4" s="137" customFormat="1" ht="54" customHeight="1" x14ac:dyDescent="0.3">
      <c r="A1" s="573" t="s">
        <v>326</v>
      </c>
      <c r="B1" s="573"/>
      <c r="C1" s="573"/>
      <c r="D1" s="573"/>
    </row>
    <row r="2" spans="1:4" s="137" customFormat="1" ht="15" customHeight="1" x14ac:dyDescent="0.3">
      <c r="A2" s="576" t="s">
        <v>180</v>
      </c>
      <c r="B2" s="577" t="s">
        <v>182</v>
      </c>
      <c r="C2" s="576" t="s">
        <v>183</v>
      </c>
      <c r="D2" s="576" t="s">
        <v>185</v>
      </c>
    </row>
    <row r="3" spans="1:4" s="137" customFormat="1" x14ac:dyDescent="0.3">
      <c r="A3" s="576"/>
      <c r="B3" s="577"/>
      <c r="C3" s="576"/>
      <c r="D3" s="576"/>
    </row>
    <row r="4" spans="1:4" ht="16.5" customHeight="1" x14ac:dyDescent="0.25">
      <c r="A4" s="450">
        <v>1</v>
      </c>
      <c r="B4" s="551" t="s">
        <v>1</v>
      </c>
      <c r="C4" s="2" t="s">
        <v>306</v>
      </c>
      <c r="D4" s="419">
        <v>0.1041</v>
      </c>
    </row>
    <row r="5" spans="1:4" x14ac:dyDescent="0.25">
      <c r="A5" s="447">
        <v>2</v>
      </c>
      <c r="B5" s="90" t="s">
        <v>81</v>
      </c>
      <c r="C5" s="446" t="s">
        <v>305</v>
      </c>
      <c r="D5" s="89">
        <v>1.8</v>
      </c>
    </row>
    <row r="6" spans="1:4" ht="25.5" x14ac:dyDescent="0.25">
      <c r="A6" s="450">
        <v>3</v>
      </c>
      <c r="B6" s="555" t="s">
        <v>82</v>
      </c>
      <c r="C6" s="420" t="s">
        <v>79</v>
      </c>
      <c r="D6" s="421">
        <v>0.18640000000000001</v>
      </c>
    </row>
    <row r="7" spans="1:4" x14ac:dyDescent="0.25">
      <c r="A7" s="447">
        <v>4</v>
      </c>
      <c r="B7" s="552" t="s">
        <v>72</v>
      </c>
      <c r="C7" s="446" t="s">
        <v>305</v>
      </c>
      <c r="D7" s="422">
        <f>D6*100</f>
        <v>18.64</v>
      </c>
    </row>
    <row r="8" spans="1:4" s="14" customFormat="1" x14ac:dyDescent="0.25">
      <c r="A8" s="450">
        <v>5</v>
      </c>
      <c r="B8" s="423" t="s">
        <v>37</v>
      </c>
      <c r="C8" s="424" t="s">
        <v>26</v>
      </c>
      <c r="D8" s="425">
        <f>D7*1.4</f>
        <v>26.096</v>
      </c>
    </row>
    <row r="9" spans="1:4" s="14" customFormat="1" x14ac:dyDescent="0.25">
      <c r="A9" s="447">
        <v>6</v>
      </c>
      <c r="B9" s="426" t="s">
        <v>314</v>
      </c>
      <c r="C9" s="427" t="s">
        <v>26</v>
      </c>
      <c r="D9" s="427">
        <v>287.06</v>
      </c>
    </row>
    <row r="10" spans="1:4" s="14" customFormat="1" x14ac:dyDescent="0.25">
      <c r="A10" s="450">
        <v>7</v>
      </c>
      <c r="B10" s="56" t="s">
        <v>73</v>
      </c>
      <c r="C10" s="424" t="s">
        <v>22</v>
      </c>
      <c r="D10" s="428">
        <v>2.3519999999999999</v>
      </c>
    </row>
    <row r="11" spans="1:4" s="183" customFormat="1" x14ac:dyDescent="0.25">
      <c r="A11" s="447">
        <v>8</v>
      </c>
      <c r="B11" s="56" t="s">
        <v>76</v>
      </c>
      <c r="C11" s="424" t="s">
        <v>74</v>
      </c>
      <c r="D11" s="429">
        <v>0.18360000000000001</v>
      </c>
    </row>
    <row r="12" spans="1:4" s="14" customFormat="1" x14ac:dyDescent="0.25">
      <c r="A12" s="450">
        <v>9</v>
      </c>
      <c r="B12" s="56" t="s">
        <v>84</v>
      </c>
      <c r="C12" s="69" t="s">
        <v>85</v>
      </c>
      <c r="D12" s="42">
        <v>21</v>
      </c>
    </row>
    <row r="13" spans="1:4" s="14" customFormat="1" x14ac:dyDescent="0.25">
      <c r="A13" s="447">
        <v>10</v>
      </c>
      <c r="B13" s="56" t="s">
        <v>89</v>
      </c>
      <c r="C13" s="424" t="s">
        <v>22</v>
      </c>
      <c r="D13" s="428">
        <v>60.72</v>
      </c>
    </row>
    <row r="14" spans="1:4" s="14" customFormat="1" x14ac:dyDescent="0.25">
      <c r="A14" s="450">
        <v>11</v>
      </c>
      <c r="B14" s="56" t="s">
        <v>32</v>
      </c>
      <c r="C14" s="448" t="s">
        <v>33</v>
      </c>
      <c r="D14" s="429">
        <f>D13/100</f>
        <v>0.60719999999999996</v>
      </c>
    </row>
    <row r="15" spans="1:4" s="538" customFormat="1" x14ac:dyDescent="0.25">
      <c r="A15" s="447">
        <v>12</v>
      </c>
      <c r="B15" s="536" t="s">
        <v>138</v>
      </c>
      <c r="C15" s="559" t="s">
        <v>22</v>
      </c>
      <c r="D15" s="537">
        <v>55.58</v>
      </c>
    </row>
    <row r="16" spans="1:4" s="14" customFormat="1" ht="30" x14ac:dyDescent="0.25">
      <c r="A16" s="450">
        <v>13</v>
      </c>
      <c r="B16" s="56" t="s">
        <v>49</v>
      </c>
      <c r="C16" s="427" t="s">
        <v>50</v>
      </c>
      <c r="D16" s="430">
        <v>360</v>
      </c>
    </row>
    <row r="17" spans="1:4" s="14" customFormat="1" x14ac:dyDescent="0.25">
      <c r="A17" s="447">
        <v>14</v>
      </c>
      <c r="B17" s="426" t="s">
        <v>91</v>
      </c>
      <c r="C17" s="427" t="s">
        <v>95</v>
      </c>
      <c r="D17" s="427">
        <v>4.3</v>
      </c>
    </row>
    <row r="18" spans="1:4" s="14" customFormat="1" ht="30" x14ac:dyDescent="0.25">
      <c r="A18" s="450">
        <v>15</v>
      </c>
      <c r="B18" s="426" t="s">
        <v>103</v>
      </c>
      <c r="C18" s="427" t="s">
        <v>95</v>
      </c>
      <c r="D18" s="431">
        <v>8.5069999999999997</v>
      </c>
    </row>
    <row r="19" spans="1:4" s="14" customFormat="1" ht="30" x14ac:dyDescent="0.25">
      <c r="A19" s="447">
        <v>16</v>
      </c>
      <c r="B19" s="426" t="s">
        <v>108</v>
      </c>
      <c r="C19" s="427" t="s">
        <v>95</v>
      </c>
      <c r="D19" s="431">
        <v>10.502000000000001</v>
      </c>
    </row>
    <row r="20" spans="1:4" s="137" customFormat="1" x14ac:dyDescent="0.3">
      <c r="A20" s="450">
        <v>17</v>
      </c>
      <c r="B20" s="553" t="s">
        <v>117</v>
      </c>
      <c r="C20" s="432" t="s">
        <v>50</v>
      </c>
      <c r="D20" s="433">
        <v>641.05999999999995</v>
      </c>
    </row>
    <row r="21" spans="1:4" s="137" customFormat="1" x14ac:dyDescent="0.3">
      <c r="A21" s="447">
        <v>18</v>
      </c>
      <c r="B21" s="553" t="s">
        <v>118</v>
      </c>
      <c r="C21" s="432" t="s">
        <v>50</v>
      </c>
      <c r="D21" s="433">
        <f>D20</f>
        <v>641.05999999999995</v>
      </c>
    </row>
    <row r="22" spans="1:4" s="539" customFormat="1" ht="12.75" x14ac:dyDescent="0.25">
      <c r="A22" s="450">
        <v>19</v>
      </c>
      <c r="B22" s="434" t="s">
        <v>298</v>
      </c>
      <c r="C22" s="435" t="s">
        <v>95</v>
      </c>
      <c r="D22" s="436">
        <v>0.24199999999999999</v>
      </c>
    </row>
    <row r="23" spans="1:4" s="137" customFormat="1" x14ac:dyDescent="0.3">
      <c r="A23" s="447">
        <v>20</v>
      </c>
      <c r="B23" s="553" t="s">
        <v>117</v>
      </c>
      <c r="C23" s="432" t="s">
        <v>50</v>
      </c>
      <c r="D23" s="433">
        <v>82</v>
      </c>
    </row>
    <row r="24" spans="1:4" s="137" customFormat="1" x14ac:dyDescent="0.3">
      <c r="A24" s="450">
        <v>21</v>
      </c>
      <c r="B24" s="553" t="s">
        <v>118</v>
      </c>
      <c r="C24" s="432" t="s">
        <v>50</v>
      </c>
      <c r="D24" s="433">
        <f>D23</f>
        <v>82</v>
      </c>
    </row>
    <row r="25" spans="1:4" s="14" customFormat="1" ht="15.75" x14ac:dyDescent="0.25">
      <c r="A25" s="447">
        <v>22</v>
      </c>
      <c r="B25" s="56" t="s">
        <v>63</v>
      </c>
      <c r="C25" s="424" t="s">
        <v>315</v>
      </c>
      <c r="D25" s="429">
        <v>0.3276</v>
      </c>
    </row>
    <row r="26" spans="1:4" s="14" customFormat="1" x14ac:dyDescent="0.25">
      <c r="A26" s="450">
        <v>23</v>
      </c>
      <c r="B26" s="437" t="s">
        <v>55</v>
      </c>
      <c r="C26" s="134" t="s">
        <v>42</v>
      </c>
      <c r="D26" s="438">
        <v>108</v>
      </c>
    </row>
    <row r="27" spans="1:4" s="14" customFormat="1" ht="30" x14ac:dyDescent="0.25">
      <c r="A27" s="447">
        <v>24</v>
      </c>
      <c r="B27" s="56" t="s">
        <v>59</v>
      </c>
      <c r="C27" s="69" t="s">
        <v>42</v>
      </c>
      <c r="D27" s="70">
        <f>D26</f>
        <v>108</v>
      </c>
    </row>
    <row r="28" spans="1:4" s="538" customFormat="1" ht="30" x14ac:dyDescent="0.25">
      <c r="A28" s="450">
        <v>25</v>
      </c>
      <c r="B28" s="440" t="s">
        <v>127</v>
      </c>
      <c r="C28" s="439" t="s">
        <v>50</v>
      </c>
      <c r="D28" s="439">
        <v>372.7</v>
      </c>
    </row>
    <row r="29" spans="1:4" s="538" customFormat="1" ht="30" x14ac:dyDescent="0.25">
      <c r="A29" s="447">
        <v>26</v>
      </c>
      <c r="B29" s="440" t="s">
        <v>129</v>
      </c>
      <c r="C29" s="439" t="s">
        <v>50</v>
      </c>
      <c r="D29" s="439">
        <v>369.56</v>
      </c>
    </row>
    <row r="30" spans="1:4" s="14" customFormat="1" x14ac:dyDescent="0.25">
      <c r="A30" s="450">
        <v>27</v>
      </c>
      <c r="B30" s="56" t="s">
        <v>131</v>
      </c>
      <c r="C30" s="424" t="s">
        <v>22</v>
      </c>
      <c r="D30" s="428">
        <v>10.199999999999999</v>
      </c>
    </row>
    <row r="31" spans="1:4" s="538" customFormat="1" ht="30" x14ac:dyDescent="0.25">
      <c r="A31" s="447">
        <v>28</v>
      </c>
      <c r="B31" s="536" t="s">
        <v>139</v>
      </c>
      <c r="C31" s="559" t="s">
        <v>22</v>
      </c>
      <c r="D31" s="537">
        <v>12.5</v>
      </c>
    </row>
    <row r="32" spans="1:4" s="14" customFormat="1" ht="30" x14ac:dyDescent="0.25">
      <c r="A32" s="450">
        <v>29</v>
      </c>
      <c r="B32" s="56" t="s">
        <v>49</v>
      </c>
      <c r="C32" s="427" t="s">
        <v>50</v>
      </c>
      <c r="D32" s="430">
        <v>82</v>
      </c>
    </row>
    <row r="33" spans="1:6" x14ac:dyDescent="0.25">
      <c r="A33" s="447">
        <v>30</v>
      </c>
      <c r="B33" s="552" t="s">
        <v>147</v>
      </c>
      <c r="C33" s="446" t="s">
        <v>305</v>
      </c>
      <c r="D33" s="422">
        <v>5.48</v>
      </c>
    </row>
    <row r="34" spans="1:6" s="14" customFormat="1" x14ac:dyDescent="0.25">
      <c r="A34" s="450">
        <v>31</v>
      </c>
      <c r="B34" s="423" t="s">
        <v>37</v>
      </c>
      <c r="C34" s="424" t="s">
        <v>26</v>
      </c>
      <c r="D34" s="425">
        <f>D33*1.4</f>
        <v>7.6719999999999997</v>
      </c>
    </row>
    <row r="35" spans="1:6" s="14" customFormat="1" x14ac:dyDescent="0.25">
      <c r="A35" s="447">
        <v>32</v>
      </c>
      <c r="B35" s="426" t="s">
        <v>314</v>
      </c>
      <c r="C35" s="427" t="s">
        <v>26</v>
      </c>
      <c r="D35" s="427">
        <f>D34</f>
        <v>7.6719999999999997</v>
      </c>
    </row>
    <row r="36" spans="1:6" s="14" customFormat="1" ht="27" customHeight="1" x14ac:dyDescent="0.25">
      <c r="A36" s="450">
        <v>33</v>
      </c>
      <c r="B36" s="56" t="s">
        <v>89</v>
      </c>
      <c r="C36" s="424" t="s">
        <v>22</v>
      </c>
      <c r="D36" s="428">
        <v>1.78</v>
      </c>
    </row>
    <row r="37" spans="1:6" s="14" customFormat="1" x14ac:dyDescent="0.25">
      <c r="A37" s="447">
        <v>34</v>
      </c>
      <c r="B37" s="540" t="s">
        <v>303</v>
      </c>
      <c r="C37" s="541" t="s">
        <v>22</v>
      </c>
      <c r="D37" s="427">
        <v>5.0199999999999996</v>
      </c>
      <c r="E37" s="417"/>
      <c r="F37" s="417"/>
    </row>
    <row r="38" spans="1:6" s="14" customFormat="1" x14ac:dyDescent="0.25">
      <c r="A38" s="450">
        <v>35</v>
      </c>
      <c r="B38" s="554" t="s">
        <v>150</v>
      </c>
      <c r="C38" s="541" t="s">
        <v>95</v>
      </c>
      <c r="D38" s="542">
        <v>0.86199999999999999</v>
      </c>
      <c r="E38" s="417"/>
      <c r="F38" s="417"/>
    </row>
    <row r="39" spans="1:6" s="137" customFormat="1" x14ac:dyDescent="0.3">
      <c r="A39" s="447">
        <v>36</v>
      </c>
      <c r="B39" s="553" t="s">
        <v>117</v>
      </c>
      <c r="C39" s="432" t="s">
        <v>50</v>
      </c>
      <c r="D39" s="433">
        <v>49</v>
      </c>
    </row>
    <row r="40" spans="1:6" s="137" customFormat="1" x14ac:dyDescent="0.3">
      <c r="A40" s="450">
        <v>37</v>
      </c>
      <c r="B40" s="553" t="s">
        <v>118</v>
      </c>
      <c r="C40" s="432" t="s">
        <v>50</v>
      </c>
      <c r="D40" s="433">
        <f>D39</f>
        <v>49</v>
      </c>
    </row>
    <row r="41" spans="1:6" ht="25.5" x14ac:dyDescent="0.25">
      <c r="A41" s="447">
        <v>38</v>
      </c>
      <c r="B41" s="555" t="s">
        <v>82</v>
      </c>
      <c r="C41" s="420" t="s">
        <v>79</v>
      </c>
      <c r="D41" s="441">
        <v>7.51E-2</v>
      </c>
    </row>
    <row r="42" spans="1:6" s="294" customFormat="1" x14ac:dyDescent="0.3">
      <c r="A42" s="450">
        <v>39</v>
      </c>
      <c r="B42" s="56" t="s">
        <v>155</v>
      </c>
      <c r="C42" s="448" t="s">
        <v>22</v>
      </c>
      <c r="D42" s="442">
        <v>14.5</v>
      </c>
    </row>
    <row r="43" spans="1:6" s="294" customFormat="1" x14ac:dyDescent="0.3">
      <c r="A43" s="447">
        <v>40</v>
      </c>
      <c r="B43" s="56" t="s">
        <v>157</v>
      </c>
      <c r="C43" s="448" t="s">
        <v>95</v>
      </c>
      <c r="D43" s="442">
        <f>D42*1.4</f>
        <v>20.299999999999997</v>
      </c>
    </row>
    <row r="44" spans="1:6" s="294" customFormat="1" x14ac:dyDescent="0.3">
      <c r="A44" s="450">
        <v>41</v>
      </c>
      <c r="B44" s="426" t="s">
        <v>314</v>
      </c>
      <c r="C44" s="427" t="s">
        <v>26</v>
      </c>
      <c r="D44" s="427">
        <v>125.44</v>
      </c>
    </row>
    <row r="45" spans="1:6" s="294" customFormat="1" x14ac:dyDescent="0.3">
      <c r="A45" s="447">
        <v>42</v>
      </c>
      <c r="B45" s="556" t="s">
        <v>160</v>
      </c>
      <c r="C45" s="543" t="s">
        <v>161</v>
      </c>
      <c r="D45" s="544">
        <v>41.7</v>
      </c>
    </row>
    <row r="46" spans="1:6" s="294" customFormat="1" ht="15.75" x14ac:dyDescent="0.3">
      <c r="A46" s="450">
        <v>43</v>
      </c>
      <c r="B46" s="556" t="s">
        <v>163</v>
      </c>
      <c r="C46" s="543" t="s">
        <v>316</v>
      </c>
      <c r="D46" s="544">
        <v>17.079999999999998</v>
      </c>
    </row>
    <row r="47" spans="1:6" s="322" customFormat="1" ht="18" customHeight="1" x14ac:dyDescent="0.3">
      <c r="A47" s="447">
        <v>44</v>
      </c>
      <c r="B47" s="556" t="s">
        <v>166</v>
      </c>
      <c r="C47" s="543" t="s">
        <v>316</v>
      </c>
      <c r="D47" s="545">
        <v>49.7</v>
      </c>
    </row>
    <row r="48" spans="1:6" s="294" customFormat="1" x14ac:dyDescent="0.3">
      <c r="A48" s="450">
        <v>45</v>
      </c>
      <c r="B48" s="56" t="s">
        <v>169</v>
      </c>
      <c r="C48" s="448" t="s">
        <v>85</v>
      </c>
      <c r="D48" s="442">
        <v>2</v>
      </c>
    </row>
    <row r="49" spans="1:5" s="294" customFormat="1" ht="15.75" x14ac:dyDescent="0.3">
      <c r="A49" s="447">
        <v>46</v>
      </c>
      <c r="B49" s="556" t="s">
        <v>173</v>
      </c>
      <c r="C49" s="543" t="s">
        <v>317</v>
      </c>
      <c r="D49" s="544">
        <v>12</v>
      </c>
    </row>
    <row r="50" spans="1:5" s="137" customFormat="1" x14ac:dyDescent="0.3">
      <c r="A50" s="450">
        <v>47</v>
      </c>
      <c r="B50" s="443" t="s">
        <v>16</v>
      </c>
      <c r="C50" s="444" t="s">
        <v>17</v>
      </c>
      <c r="D50" s="558">
        <v>0.46</v>
      </c>
    </row>
    <row r="51" spans="1:5" s="322" customFormat="1" ht="15.75" x14ac:dyDescent="0.3">
      <c r="A51" s="447">
        <v>48</v>
      </c>
      <c r="B51" s="556" t="s">
        <v>190</v>
      </c>
      <c r="C51" s="543" t="s">
        <v>316</v>
      </c>
      <c r="D51" s="545">
        <v>24</v>
      </c>
    </row>
    <row r="52" spans="1:5" s="547" customFormat="1" ht="30" x14ac:dyDescent="0.25">
      <c r="A52" s="450">
        <v>49</v>
      </c>
      <c r="B52" s="56" t="s">
        <v>199</v>
      </c>
      <c r="C52" s="448" t="s">
        <v>200</v>
      </c>
      <c r="D52" s="546">
        <v>6.4000000000000001E-2</v>
      </c>
    </row>
    <row r="53" spans="1:5" s="547" customFormat="1" x14ac:dyDescent="0.25">
      <c r="A53" s="447">
        <v>50</v>
      </c>
      <c r="B53" s="56" t="s">
        <v>213</v>
      </c>
      <c r="C53" s="448" t="s">
        <v>95</v>
      </c>
      <c r="D53" s="429">
        <f>D52*0.7</f>
        <v>4.48E-2</v>
      </c>
    </row>
    <row r="54" spans="1:5" s="547" customFormat="1" ht="30" x14ac:dyDescent="0.25">
      <c r="A54" s="450">
        <v>51</v>
      </c>
      <c r="B54" s="56" t="s">
        <v>217</v>
      </c>
      <c r="C54" s="448" t="s">
        <v>200</v>
      </c>
      <c r="D54" s="546">
        <v>6.4000000000000001E-2</v>
      </c>
    </row>
    <row r="55" spans="1:5" s="547" customFormat="1" x14ac:dyDescent="0.25">
      <c r="A55" s="447">
        <v>52</v>
      </c>
      <c r="B55" s="56" t="s">
        <v>220</v>
      </c>
      <c r="C55" s="448" t="s">
        <v>95</v>
      </c>
      <c r="D55" s="429">
        <f>D54*0.35</f>
        <v>2.24E-2</v>
      </c>
    </row>
    <row r="56" spans="1:5" s="547" customFormat="1" ht="30" x14ac:dyDescent="0.25">
      <c r="A56" s="450">
        <v>53</v>
      </c>
      <c r="B56" s="56" t="s">
        <v>222</v>
      </c>
      <c r="C56" s="448" t="s">
        <v>200</v>
      </c>
      <c r="D56" s="546">
        <f>D54</f>
        <v>6.4000000000000001E-2</v>
      </c>
    </row>
    <row r="57" spans="1:5" s="205" customFormat="1" x14ac:dyDescent="0.3">
      <c r="A57" s="447">
        <v>54</v>
      </c>
      <c r="B57" s="557" t="s">
        <v>194</v>
      </c>
      <c r="C57" s="548" t="s">
        <v>192</v>
      </c>
      <c r="D57" s="549">
        <v>1</v>
      </c>
      <c r="E57" s="204"/>
    </row>
    <row r="60" spans="1:5" x14ac:dyDescent="0.25">
      <c r="B60" s="608"/>
      <c r="C60" s="608"/>
    </row>
    <row r="61" spans="1:5" ht="15.75" x14ac:dyDescent="0.3">
      <c r="B61" s="550"/>
    </row>
  </sheetData>
  <mergeCells count="6">
    <mergeCell ref="A1:D1"/>
    <mergeCell ref="B60:C60"/>
    <mergeCell ref="A2:A3"/>
    <mergeCell ref="B2:B3"/>
    <mergeCell ref="C2:C3"/>
    <mergeCell ref="D2:D3"/>
  </mergeCells>
  <pageMargins left="0.70866141732283472" right="0.15748031496062992" top="0.31496062992125984" bottom="0.31496062992125984" header="0.19685039370078741" footer="0.19685039370078741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ნაკრები</vt:lpstr>
      <vt:lpstr>ხარჯთაღრი. სამშ</vt:lpstr>
      <vt:lpstr>ელექტრობა</vt:lpstr>
      <vt:lpstr>სახანძრო</vt:lpstr>
      <vt:lpstr>მოც. უწ</vt:lpstr>
      <vt:lpstr>ელექტრობა!Print_Area</vt:lpstr>
      <vt:lpstr>ნაკრები!Print_Area</vt:lpstr>
      <vt:lpstr>სახანძრო!Print_Area</vt:lpstr>
      <vt:lpstr>'ხარჯთაღრი. სამშ'!Print_Area</vt:lpstr>
      <vt:lpstr>ელექტრობა!Print_Titles</vt:lpstr>
      <vt:lpstr>'მოც. უწ'!Print_Titles</vt:lpstr>
      <vt:lpstr>'ხარჯთაღრი. სამშ'!Print_Titles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dato malania</cp:lastModifiedBy>
  <cp:lastPrinted>2019-09-23T14:46:09Z</cp:lastPrinted>
  <dcterms:created xsi:type="dcterms:W3CDTF">2019-08-12T05:29:54Z</dcterms:created>
  <dcterms:modified xsi:type="dcterms:W3CDTF">2019-11-27T13:15:40Z</dcterms:modified>
</cp:coreProperties>
</file>