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4385" yWindow="-15" windowWidth="14430" windowHeight="11760"/>
  </bookViews>
  <sheets>
    <sheet name="კორექტირებული ხარჯთ." sheetId="3" r:id="rId1"/>
    <sheet name="Sheet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3" l="1"/>
  <c r="E42" i="3"/>
  <c r="E41" i="3"/>
  <c r="E40" i="3"/>
  <c r="F50" i="3" l="1"/>
  <c r="E48" i="3"/>
  <c r="F48" i="3" s="1"/>
  <c r="F47" i="3"/>
  <c r="F13" i="3" l="1"/>
  <c r="E8" i="3" l="1"/>
  <c r="F41" i="3"/>
  <c r="F42" i="3"/>
  <c r="E44" i="3"/>
  <c r="F44" i="3" s="1"/>
  <c r="F40" i="3"/>
  <c r="F45" i="3"/>
  <c r="E38" i="3"/>
  <c r="F38" i="3" s="1"/>
  <c r="F37" i="3"/>
  <c r="E31" i="3"/>
  <c r="F31" i="3" s="1"/>
  <c r="F30" i="3"/>
  <c r="E29" i="3"/>
  <c r="F29" i="3" s="1"/>
  <c r="F20" i="3"/>
  <c r="F27" i="3"/>
  <c r="F19" i="3" l="1"/>
  <c r="F18" i="3"/>
  <c r="F16" i="3"/>
  <c r="F15" i="3"/>
  <c r="F14" i="3"/>
  <c r="F11" i="3"/>
  <c r="F10" i="3"/>
  <c r="F8" i="3"/>
  <c r="L3" i="3" l="1"/>
</calcChain>
</file>

<file path=xl/sharedStrings.xml><?xml version="1.0" encoding="utf-8"?>
<sst xmlns="http://schemas.openxmlformats.org/spreadsheetml/2006/main" count="131" uniqueCount="90">
  <si>
    <t>№</t>
  </si>
  <si>
    <t>სამუშაოს დასახელება</t>
  </si>
  <si>
    <t>რაოდენობა</t>
  </si>
  <si>
    <t>მასალები</t>
  </si>
  <si>
    <t>ხელფასი</t>
  </si>
  <si>
    <t>ჯამი</t>
  </si>
  <si>
    <t>ელექტროდი შედუღების</t>
  </si>
  <si>
    <t>სსიპ ქარელის მუნიციპალიტეტის სოფელ ბრეთის მეურნეობის საჯარო სკოლა</t>
  </si>
  <si>
    <t>114.00</t>
  </si>
  <si>
    <t>0.80</t>
  </si>
  <si>
    <t>მ</t>
  </si>
  <si>
    <t>260.00</t>
  </si>
  <si>
    <t>1050.00</t>
  </si>
  <si>
    <t>10.00</t>
  </si>
  <si>
    <t>20.40</t>
  </si>
  <si>
    <t>46.00</t>
  </si>
  <si>
    <t>ც</t>
  </si>
  <si>
    <t>6.00</t>
  </si>
  <si>
    <t xml:space="preserve">ზედნადები ხარჯები </t>
  </si>
  <si>
    <t xml:space="preserve">Sromis danaxarjebi </t>
  </si>
  <si>
    <t>manqanebi</t>
  </si>
  <si>
    <t>lari</t>
  </si>
  <si>
    <t>masala:</t>
  </si>
  <si>
    <t>yalibis fari 25mm</t>
  </si>
  <si>
    <t>xis ficari 3x. 40mm da meti</t>
  </si>
  <si>
    <t>sxva masala</t>
  </si>
  <si>
    <t>betoni მ-250</t>
  </si>
  <si>
    <t>6-1-20</t>
  </si>
  <si>
    <t>7-21-8</t>
  </si>
  <si>
    <t>გრძ. მ</t>
  </si>
  <si>
    <t xml:space="preserve">amwe saavtomobilo svlaze tvirTamweobiT 10t </t>
  </si>
  <si>
    <t>manq.-sT</t>
  </si>
  <si>
    <t>სხვა მანქანები</t>
  </si>
  <si>
    <t>ლარი</t>
  </si>
  <si>
    <t>მასალა:</t>
  </si>
  <si>
    <t>კგ</t>
  </si>
  <si>
    <t>სხვა მასალა</t>
  </si>
  <si>
    <t xml:space="preserve"> შრომის დანახარჯი</t>
  </si>
  <si>
    <t>საყრდენ ბოძებზე ფურცლოვანი ფოლადის (120*120*2.0)მმ თავსახურები 53 ცალი</t>
  </si>
  <si>
    <t>7-22-1,8</t>
  </si>
  <si>
    <t>ცალი</t>
  </si>
  <si>
    <t>Sromis danaxarjebi 17,2+7,33=</t>
  </si>
  <si>
    <t>sxva manqana 0.7+0.11=</t>
  </si>
  <si>
    <t>kg</t>
  </si>
  <si>
    <t>samSeneblo WanWiki</t>
  </si>
  <si>
    <t>sxva masala 0.2+0.02=</t>
  </si>
  <si>
    <t>7-22-1</t>
  </si>
  <si>
    <t>sxva masala 0.2*1.5=</t>
  </si>
  <si>
    <t>ელექტროდი შედუღების 0.2*1.5=</t>
  </si>
  <si>
    <t>1-78-3</t>
  </si>
  <si>
    <t>Sromis danaxarjebi 2.78*0.8=</t>
  </si>
  <si>
    <t>კარის ანჯამები</t>
  </si>
  <si>
    <t>მასალების ტრანსპორტი მასალების ღირებულებიდან</t>
  </si>
  <si>
    <t>მოგება</t>
  </si>
  <si>
    <t>კვადრატული მილი 25*25*2.0მმ</t>
  </si>
  <si>
    <t>kv.m</t>
  </si>
  <si>
    <t>sabazro</t>
  </si>
  <si>
    <t>manqanები</t>
  </si>
  <si>
    <t>ტ.ნ. 3.112</t>
  </si>
  <si>
    <t>ღობის საძირკველის და ზეძირკვლის დაბეტონება, ბეტონი მ-250</t>
  </si>
  <si>
    <t>კვადრატული მილი 20*40*2.0 მმ</t>
  </si>
  <si>
    <t>კვადრატული მილი 25*25*2.0 მმ</t>
  </si>
  <si>
    <t>ღობის მოწყობა ფოლადის კვადრატული მილებით ფოლადის საყრდენი ბოძების მოწყობით (212.2 კვ.მ)</t>
  </si>
  <si>
    <t>ლითონის ალაყაფის კარის (1.7*3.8)მ 1ც და კუტიკარის მოწყობა (1.7*1.3)მ  1ც (8.67კვ.მ)</t>
  </si>
  <si>
    <t>Sromis danaxarjebi 17,2*1.5=</t>
  </si>
  <si>
    <t>sxva manqana 0.7*1.5=</t>
  </si>
  <si>
    <t>amwe saavtomobilo svlaze tvirTamweobiT 10t 0.913*1.5=</t>
  </si>
  <si>
    <t>შეკვრა</t>
  </si>
  <si>
    <r>
      <t xml:space="preserve">შედგენილია 2019 წ. </t>
    </r>
    <r>
      <rPr>
        <sz val="11"/>
        <color indexed="10"/>
        <rFont val="Times New Roman"/>
        <family val="1"/>
      </rPr>
      <t>III</t>
    </r>
    <r>
      <rPr>
        <sz val="11"/>
        <color indexed="10"/>
        <rFont val="Sylfaen"/>
        <family val="1"/>
        <charset val="204"/>
      </rPr>
      <t xml:space="preserve"> კვ. ფასებით </t>
    </r>
  </si>
  <si>
    <t>ეზოს შემოღობვის ხარჯთაღრიცხვა</t>
  </si>
  <si>
    <t>სახარჯთაღრიცხვო ღირებულება</t>
  </si>
  <si>
    <t>გრუნტის დამუშავება ღობის საძირკველში (145.4 მ)</t>
  </si>
  <si>
    <r>
      <t>მ</t>
    </r>
    <r>
      <rPr>
        <vertAlign val="superscript"/>
        <sz val="11"/>
        <rFont val="Sylfaen"/>
        <family val="1"/>
      </rPr>
      <t>2</t>
    </r>
  </si>
  <si>
    <t>კაც-სთ</t>
  </si>
  <si>
    <t>kac-sT</t>
  </si>
  <si>
    <t>საყრდენი ბოძები - კვადრატული მილი 100*100*3 მმ სიგრძით 2.15მ 53 ცალი</t>
  </si>
  <si>
    <t>ორკომპონენტიანი ეპოკსიდური საღებავი ბეტონის და ლითონის ზედაპირზე დასატანი</t>
  </si>
  <si>
    <t>ღობის, კარების და ცოკოლის ორჯერადი შეღებვა ორკომპონენტიანი ეპოკსიდური საღებავით ბეტონის და ლითონის ზედაპირზე დასატანი</t>
  </si>
  <si>
    <t>კვ.მ</t>
  </si>
  <si>
    <t>დ ღ გ 18%</t>
  </si>
  <si>
    <t>გაუთვალისწინებელი ხარჯების რეზერვი 5%</t>
  </si>
  <si>
    <t>საფუძველი</t>
  </si>
  <si>
    <t>განზ. ერთ.</t>
  </si>
  <si>
    <t>15-153-4, გამოყენებით</t>
  </si>
  <si>
    <t>ერთ. ფასი</t>
  </si>
  <si>
    <t>მანქანა-მექანიზმები</t>
  </si>
  <si>
    <t>ნორმ. ერთეულზე</t>
  </si>
  <si>
    <r>
      <t>m</t>
    </r>
    <r>
      <rPr>
        <vertAlign val="superscript"/>
        <sz val="11"/>
        <rFont val="AcadNusx"/>
      </rPr>
      <t>3</t>
    </r>
  </si>
  <si>
    <r>
      <t>m</t>
    </r>
    <r>
      <rPr>
        <vertAlign val="superscript"/>
        <sz val="11"/>
        <rFont val="AcadNusx"/>
      </rPr>
      <t>2</t>
    </r>
  </si>
  <si>
    <r>
      <t xml:space="preserve">ლითონის </t>
    </r>
    <r>
      <rPr>
        <sz val="11"/>
        <color rgb="FFFF0000"/>
        <rFont val="Sylfaen"/>
        <family val="1"/>
      </rPr>
      <t>ალაყაფის</t>
    </r>
    <r>
      <rPr>
        <sz val="11"/>
        <rFont val="Sylfaen"/>
        <family val="1"/>
        <charset val="204"/>
      </rPr>
      <t xml:space="preserve"> არსებული კარების დემონტაჟი, გადატანა და ხელახლა მონტაჟი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</si>
</sst>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rgb="FFFF0000"/>
      <name val="Sylfaen"/>
      <family val="1"/>
    </font>
    <font>
      <sz val="11"/>
      <color rgb="FFFF0000"/>
      <name val="Sylfaen"/>
      <family val="1"/>
    </font>
    <font>
      <sz val="11"/>
      <name val="Sylfaen"/>
      <family val="1"/>
      <charset val="204"/>
    </font>
    <font>
      <sz val="11"/>
      <color rgb="FFFF0000"/>
      <name val="Sylfaen"/>
      <family val="1"/>
      <charset val="204"/>
    </font>
    <font>
      <sz val="11"/>
      <color indexed="8"/>
      <name val="Sylfaen"/>
      <family val="1"/>
      <charset val="204"/>
    </font>
    <font>
      <b/>
      <sz val="11"/>
      <color rgb="FFFF0000"/>
      <name val="Sylfaen"/>
      <family val="1"/>
      <charset val="204"/>
    </font>
    <font>
      <sz val="11"/>
      <color rgb="FFFF0000"/>
      <name val="AcadNusx"/>
    </font>
    <font>
      <sz val="11"/>
      <name val="AcadNusx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Calibri"/>
      <family val="2"/>
    </font>
    <font>
      <sz val="11"/>
      <color theme="1"/>
      <name val="AcadNusx"/>
    </font>
    <font>
      <sz val="11"/>
      <name val="Arial Cyr"/>
    </font>
    <font>
      <sz val="11"/>
      <color indexed="10"/>
      <name val="Times New Roman"/>
      <family val="1"/>
    </font>
    <font>
      <sz val="11"/>
      <color indexed="10"/>
      <name val="Sylfaen"/>
      <family val="1"/>
      <charset val="204"/>
    </font>
    <font>
      <b/>
      <sz val="12"/>
      <color theme="1"/>
      <name val="Calibri"/>
      <family val="2"/>
      <scheme val="minor"/>
    </font>
    <font>
      <sz val="11"/>
      <name val="Sylfaen"/>
      <family val="1"/>
    </font>
    <font>
      <b/>
      <sz val="11"/>
      <name val="Sylfaen"/>
      <family val="1"/>
    </font>
    <font>
      <b/>
      <sz val="11"/>
      <name val="Sylfaen"/>
      <family val="1"/>
      <charset val="204"/>
    </font>
    <font>
      <sz val="11"/>
      <name val="Calibri"/>
      <family val="2"/>
      <scheme val="minor"/>
    </font>
    <font>
      <vertAlign val="superscript"/>
      <sz val="11"/>
      <name val="Sylfaen"/>
      <family val="1"/>
    </font>
    <font>
      <sz val="11"/>
      <color theme="1"/>
      <name val="Calibri"/>
      <family val="2"/>
    </font>
    <font>
      <vertAlign val="superscript"/>
      <sz val="11"/>
      <name val="AcadNusx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0" fontId="4" fillId="0" borderId="0"/>
  </cellStyleXfs>
  <cellXfs count="112">
    <xf numFmtId="0" fontId="0" fillId="0" borderId="0" xfId="0"/>
    <xf numFmtId="0" fontId="10" fillId="0" borderId="1" xfId="2" applyFont="1" applyFill="1" applyBorder="1" applyAlignment="1" applyProtection="1">
      <alignment horizontal="center" vertical="top" wrapText="1"/>
    </xf>
    <xf numFmtId="0" fontId="10" fillId="0" borderId="1" xfId="2" applyFont="1" applyFill="1" applyBorder="1" applyAlignment="1" applyProtection="1">
      <alignment horizontal="left" vertical="top" wrapText="1"/>
    </xf>
    <xf numFmtId="0" fontId="10" fillId="0" borderId="0" xfId="4" applyFont="1" applyFill="1"/>
    <xf numFmtId="0" fontId="16" fillId="0" borderId="0" xfId="0" applyFont="1" applyFill="1"/>
    <xf numFmtId="0" fontId="17" fillId="0" borderId="1" xfId="0" quotePrefix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top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0" fontId="18" fillId="0" borderId="1" xfId="0" quotePrefix="1" applyFont="1" applyFill="1" applyBorder="1" applyAlignment="1">
      <alignment horizontal="center" vertical="top" wrapText="1"/>
    </xf>
    <xf numFmtId="164" fontId="15" fillId="0" borderId="1" xfId="1" applyFont="1" applyFill="1" applyBorder="1" applyAlignment="1" applyProtection="1">
      <alignment vertical="center" wrapText="1"/>
    </xf>
    <xf numFmtId="0" fontId="19" fillId="0" borderId="0" xfId="0" applyFont="1" applyFill="1"/>
    <xf numFmtId="0" fontId="15" fillId="0" borderId="1" xfId="0" applyFont="1" applyFill="1" applyBorder="1" applyAlignment="1">
      <alignment horizontal="left" vertical="top" wrapText="1"/>
    </xf>
    <xf numFmtId="0" fontId="8" fillId="0" borderId="1" xfId="5" applyFont="1" applyFill="1" applyBorder="1" applyAlignment="1" applyProtection="1">
      <alignment horizontal="right" vertical="top" wrapText="1"/>
    </xf>
    <xf numFmtId="0" fontId="18" fillId="0" borderId="0" xfId="0" applyFont="1" applyFill="1" applyProtection="1"/>
    <xf numFmtId="0" fontId="0" fillId="0" borderId="0" xfId="0" applyFont="1" applyFill="1"/>
    <xf numFmtId="0" fontId="1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2" applyFont="1" applyFill="1" applyProtection="1"/>
    <xf numFmtId="49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10" fillId="0" borderId="0" xfId="2" applyFont="1" applyFill="1" applyProtection="1"/>
    <xf numFmtId="0" fontId="3" fillId="0" borderId="1" xfId="0" applyFont="1" applyFill="1" applyBorder="1" applyAlignment="1">
      <alignment horizontal="right" vertical="center"/>
    </xf>
    <xf numFmtId="49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distributed"/>
    </xf>
    <xf numFmtId="49" fontId="12" fillId="0" borderId="1" xfId="4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/>
    </xf>
    <xf numFmtId="4" fontId="11" fillId="0" borderId="1" xfId="4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4" fontId="10" fillId="0" borderId="1" xfId="4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distributed"/>
    </xf>
    <xf numFmtId="49" fontId="25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/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49" fontId="19" fillId="0" borderId="1" xfId="0" applyNumberFormat="1" applyFont="1" applyFill="1" applyBorder="1" applyAlignment="1">
      <alignment horizontal="center" vertical="center"/>
    </xf>
    <xf numFmtId="0" fontId="15" fillId="0" borderId="1" xfId="2" applyFont="1" applyFill="1" applyBorder="1" applyAlignment="1" applyProtection="1">
      <alignment horizontal="center" vertical="top" wrapText="1"/>
    </xf>
    <xf numFmtId="0" fontId="16" fillId="0" borderId="1" xfId="0" quotePrefix="1" applyFont="1" applyFill="1" applyBorder="1" applyAlignment="1" applyProtection="1">
      <alignment horizontal="center" vertical="top" wrapText="1"/>
    </xf>
    <xf numFmtId="0" fontId="15" fillId="0" borderId="1" xfId="0" applyFont="1" applyFill="1" applyBorder="1" applyAlignment="1" applyProtection="1">
      <alignment horizontal="left" vertical="top" wrapText="1"/>
    </xf>
    <xf numFmtId="0" fontId="15" fillId="0" borderId="1" xfId="0" applyFont="1" applyFill="1" applyBorder="1" applyAlignment="1" applyProtection="1">
      <alignment horizontal="center" vertical="top" wrapText="1"/>
    </xf>
    <xf numFmtId="4" fontId="20" fillId="0" borderId="1" xfId="3" applyNumberFormat="1" applyFont="1" applyFill="1" applyBorder="1" applyAlignment="1" applyProtection="1">
      <alignment horizontal="center" vertical="center" wrapText="1"/>
    </xf>
    <xf numFmtId="4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" xfId="0" quotePrefix="1" applyFont="1" applyFill="1" applyBorder="1" applyAlignment="1" applyProtection="1">
      <alignment horizontal="center" vertical="top" wrapText="1"/>
    </xf>
    <xf numFmtId="0" fontId="20" fillId="0" borderId="1" xfId="0" applyFont="1" applyFill="1" applyBorder="1" applyAlignment="1" applyProtection="1">
      <alignment vertical="top" wrapText="1"/>
    </xf>
    <xf numFmtId="4" fontId="20" fillId="0" borderId="1" xfId="1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left" vertical="top" wrapText="1"/>
    </xf>
    <xf numFmtId="0" fontId="18" fillId="0" borderId="1" xfId="0" quotePrefix="1" applyFont="1" applyFill="1" applyBorder="1" applyAlignment="1" applyProtection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4" fontId="20" fillId="0" borderId="1" xfId="3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5" fillId="0" borderId="1" xfId="3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vertical="top" wrapText="1"/>
    </xf>
    <xf numFmtId="49" fontId="12" fillId="0" borderId="1" xfId="0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 applyProtection="1">
      <alignment horizontal="center" vertical="top" wrapText="1"/>
    </xf>
    <xf numFmtId="4" fontId="10" fillId="0" borderId="1" xfId="1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4" fontId="27" fillId="0" borderId="1" xfId="0" applyNumberFormat="1" applyFont="1" applyFill="1" applyBorder="1" applyAlignment="1">
      <alignment horizontal="center" vertical="center" wrapText="1"/>
    </xf>
    <xf numFmtId="43" fontId="15" fillId="0" borderId="1" xfId="3" applyFont="1" applyFill="1" applyBorder="1" applyAlignment="1" applyProtection="1">
      <alignment vertical="center" wrapText="1"/>
    </xf>
    <xf numFmtId="0" fontId="15" fillId="0" borderId="1" xfId="2" applyFont="1" applyFill="1" applyBorder="1" applyAlignment="1" applyProtection="1">
      <alignment horizontal="left" vertical="top" wrapText="1"/>
    </xf>
    <xf numFmtId="0" fontId="12" fillId="0" borderId="1" xfId="4" applyFont="1" applyFill="1" applyBorder="1" applyAlignment="1">
      <alignment horizontal="center" vertical="top"/>
    </xf>
    <xf numFmtId="0" fontId="8" fillId="0" borderId="1" xfId="5" applyFont="1" applyFill="1" applyBorder="1" applyAlignment="1" applyProtection="1">
      <alignment horizontal="left" vertical="top" wrapText="1"/>
    </xf>
    <xf numFmtId="0" fontId="11" fillId="0" borderId="1" xfId="4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10" fontId="8" fillId="0" borderId="1" xfId="0" applyNumberFormat="1" applyFont="1" applyFill="1" applyBorder="1" applyAlignment="1">
      <alignment horizontal="center" vertical="center"/>
    </xf>
    <xf numFmtId="9" fontId="26" fillId="0" borderId="1" xfId="0" applyNumberFormat="1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1" fillId="0" borderId="6" xfId="4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6">
    <cellStyle name="Comma" xfId="1" builtinId="3"/>
    <cellStyle name="Comma 6" xfId="3"/>
    <cellStyle name="Normal" xfId="0" builtinId="0"/>
    <cellStyle name="Normal 2" xfId="4"/>
    <cellStyle name="Normal 3" xfId="5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16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6FE79D1F-004A-49D5-9BB5-C9C08525CF20}"/>
            </a:ext>
          </a:extLst>
        </xdr:cNvPr>
        <xdr:cNvSpPr txBox="1"/>
      </xdr:nvSpPr>
      <xdr:spPr>
        <a:xfrm>
          <a:off x="8458200" y="2862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workbookViewId="0">
      <pane ySplit="6" topLeftCell="A7" activePane="bottomLeft" state="frozen"/>
      <selection pane="bottomLeft" activeCell="G62" sqref="G62"/>
    </sheetView>
  </sheetViews>
  <sheetFormatPr defaultRowHeight="15" x14ac:dyDescent="0.25"/>
  <cols>
    <col min="1" max="1" width="5.42578125" style="16" customWidth="1"/>
    <col min="2" max="2" width="12.7109375" style="16" customWidth="1"/>
    <col min="3" max="3" width="36" style="16" customWidth="1"/>
    <col min="4" max="4" width="9.140625" style="16" bestFit="1" customWidth="1"/>
    <col min="5" max="5" width="8" style="16" customWidth="1"/>
    <col min="6" max="6" width="12" style="16" customWidth="1"/>
    <col min="7" max="7" width="9.42578125" style="16" customWidth="1"/>
    <col min="8" max="8" width="11.7109375" style="16" bestFit="1" customWidth="1"/>
    <col min="9" max="9" width="8.28515625" style="16" customWidth="1"/>
    <col min="10" max="10" width="10.42578125" style="16" bestFit="1" customWidth="1"/>
    <col min="11" max="11" width="7.5703125" style="16" customWidth="1"/>
    <col min="12" max="12" width="10.42578125" style="16" bestFit="1" customWidth="1"/>
    <col min="13" max="13" width="14.42578125" style="16" customWidth="1"/>
    <col min="14" max="16384" width="9.140625" style="16"/>
  </cols>
  <sheetData>
    <row r="1" spans="1:13" ht="29.25" customHeight="1" x14ac:dyDescent="0.25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ht="24.75" customHeight="1" x14ac:dyDescent="0.25">
      <c r="A2" s="98" t="s">
        <v>69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 x14ac:dyDescent="0.25">
      <c r="A3" s="96" t="s">
        <v>68</v>
      </c>
      <c r="B3" s="96"/>
      <c r="C3" s="96"/>
      <c r="D3" s="96"/>
      <c r="E3" s="96"/>
      <c r="F3" s="17"/>
      <c r="G3" s="17"/>
      <c r="H3" s="99" t="s">
        <v>70</v>
      </c>
      <c r="I3" s="99"/>
      <c r="J3" s="99"/>
      <c r="K3" s="99"/>
      <c r="L3" s="94">
        <f>M61</f>
        <v>0</v>
      </c>
      <c r="M3" s="95" t="s">
        <v>33</v>
      </c>
    </row>
    <row r="4" spans="1:13" ht="27.75" customHeight="1" x14ac:dyDescent="0.25">
      <c r="A4" s="108" t="s">
        <v>0</v>
      </c>
      <c r="B4" s="100" t="s">
        <v>81</v>
      </c>
      <c r="C4" s="110" t="s">
        <v>1</v>
      </c>
      <c r="D4" s="102" t="s">
        <v>82</v>
      </c>
      <c r="E4" s="102" t="s">
        <v>86</v>
      </c>
      <c r="F4" s="110" t="s">
        <v>2</v>
      </c>
      <c r="G4" s="104" t="s">
        <v>3</v>
      </c>
      <c r="H4" s="105"/>
      <c r="I4" s="104" t="s">
        <v>4</v>
      </c>
      <c r="J4" s="105"/>
      <c r="K4" s="104" t="s">
        <v>85</v>
      </c>
      <c r="L4" s="105"/>
      <c r="M4" s="106" t="s">
        <v>5</v>
      </c>
    </row>
    <row r="5" spans="1:13" ht="30" x14ac:dyDescent="0.25">
      <c r="A5" s="109"/>
      <c r="B5" s="101"/>
      <c r="C5" s="111"/>
      <c r="D5" s="103"/>
      <c r="E5" s="103"/>
      <c r="F5" s="111"/>
      <c r="G5" s="93" t="s">
        <v>84</v>
      </c>
      <c r="H5" s="21" t="s">
        <v>5</v>
      </c>
      <c r="I5" s="93" t="s">
        <v>84</v>
      </c>
      <c r="J5" s="21" t="s">
        <v>5</v>
      </c>
      <c r="K5" s="93" t="s">
        <v>84</v>
      </c>
      <c r="L5" s="21" t="s">
        <v>5</v>
      </c>
      <c r="M5" s="107"/>
    </row>
    <row r="6" spans="1:13" x14ac:dyDescent="0.25">
      <c r="A6" s="20">
        <v>1</v>
      </c>
      <c r="B6" s="20">
        <v>2</v>
      </c>
      <c r="C6" s="20">
        <v>3</v>
      </c>
      <c r="D6" s="18">
        <v>4</v>
      </c>
      <c r="E6" s="21">
        <v>5</v>
      </c>
      <c r="F6" s="21">
        <v>6</v>
      </c>
      <c r="G6" s="21">
        <v>7</v>
      </c>
      <c r="H6" s="21">
        <v>8</v>
      </c>
      <c r="I6" s="21">
        <v>9</v>
      </c>
      <c r="J6" s="21">
        <v>10</v>
      </c>
      <c r="K6" s="21">
        <v>11</v>
      </c>
      <c r="L6" s="21">
        <v>12</v>
      </c>
      <c r="M6" s="21">
        <v>13</v>
      </c>
    </row>
    <row r="7" spans="1:13" s="22" customFormat="1" ht="31.5" x14ac:dyDescent="0.2">
      <c r="A7" s="56">
        <v>1</v>
      </c>
      <c r="B7" s="57" t="s">
        <v>49</v>
      </c>
      <c r="C7" s="58" t="s">
        <v>71</v>
      </c>
      <c r="D7" s="59" t="s">
        <v>87</v>
      </c>
      <c r="E7" s="59"/>
      <c r="F7" s="81">
        <v>6.3</v>
      </c>
      <c r="G7" s="60"/>
      <c r="H7" s="61"/>
      <c r="I7" s="61"/>
      <c r="J7" s="61"/>
      <c r="K7" s="61"/>
      <c r="L7" s="61"/>
      <c r="M7" s="61"/>
    </row>
    <row r="8" spans="1:13" s="22" customFormat="1" ht="15.75" x14ac:dyDescent="0.2">
      <c r="A8" s="56"/>
      <c r="B8" s="62" t="s">
        <v>58</v>
      </c>
      <c r="C8" s="63" t="s">
        <v>50</v>
      </c>
      <c r="D8" s="7" t="s">
        <v>74</v>
      </c>
      <c r="E8" s="59">
        <f>2.78*0.8</f>
        <v>2.2239999999999998</v>
      </c>
      <c r="F8" s="64">
        <f>F7*E8</f>
        <v>14.011199999999999</v>
      </c>
      <c r="G8" s="61"/>
      <c r="H8" s="61"/>
      <c r="I8" s="61"/>
      <c r="J8" s="61"/>
      <c r="K8" s="61"/>
      <c r="L8" s="61"/>
      <c r="M8" s="61"/>
    </row>
    <row r="9" spans="1:13" s="23" customFormat="1" ht="47.25" x14ac:dyDescent="0.2">
      <c r="A9" s="56">
        <v>2</v>
      </c>
      <c r="B9" s="57" t="s">
        <v>27</v>
      </c>
      <c r="C9" s="65" t="s">
        <v>59</v>
      </c>
      <c r="D9" s="59" t="s">
        <v>87</v>
      </c>
      <c r="E9" s="59"/>
      <c r="F9" s="81">
        <v>11</v>
      </c>
      <c r="G9" s="61"/>
      <c r="H9" s="61"/>
      <c r="I9" s="61"/>
      <c r="J9" s="61"/>
      <c r="K9" s="61"/>
      <c r="L9" s="61"/>
      <c r="M9" s="61"/>
    </row>
    <row r="10" spans="1:13" s="23" customFormat="1" ht="15.75" x14ac:dyDescent="0.2">
      <c r="A10" s="56"/>
      <c r="B10" s="66"/>
      <c r="C10" s="67" t="s">
        <v>19</v>
      </c>
      <c r="D10" s="7" t="s">
        <v>74</v>
      </c>
      <c r="E10" s="7">
        <v>2.86</v>
      </c>
      <c r="F10" s="68">
        <f>F9*E10</f>
        <v>31.459999999999997</v>
      </c>
      <c r="G10" s="69"/>
      <c r="H10" s="69"/>
      <c r="I10" s="69"/>
      <c r="J10" s="69"/>
      <c r="K10" s="69"/>
      <c r="L10" s="69"/>
      <c r="M10" s="69"/>
    </row>
    <row r="11" spans="1:13" s="23" customFormat="1" ht="15.75" x14ac:dyDescent="0.2">
      <c r="A11" s="56"/>
      <c r="B11" s="66"/>
      <c r="C11" s="67" t="s">
        <v>20</v>
      </c>
      <c r="D11" s="7" t="s">
        <v>21</v>
      </c>
      <c r="E11" s="7">
        <v>0.76</v>
      </c>
      <c r="F11" s="68">
        <f>F9*E11</f>
        <v>8.36</v>
      </c>
      <c r="G11" s="69"/>
      <c r="H11" s="69"/>
      <c r="I11" s="69"/>
      <c r="J11" s="69"/>
      <c r="K11" s="69"/>
      <c r="L11" s="69"/>
      <c r="M11" s="69"/>
    </row>
    <row r="12" spans="1:13" s="23" customFormat="1" ht="15.75" x14ac:dyDescent="0.2">
      <c r="A12" s="56"/>
      <c r="B12" s="66"/>
      <c r="C12" s="67" t="s">
        <v>22</v>
      </c>
      <c r="D12" s="7"/>
      <c r="E12" s="7"/>
      <c r="F12" s="70"/>
      <c r="G12" s="69"/>
      <c r="H12" s="69"/>
      <c r="I12" s="69"/>
      <c r="J12" s="69"/>
      <c r="K12" s="69"/>
      <c r="L12" s="69"/>
      <c r="M12" s="69"/>
    </row>
    <row r="13" spans="1:13" s="23" customFormat="1" ht="18" x14ac:dyDescent="0.2">
      <c r="A13" s="56"/>
      <c r="B13" s="66"/>
      <c r="C13" s="67" t="s">
        <v>26</v>
      </c>
      <c r="D13" s="7" t="s">
        <v>87</v>
      </c>
      <c r="E13" s="7">
        <v>1.02</v>
      </c>
      <c r="F13" s="68">
        <f>F9*E13</f>
        <v>11.22</v>
      </c>
      <c r="G13" s="69"/>
      <c r="H13" s="69"/>
      <c r="I13" s="69"/>
      <c r="J13" s="69"/>
      <c r="K13" s="69"/>
      <c r="L13" s="69"/>
      <c r="M13" s="69"/>
    </row>
    <row r="14" spans="1:13" s="23" customFormat="1" ht="18" x14ac:dyDescent="0.2">
      <c r="A14" s="56"/>
      <c r="B14" s="66"/>
      <c r="C14" s="67" t="s">
        <v>23</v>
      </c>
      <c r="D14" s="7" t="s">
        <v>88</v>
      </c>
      <c r="E14" s="7">
        <v>0.80300000000000005</v>
      </c>
      <c r="F14" s="68">
        <f>F9*E14</f>
        <v>8.8330000000000002</v>
      </c>
      <c r="G14" s="69"/>
      <c r="H14" s="69"/>
      <c r="I14" s="69"/>
      <c r="J14" s="69"/>
      <c r="K14" s="69"/>
      <c r="L14" s="69"/>
      <c r="M14" s="69"/>
    </row>
    <row r="15" spans="1:13" s="23" customFormat="1" ht="18" x14ac:dyDescent="0.2">
      <c r="A15" s="56"/>
      <c r="B15" s="66"/>
      <c r="C15" s="67" t="s">
        <v>24</v>
      </c>
      <c r="D15" s="7" t="s">
        <v>87</v>
      </c>
      <c r="E15" s="7">
        <v>3.8999999999999998E-3</v>
      </c>
      <c r="F15" s="68">
        <f>F9*E15</f>
        <v>4.2900000000000001E-2</v>
      </c>
      <c r="G15" s="69"/>
      <c r="H15" s="69"/>
      <c r="I15" s="69"/>
      <c r="J15" s="69"/>
      <c r="K15" s="69"/>
      <c r="L15" s="69"/>
      <c r="M15" s="69"/>
    </row>
    <row r="16" spans="1:13" s="23" customFormat="1" ht="15.75" x14ac:dyDescent="0.2">
      <c r="A16" s="56"/>
      <c r="B16" s="66"/>
      <c r="C16" s="67" t="s">
        <v>25</v>
      </c>
      <c r="D16" s="7" t="s">
        <v>21</v>
      </c>
      <c r="E16" s="7">
        <v>0.13</v>
      </c>
      <c r="F16" s="68">
        <f>F9*E16</f>
        <v>1.4300000000000002</v>
      </c>
      <c r="G16" s="69"/>
      <c r="H16" s="69"/>
      <c r="I16" s="69"/>
      <c r="J16" s="69"/>
      <c r="K16" s="69"/>
      <c r="L16" s="69"/>
      <c r="M16" s="69"/>
    </row>
    <row r="17" spans="1:13" s="3" customFormat="1" ht="60" x14ac:dyDescent="0.25">
      <c r="A17" s="71">
        <v>3</v>
      </c>
      <c r="B17" s="72" t="s">
        <v>28</v>
      </c>
      <c r="C17" s="25" t="s">
        <v>62</v>
      </c>
      <c r="D17" s="73" t="s">
        <v>29</v>
      </c>
      <c r="E17" s="29"/>
      <c r="F17" s="74">
        <v>145.4</v>
      </c>
      <c r="G17" s="30"/>
      <c r="H17" s="30"/>
      <c r="I17" s="30"/>
      <c r="J17" s="30"/>
      <c r="K17" s="30"/>
      <c r="L17" s="30"/>
      <c r="M17" s="30"/>
    </row>
    <row r="18" spans="1:13" s="3" customFormat="1" x14ac:dyDescent="0.25">
      <c r="A18" s="71"/>
      <c r="B18" s="24"/>
      <c r="C18" s="25" t="s">
        <v>37</v>
      </c>
      <c r="D18" s="26" t="s">
        <v>73</v>
      </c>
      <c r="E18" s="1">
        <v>2.23</v>
      </c>
      <c r="F18" s="27">
        <f>F17*E18</f>
        <v>324.24200000000002</v>
      </c>
      <c r="G18" s="30"/>
      <c r="H18" s="30"/>
      <c r="I18" s="30"/>
      <c r="J18" s="30"/>
      <c r="K18" s="30"/>
      <c r="L18" s="30"/>
      <c r="M18" s="30"/>
    </row>
    <row r="19" spans="1:13" s="3" customFormat="1" ht="31.5" x14ac:dyDescent="0.25">
      <c r="A19" s="71"/>
      <c r="B19" s="24"/>
      <c r="C19" s="75" t="s">
        <v>30</v>
      </c>
      <c r="D19" s="59" t="s">
        <v>31</v>
      </c>
      <c r="E19" s="59">
        <v>0.18099999999999999</v>
      </c>
      <c r="F19" s="11">
        <f>F17*E19</f>
        <v>26.317399999999999</v>
      </c>
      <c r="G19" s="11"/>
      <c r="H19" s="11"/>
      <c r="I19" s="11"/>
      <c r="J19" s="11"/>
      <c r="K19" s="11"/>
      <c r="L19" s="11"/>
      <c r="M19" s="30"/>
    </row>
    <row r="20" spans="1:13" s="3" customFormat="1" ht="14.25" customHeight="1" x14ac:dyDescent="0.25">
      <c r="A20" s="71"/>
      <c r="B20" s="24"/>
      <c r="C20" s="52" t="s">
        <v>32</v>
      </c>
      <c r="D20" s="53" t="s">
        <v>33</v>
      </c>
      <c r="E20" s="1">
        <v>0.05</v>
      </c>
      <c r="F20" s="30">
        <f>F17*E20</f>
        <v>7.2700000000000005</v>
      </c>
      <c r="G20" s="30"/>
      <c r="H20" s="30"/>
      <c r="I20" s="30"/>
      <c r="J20" s="30"/>
      <c r="K20" s="30"/>
      <c r="L20" s="11"/>
      <c r="M20" s="30"/>
    </row>
    <row r="21" spans="1:13" s="3" customFormat="1" ht="12.75" customHeight="1" x14ac:dyDescent="0.25">
      <c r="A21" s="71"/>
      <c r="B21" s="24"/>
      <c r="C21" s="2" t="s">
        <v>34</v>
      </c>
      <c r="D21" s="54"/>
      <c r="E21" s="54"/>
      <c r="F21" s="30"/>
      <c r="G21" s="30"/>
      <c r="H21" s="30"/>
      <c r="I21" s="30"/>
      <c r="J21" s="30"/>
      <c r="K21" s="30"/>
      <c r="L21" s="30"/>
      <c r="M21" s="30"/>
    </row>
    <row r="22" spans="1:13" s="32" customFormat="1" x14ac:dyDescent="0.25">
      <c r="A22" s="31"/>
      <c r="B22" s="31"/>
      <c r="C22" s="48" t="s">
        <v>60</v>
      </c>
      <c r="D22" s="49" t="s">
        <v>10</v>
      </c>
      <c r="E22" s="49"/>
      <c r="F22" s="45" t="s">
        <v>11</v>
      </c>
      <c r="G22" s="44"/>
      <c r="H22" s="44"/>
      <c r="I22" s="44"/>
      <c r="J22" s="44"/>
      <c r="K22" s="44"/>
      <c r="L22" s="44"/>
      <c r="M22" s="30"/>
    </row>
    <row r="23" spans="1:13" s="32" customFormat="1" x14ac:dyDescent="0.25">
      <c r="A23" s="31"/>
      <c r="B23" s="31"/>
      <c r="C23" s="48" t="s">
        <v>61</v>
      </c>
      <c r="D23" s="49" t="s">
        <v>10</v>
      </c>
      <c r="E23" s="49"/>
      <c r="F23" s="45" t="s">
        <v>12</v>
      </c>
      <c r="G23" s="44"/>
      <c r="H23" s="44"/>
      <c r="I23" s="44"/>
      <c r="J23" s="44"/>
      <c r="K23" s="44"/>
      <c r="L23" s="44"/>
      <c r="M23" s="30"/>
    </row>
    <row r="24" spans="1:13" s="32" customFormat="1" ht="45" x14ac:dyDescent="0.25">
      <c r="A24" s="33"/>
      <c r="B24" s="33"/>
      <c r="C24" s="48" t="s">
        <v>75</v>
      </c>
      <c r="D24" s="55" t="s">
        <v>10</v>
      </c>
      <c r="E24" s="55"/>
      <c r="F24" s="45" t="s">
        <v>8</v>
      </c>
      <c r="G24" s="44"/>
      <c r="H24" s="44"/>
      <c r="I24" s="44"/>
      <c r="J24" s="44"/>
      <c r="K24" s="44"/>
      <c r="L24" s="44"/>
      <c r="M24" s="30"/>
    </row>
    <row r="25" spans="1:13" s="32" customFormat="1" ht="45" x14ac:dyDescent="0.25">
      <c r="A25" s="33"/>
      <c r="B25" s="33"/>
      <c r="C25" s="48" t="s">
        <v>38</v>
      </c>
      <c r="D25" s="49" t="s">
        <v>72</v>
      </c>
      <c r="E25" s="49"/>
      <c r="F25" s="45" t="s">
        <v>9</v>
      </c>
      <c r="G25" s="44"/>
      <c r="H25" s="44"/>
      <c r="I25" s="44"/>
      <c r="J25" s="44"/>
      <c r="K25" s="44"/>
      <c r="L25" s="44"/>
      <c r="M25" s="30"/>
    </row>
    <row r="26" spans="1:13" s="32" customFormat="1" x14ac:dyDescent="0.25">
      <c r="A26" s="31"/>
      <c r="B26" s="31"/>
      <c r="C26" s="48" t="s">
        <v>6</v>
      </c>
      <c r="D26" s="49" t="s">
        <v>67</v>
      </c>
      <c r="E26" s="49"/>
      <c r="F26" s="44" t="s">
        <v>13</v>
      </c>
      <c r="G26" s="44"/>
      <c r="H26" s="44"/>
      <c r="I26" s="44"/>
      <c r="J26" s="44"/>
      <c r="K26" s="44"/>
      <c r="L26" s="44"/>
      <c r="M26" s="30"/>
    </row>
    <row r="27" spans="1:13" s="34" customFormat="1" ht="13.5" customHeight="1" x14ac:dyDescent="0.25">
      <c r="A27" s="71"/>
      <c r="B27" s="76"/>
      <c r="C27" s="2" t="s">
        <v>36</v>
      </c>
      <c r="D27" s="77" t="s">
        <v>33</v>
      </c>
      <c r="E27" s="1">
        <v>0.04</v>
      </c>
      <c r="F27" s="78">
        <f>F17*E27</f>
        <v>5.8160000000000007</v>
      </c>
      <c r="G27" s="78"/>
      <c r="H27" s="44"/>
      <c r="I27" s="78"/>
      <c r="J27" s="78"/>
      <c r="K27" s="78"/>
      <c r="L27" s="78"/>
      <c r="M27" s="30"/>
    </row>
    <row r="28" spans="1:13" s="4" customFormat="1" ht="45" x14ac:dyDescent="0.25">
      <c r="A28" s="7">
        <v>4</v>
      </c>
      <c r="B28" s="72" t="s">
        <v>39</v>
      </c>
      <c r="C28" s="52" t="s">
        <v>63</v>
      </c>
      <c r="D28" s="73" t="s">
        <v>40</v>
      </c>
      <c r="E28" s="29"/>
      <c r="F28" s="79">
        <v>1</v>
      </c>
      <c r="G28" s="30"/>
      <c r="H28" s="30"/>
      <c r="I28" s="30"/>
      <c r="J28" s="30"/>
      <c r="K28" s="30"/>
      <c r="L28" s="30"/>
      <c r="M28" s="30"/>
    </row>
    <row r="29" spans="1:13" s="9" customFormat="1" ht="15" customHeight="1" x14ac:dyDescent="0.25">
      <c r="A29" s="80"/>
      <c r="B29" s="5"/>
      <c r="C29" s="6" t="s">
        <v>41</v>
      </c>
      <c r="D29" s="7" t="s">
        <v>74</v>
      </c>
      <c r="E29" s="7">
        <f>17.2+7.33</f>
        <v>24.53</v>
      </c>
      <c r="F29" s="8">
        <f>F28*E29</f>
        <v>24.53</v>
      </c>
      <c r="G29" s="8"/>
      <c r="H29" s="8"/>
      <c r="I29" s="8"/>
      <c r="J29" s="8"/>
      <c r="K29" s="8"/>
      <c r="L29" s="8"/>
      <c r="M29" s="30"/>
    </row>
    <row r="30" spans="1:13" s="12" customFormat="1" ht="31.5" x14ac:dyDescent="0.25">
      <c r="A30" s="80"/>
      <c r="B30" s="10"/>
      <c r="C30" s="6" t="s">
        <v>30</v>
      </c>
      <c r="D30" s="7" t="s">
        <v>31</v>
      </c>
      <c r="E30" s="7">
        <v>0.91300000000000003</v>
      </c>
      <c r="F30" s="8">
        <f>F28*E30</f>
        <v>0.91300000000000003</v>
      </c>
      <c r="G30" s="8"/>
      <c r="H30" s="8"/>
      <c r="I30" s="8"/>
      <c r="J30" s="8"/>
      <c r="K30" s="11"/>
      <c r="L30" s="8"/>
      <c r="M30" s="30"/>
    </row>
    <row r="31" spans="1:13" s="12" customFormat="1" ht="15.75" x14ac:dyDescent="0.25">
      <c r="A31" s="80"/>
      <c r="B31" s="10"/>
      <c r="C31" s="6" t="s">
        <v>42</v>
      </c>
      <c r="D31" s="7" t="s">
        <v>21</v>
      </c>
      <c r="E31" s="7">
        <f>0.7+0.11</f>
        <v>0.80999999999999994</v>
      </c>
      <c r="F31" s="8">
        <f>F28*E31</f>
        <v>0.80999999999999994</v>
      </c>
      <c r="G31" s="8"/>
      <c r="H31" s="8"/>
      <c r="I31" s="8"/>
      <c r="J31" s="8"/>
      <c r="K31" s="8"/>
      <c r="L31" s="8"/>
      <c r="M31" s="30"/>
    </row>
    <row r="32" spans="1:13" s="12" customFormat="1" ht="15.75" x14ac:dyDescent="0.25">
      <c r="A32" s="80"/>
      <c r="B32" s="10"/>
      <c r="C32" s="2" t="s">
        <v>34</v>
      </c>
      <c r="D32" s="7"/>
      <c r="E32" s="7"/>
      <c r="F32" s="8"/>
      <c r="G32" s="8"/>
      <c r="H32" s="8"/>
      <c r="I32" s="8"/>
      <c r="J32" s="8"/>
      <c r="K32" s="8"/>
      <c r="L32" s="8"/>
      <c r="M32" s="30"/>
    </row>
    <row r="33" spans="1:13" s="32" customFormat="1" x14ac:dyDescent="0.25">
      <c r="A33" s="31"/>
      <c r="B33" s="31"/>
      <c r="C33" s="48" t="s">
        <v>60</v>
      </c>
      <c r="D33" s="49" t="s">
        <v>10</v>
      </c>
      <c r="E33" s="49"/>
      <c r="F33" s="45" t="s">
        <v>14</v>
      </c>
      <c r="G33" s="44"/>
      <c r="H33" s="44"/>
      <c r="I33" s="44"/>
      <c r="J33" s="44"/>
      <c r="K33" s="44"/>
      <c r="L33" s="44"/>
      <c r="M33" s="30"/>
    </row>
    <row r="34" spans="1:13" s="32" customFormat="1" x14ac:dyDescent="0.25">
      <c r="A34" s="31"/>
      <c r="B34" s="31"/>
      <c r="C34" s="48" t="s">
        <v>54</v>
      </c>
      <c r="D34" s="49" t="s">
        <v>10</v>
      </c>
      <c r="E34" s="49"/>
      <c r="F34" s="45" t="s">
        <v>15</v>
      </c>
      <c r="G34" s="44"/>
      <c r="H34" s="44"/>
      <c r="I34" s="44"/>
      <c r="J34" s="44"/>
      <c r="K34" s="44"/>
      <c r="L34" s="44"/>
      <c r="M34" s="30"/>
    </row>
    <row r="35" spans="1:13" s="32" customFormat="1" x14ac:dyDescent="0.25">
      <c r="A35" s="31"/>
      <c r="B35" s="31"/>
      <c r="C35" s="48" t="s">
        <v>51</v>
      </c>
      <c r="D35" s="49" t="s">
        <v>16</v>
      </c>
      <c r="E35" s="49"/>
      <c r="F35" s="45" t="s">
        <v>17</v>
      </c>
      <c r="G35" s="44"/>
      <c r="H35" s="44"/>
      <c r="I35" s="44"/>
      <c r="J35" s="44"/>
      <c r="K35" s="44"/>
      <c r="L35" s="44"/>
      <c r="M35" s="30"/>
    </row>
    <row r="36" spans="1:13" s="32" customFormat="1" x14ac:dyDescent="0.25">
      <c r="A36" s="31"/>
      <c r="B36" s="31"/>
      <c r="C36" s="48" t="s">
        <v>6</v>
      </c>
      <c r="D36" s="49" t="s">
        <v>67</v>
      </c>
      <c r="E36" s="49"/>
      <c r="F36" s="44">
        <v>1</v>
      </c>
      <c r="G36" s="44"/>
      <c r="H36" s="44"/>
      <c r="I36" s="44"/>
      <c r="J36" s="44"/>
      <c r="K36" s="44"/>
      <c r="L36" s="44"/>
      <c r="M36" s="30"/>
    </row>
    <row r="37" spans="1:13" s="9" customFormat="1" ht="15" customHeight="1" x14ac:dyDescent="0.25">
      <c r="A37" s="80"/>
      <c r="B37" s="5"/>
      <c r="C37" s="6" t="s">
        <v>44</v>
      </c>
      <c r="D37" s="7" t="s">
        <v>43</v>
      </c>
      <c r="E37" s="7">
        <v>1.6</v>
      </c>
      <c r="F37" s="8">
        <f>F28*E37</f>
        <v>1.6</v>
      </c>
      <c r="G37" s="8"/>
      <c r="H37" s="44"/>
      <c r="I37" s="8"/>
      <c r="J37" s="8"/>
      <c r="K37" s="8"/>
      <c r="L37" s="8"/>
      <c r="M37" s="30"/>
    </row>
    <row r="38" spans="1:13" s="9" customFormat="1" ht="14.25" customHeight="1" x14ac:dyDescent="0.25">
      <c r="A38" s="80"/>
      <c r="B38" s="10"/>
      <c r="C38" s="13" t="s">
        <v>45</v>
      </c>
      <c r="D38" s="7" t="s">
        <v>21</v>
      </c>
      <c r="E38" s="7">
        <f>0.2+0.02</f>
        <v>0.22</v>
      </c>
      <c r="F38" s="8">
        <f>F28*E38</f>
        <v>0.22</v>
      </c>
      <c r="G38" s="8"/>
      <c r="H38" s="44"/>
      <c r="I38" s="8"/>
      <c r="J38" s="8"/>
      <c r="K38" s="8"/>
      <c r="L38" s="8"/>
      <c r="M38" s="30"/>
    </row>
    <row r="39" spans="1:13" s="4" customFormat="1" ht="45" x14ac:dyDescent="0.25">
      <c r="A39" s="7">
        <v>5</v>
      </c>
      <c r="B39" s="72" t="s">
        <v>46</v>
      </c>
      <c r="C39" s="52" t="s">
        <v>89</v>
      </c>
      <c r="D39" s="53" t="s">
        <v>40</v>
      </c>
      <c r="E39" s="53"/>
      <c r="F39" s="74">
        <v>1</v>
      </c>
      <c r="G39" s="30"/>
      <c r="H39" s="30"/>
      <c r="I39" s="30"/>
      <c r="J39" s="30"/>
      <c r="K39" s="30"/>
      <c r="L39" s="30"/>
      <c r="M39" s="30"/>
    </row>
    <row r="40" spans="1:13" s="9" customFormat="1" ht="15" customHeight="1" x14ac:dyDescent="0.25">
      <c r="A40" s="80"/>
      <c r="B40" s="5"/>
      <c r="C40" s="6" t="s">
        <v>64</v>
      </c>
      <c r="D40" s="7" t="s">
        <v>74</v>
      </c>
      <c r="E40" s="7">
        <f>17.2*1.5</f>
        <v>25.799999999999997</v>
      </c>
      <c r="F40" s="8">
        <f>F39*E40</f>
        <v>25.799999999999997</v>
      </c>
      <c r="G40" s="8"/>
      <c r="H40" s="8"/>
      <c r="I40" s="8"/>
      <c r="J40" s="8"/>
      <c r="K40" s="8"/>
      <c r="L40" s="8"/>
      <c r="M40" s="30"/>
    </row>
    <row r="41" spans="1:13" s="12" customFormat="1" ht="31.5" x14ac:dyDescent="0.25">
      <c r="A41" s="80"/>
      <c r="B41" s="10"/>
      <c r="C41" s="6" t="s">
        <v>66</v>
      </c>
      <c r="D41" s="7" t="s">
        <v>31</v>
      </c>
      <c r="E41" s="7">
        <f>0.913*1.5</f>
        <v>1.3694999999999999</v>
      </c>
      <c r="F41" s="8">
        <f>F39*E41</f>
        <v>1.3694999999999999</v>
      </c>
      <c r="G41" s="8"/>
      <c r="H41" s="8"/>
      <c r="I41" s="8"/>
      <c r="J41" s="8"/>
      <c r="K41" s="11"/>
      <c r="L41" s="8"/>
      <c r="M41" s="30"/>
    </row>
    <row r="42" spans="1:13" s="12" customFormat="1" ht="15.75" x14ac:dyDescent="0.25">
      <c r="A42" s="80"/>
      <c r="B42" s="10"/>
      <c r="C42" s="6" t="s">
        <v>65</v>
      </c>
      <c r="D42" s="7" t="s">
        <v>21</v>
      </c>
      <c r="E42" s="7">
        <f>0.7*1.5</f>
        <v>1.0499999999999998</v>
      </c>
      <c r="F42" s="8">
        <f>F39*E42</f>
        <v>1.0499999999999998</v>
      </c>
      <c r="G42" s="8"/>
      <c r="H42" s="8"/>
      <c r="I42" s="8"/>
      <c r="J42" s="8"/>
      <c r="K42" s="8"/>
      <c r="L42" s="8"/>
      <c r="M42" s="30"/>
    </row>
    <row r="43" spans="1:13" s="12" customFormat="1" ht="15.75" x14ac:dyDescent="0.25">
      <c r="A43" s="80"/>
      <c r="B43" s="10"/>
      <c r="C43" s="2" t="s">
        <v>34</v>
      </c>
      <c r="D43" s="7"/>
      <c r="E43" s="7"/>
      <c r="F43" s="8"/>
      <c r="G43" s="8"/>
      <c r="H43" s="8"/>
      <c r="I43" s="8"/>
      <c r="J43" s="8"/>
      <c r="K43" s="8"/>
      <c r="L43" s="8"/>
      <c r="M43" s="30"/>
    </row>
    <row r="44" spans="1:13" s="51" customFormat="1" ht="15.75" x14ac:dyDescent="0.25">
      <c r="A44" s="47"/>
      <c r="B44" s="47"/>
      <c r="C44" s="48" t="s">
        <v>48</v>
      </c>
      <c r="D44" s="49" t="s">
        <v>35</v>
      </c>
      <c r="E44" s="7">
        <f>0.2*1.5</f>
        <v>0.30000000000000004</v>
      </c>
      <c r="F44" s="50">
        <f>F39*E44</f>
        <v>0.30000000000000004</v>
      </c>
      <c r="G44" s="44"/>
      <c r="H44" s="44"/>
      <c r="I44" s="44"/>
      <c r="J44" s="44"/>
      <c r="K44" s="44"/>
      <c r="L44" s="44"/>
      <c r="M44" s="30"/>
    </row>
    <row r="45" spans="1:13" s="9" customFormat="1" ht="14.25" customHeight="1" x14ac:dyDescent="0.25">
      <c r="A45" s="80"/>
      <c r="B45" s="10"/>
      <c r="C45" s="13" t="s">
        <v>47</v>
      </c>
      <c r="D45" s="7" t="s">
        <v>21</v>
      </c>
      <c r="E45" s="7">
        <f>0.2*1.5</f>
        <v>0.30000000000000004</v>
      </c>
      <c r="F45" s="8">
        <f>F39*E45</f>
        <v>0.30000000000000004</v>
      </c>
      <c r="G45" s="8"/>
      <c r="H45" s="44"/>
      <c r="I45" s="8"/>
      <c r="J45" s="8"/>
      <c r="K45" s="8"/>
      <c r="L45" s="8"/>
      <c r="M45" s="30"/>
    </row>
    <row r="46" spans="1:13" s="15" customFormat="1" ht="75" x14ac:dyDescent="0.25">
      <c r="A46" s="59">
        <v>6</v>
      </c>
      <c r="B46" s="72" t="s">
        <v>83</v>
      </c>
      <c r="C46" s="52" t="s">
        <v>77</v>
      </c>
      <c r="D46" s="53" t="s">
        <v>78</v>
      </c>
      <c r="E46" s="53"/>
      <c r="F46" s="81">
        <v>272</v>
      </c>
      <c r="G46" s="30"/>
      <c r="H46" s="30"/>
      <c r="I46" s="30"/>
      <c r="J46" s="30"/>
      <c r="K46" s="30"/>
      <c r="L46" s="30"/>
      <c r="M46" s="30"/>
    </row>
    <row r="47" spans="1:13" s="15" customFormat="1" ht="15.75" x14ac:dyDescent="0.25">
      <c r="A47" s="59"/>
      <c r="B47" s="59" t="s">
        <v>56</v>
      </c>
      <c r="C47" s="58" t="s">
        <v>19</v>
      </c>
      <c r="D47" s="59" t="s">
        <v>55</v>
      </c>
      <c r="E47" s="59">
        <v>1</v>
      </c>
      <c r="F47" s="82">
        <f>F46*E47</f>
        <v>272</v>
      </c>
      <c r="G47" s="8"/>
      <c r="H47" s="8"/>
      <c r="I47" s="8"/>
      <c r="J47" s="8"/>
      <c r="K47" s="8"/>
      <c r="L47" s="8"/>
      <c r="M47" s="8"/>
    </row>
    <row r="48" spans="1:13" s="15" customFormat="1" ht="15.75" x14ac:dyDescent="0.25">
      <c r="A48" s="59"/>
      <c r="B48" s="75"/>
      <c r="C48" s="75" t="s">
        <v>57</v>
      </c>
      <c r="D48" s="59" t="s">
        <v>21</v>
      </c>
      <c r="E48" s="59">
        <f>0.0003</f>
        <v>2.9999999999999997E-4</v>
      </c>
      <c r="F48" s="82">
        <f>F46*E48</f>
        <v>8.1599999999999992E-2</v>
      </c>
      <c r="G48" s="8"/>
      <c r="H48" s="8"/>
      <c r="I48" s="8"/>
      <c r="J48" s="8"/>
      <c r="K48" s="8"/>
      <c r="L48" s="8"/>
      <c r="M48" s="8"/>
    </row>
    <row r="49" spans="1:13" s="15" customFormat="1" ht="15.75" x14ac:dyDescent="0.25">
      <c r="A49" s="59"/>
      <c r="B49" s="75"/>
      <c r="C49" s="83" t="s">
        <v>22</v>
      </c>
      <c r="D49" s="59"/>
      <c r="E49" s="59"/>
      <c r="F49" s="82"/>
      <c r="G49" s="8"/>
      <c r="H49" s="8"/>
      <c r="I49" s="8"/>
      <c r="J49" s="8"/>
      <c r="K49" s="8"/>
      <c r="L49" s="8"/>
      <c r="M49" s="8"/>
    </row>
    <row r="50" spans="1:13" s="15" customFormat="1" ht="47.25" x14ac:dyDescent="0.25">
      <c r="A50" s="59"/>
      <c r="B50" s="75"/>
      <c r="C50" s="75" t="s">
        <v>76</v>
      </c>
      <c r="D50" s="59" t="s">
        <v>43</v>
      </c>
      <c r="E50" s="92">
        <v>0.3</v>
      </c>
      <c r="F50" s="82">
        <f>F46*E50</f>
        <v>81.599999999999994</v>
      </c>
      <c r="G50" s="8"/>
      <c r="H50" s="8"/>
      <c r="I50" s="8"/>
      <c r="J50" s="8"/>
      <c r="K50" s="8"/>
      <c r="L50" s="8"/>
      <c r="M50" s="8"/>
    </row>
    <row r="51" spans="1:13" ht="14.25" customHeight="1" x14ac:dyDescent="0.25">
      <c r="A51" s="19"/>
      <c r="B51" s="19"/>
      <c r="C51" s="35" t="s">
        <v>5</v>
      </c>
      <c r="D51" s="36"/>
      <c r="E51" s="36"/>
      <c r="F51" s="37"/>
      <c r="G51" s="44"/>
      <c r="H51" s="45"/>
      <c r="I51" s="45"/>
      <c r="J51" s="45"/>
      <c r="K51" s="45"/>
      <c r="L51" s="45"/>
      <c r="M51" s="45"/>
    </row>
    <row r="52" spans="1:13" ht="30" x14ac:dyDescent="0.25">
      <c r="A52" s="19"/>
      <c r="B52" s="19"/>
      <c r="C52" s="38" t="s">
        <v>52</v>
      </c>
      <c r="D52" s="87"/>
      <c r="E52" s="36"/>
      <c r="F52" s="37"/>
      <c r="G52" s="44"/>
      <c r="H52" s="45"/>
      <c r="I52" s="45"/>
      <c r="J52" s="45"/>
      <c r="K52" s="45"/>
      <c r="L52" s="45"/>
      <c r="M52" s="45"/>
    </row>
    <row r="53" spans="1:13" ht="14.25" customHeight="1" x14ac:dyDescent="0.25">
      <c r="A53" s="19"/>
      <c r="B53" s="19"/>
      <c r="C53" s="35" t="s">
        <v>5</v>
      </c>
      <c r="D53" s="88"/>
      <c r="E53" s="36"/>
      <c r="F53" s="37"/>
      <c r="G53" s="44"/>
      <c r="H53" s="45"/>
      <c r="I53" s="45"/>
      <c r="J53" s="45"/>
      <c r="K53" s="45"/>
      <c r="L53" s="45"/>
      <c r="M53" s="45"/>
    </row>
    <row r="54" spans="1:13" x14ac:dyDescent="0.25">
      <c r="A54" s="19"/>
      <c r="B54" s="19"/>
      <c r="C54" s="40" t="s">
        <v>18</v>
      </c>
      <c r="D54" s="89"/>
      <c r="E54" s="39"/>
      <c r="F54" s="37"/>
      <c r="G54" s="44"/>
      <c r="H54" s="44"/>
      <c r="I54" s="44"/>
      <c r="J54" s="44"/>
      <c r="K54" s="44"/>
      <c r="L54" s="44"/>
      <c r="M54" s="45"/>
    </row>
    <row r="55" spans="1:13" x14ac:dyDescent="0.25">
      <c r="A55" s="19"/>
      <c r="B55" s="19"/>
      <c r="C55" s="35" t="s">
        <v>5</v>
      </c>
      <c r="D55" s="88"/>
      <c r="E55" s="36"/>
      <c r="F55" s="37"/>
      <c r="G55" s="44"/>
      <c r="H55" s="44"/>
      <c r="I55" s="44"/>
      <c r="J55" s="44"/>
      <c r="K55" s="44"/>
      <c r="L55" s="44"/>
      <c r="M55" s="45"/>
    </row>
    <row r="56" spans="1:13" x14ac:dyDescent="0.25">
      <c r="A56" s="19"/>
      <c r="B56" s="19"/>
      <c r="C56" s="40" t="s">
        <v>53</v>
      </c>
      <c r="D56" s="89"/>
      <c r="E56" s="39"/>
      <c r="F56" s="37"/>
      <c r="G56" s="44"/>
      <c r="H56" s="44"/>
      <c r="I56" s="44"/>
      <c r="J56" s="44"/>
      <c r="K56" s="44"/>
      <c r="L56" s="44"/>
      <c r="M56" s="45"/>
    </row>
    <row r="57" spans="1:13" ht="16.5" customHeight="1" x14ac:dyDescent="0.25">
      <c r="A57" s="19"/>
      <c r="B57" s="19"/>
      <c r="C57" s="35" t="s">
        <v>5</v>
      </c>
      <c r="D57" s="88"/>
      <c r="E57" s="36"/>
      <c r="F57" s="37"/>
      <c r="G57" s="44"/>
      <c r="H57" s="44"/>
      <c r="I57" s="44"/>
      <c r="J57" s="44"/>
      <c r="K57" s="44"/>
      <c r="L57" s="44"/>
      <c r="M57" s="45"/>
    </row>
    <row r="58" spans="1:13" s="3" customFormat="1" ht="30" x14ac:dyDescent="0.25">
      <c r="A58" s="84"/>
      <c r="B58" s="41"/>
      <c r="C58" s="85" t="s">
        <v>80</v>
      </c>
      <c r="D58" s="90">
        <v>0.05</v>
      </c>
      <c r="E58" s="42"/>
      <c r="F58" s="28"/>
      <c r="G58" s="46"/>
      <c r="H58" s="30"/>
      <c r="I58" s="30"/>
      <c r="J58" s="30"/>
      <c r="K58" s="30"/>
      <c r="L58" s="30"/>
      <c r="M58" s="45"/>
    </row>
    <row r="59" spans="1:13" s="3" customFormat="1" x14ac:dyDescent="0.25">
      <c r="A59" s="84"/>
      <c r="B59" s="41"/>
      <c r="C59" s="14" t="s">
        <v>5</v>
      </c>
      <c r="D59" s="91"/>
      <c r="E59" s="86"/>
      <c r="F59" s="43"/>
      <c r="G59" s="46"/>
      <c r="H59" s="30"/>
      <c r="I59" s="30"/>
      <c r="J59" s="30"/>
      <c r="K59" s="30"/>
      <c r="L59" s="30"/>
      <c r="M59" s="45"/>
    </row>
    <row r="60" spans="1:13" ht="13.5" customHeight="1" x14ac:dyDescent="0.25">
      <c r="A60" s="19"/>
      <c r="B60" s="19"/>
      <c r="C60" s="20" t="s">
        <v>79</v>
      </c>
      <c r="D60" s="87">
        <v>0.18</v>
      </c>
      <c r="E60" s="39"/>
      <c r="F60" s="37"/>
      <c r="G60" s="44"/>
      <c r="H60" s="44"/>
      <c r="I60" s="44"/>
      <c r="J60" s="44"/>
      <c r="K60" s="44"/>
      <c r="L60" s="44"/>
      <c r="M60" s="45"/>
    </row>
    <row r="61" spans="1:13" x14ac:dyDescent="0.25">
      <c r="A61" s="19"/>
      <c r="B61" s="19"/>
      <c r="C61" s="20" t="s">
        <v>5</v>
      </c>
      <c r="D61" s="36"/>
      <c r="E61" s="36"/>
      <c r="F61" s="37"/>
      <c r="G61" s="44"/>
      <c r="H61" s="44"/>
      <c r="I61" s="44"/>
      <c r="J61" s="44"/>
      <c r="K61" s="44"/>
      <c r="L61" s="44"/>
      <c r="M61" s="45"/>
    </row>
  </sheetData>
  <mergeCells count="14">
    <mergeCell ref="A3:E3"/>
    <mergeCell ref="A1:M1"/>
    <mergeCell ref="A2:M2"/>
    <mergeCell ref="H3:K3"/>
    <mergeCell ref="B4:B5"/>
    <mergeCell ref="E4:E5"/>
    <mergeCell ref="K4:L4"/>
    <mergeCell ref="M4:M5"/>
    <mergeCell ref="A4:A5"/>
    <mergeCell ref="C4:C5"/>
    <mergeCell ref="D4:D5"/>
    <mergeCell ref="F4:F5"/>
    <mergeCell ref="G4:H4"/>
    <mergeCell ref="I4:J4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კორექტირებული ხარჯთ.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Bretismeurneoba</dc:creator>
  <cp:lastModifiedBy>lika</cp:lastModifiedBy>
  <cp:lastPrinted>2019-10-23T05:22:42Z</cp:lastPrinted>
  <dcterms:created xsi:type="dcterms:W3CDTF">2019-10-06T07:05:42Z</dcterms:created>
  <dcterms:modified xsi:type="dcterms:W3CDTF">2019-11-21T04:49:15Z</dcterms:modified>
</cp:coreProperties>
</file>