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anmartebiti" sheetId="1" r:id="rId1"/>
    <sheet name="Smeta" sheetId="2" r:id="rId2"/>
  </sheets>
  <externalReferences>
    <externalReference r:id="rId5"/>
  </externalReferences>
  <definedNames>
    <definedName name="_xlnm.Print_Area" localSheetId="0">'ganmartebiti'!$A$1:$A$9</definedName>
    <definedName name="_xlnm.Print_Area" localSheetId="1">'Smeta'!$A$1:$M$362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<sst xmlns="http://schemas.openxmlformats.org/spreadsheetml/2006/main" count="753" uniqueCount="197">
  <si>
    <t>lari</t>
  </si>
  <si>
    <t>%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</si>
  <si>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</si>
  <si>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</si>
  <si>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</si>
  <si>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</si>
  <si>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</si>
  <si>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</si>
  <si>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</si>
  <si>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</si>
  <si>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</si>
  <si>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</si>
  <si>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gruntis datvirTva xeliT a/TviTmclelze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</si>
  <si>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</si>
  <si>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</si>
  <si>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</si>
  <si>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</si>
  <si>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</si>
  <si>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</si>
  <si>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</si>
  <si>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</si>
  <si>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</si>
  <si>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</si>
  <si>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</si>
  <si>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</si>
  <si>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კაც/სთ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</si>
  <si>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</si>
  <si>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ტნ</t>
  </si>
  <si>
    <t>სულ თავი 1-ის მიხედვით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</si>
  <si>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</si>
  <si>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</si>
  <si>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</si>
  <si>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</si>
  <si>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</si>
  <si>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</si>
  <si>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</si>
  <si>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</si>
  <si>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</si>
  <si>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tn</t>
  </si>
  <si>
    <t>m3</t>
  </si>
  <si>
    <t>m2</t>
  </si>
  <si>
    <t>k/sT</t>
  </si>
  <si>
    <t>t</t>
  </si>
  <si>
    <t>1_22_15</t>
  </si>
  <si>
    <t>_Sromis danaxarji</t>
  </si>
  <si>
    <t>m-sT</t>
  </si>
  <si>
    <t>_sxva manqanebi</t>
  </si>
  <si>
    <t>27-7-2</t>
  </si>
  <si>
    <t xml:space="preserve">Sromis danaxarjebi </t>
  </si>
  <si>
    <t>avtogreideri saSualo 108 cx.Z.</t>
  </si>
  <si>
    <t>manq/sT</t>
  </si>
  <si>
    <t>TviTmavali satkepni 18t-mde</t>
  </si>
  <si>
    <t>mosarwyav-mosarecxi manqana 6000l</t>
  </si>
  <si>
    <t>TviTmavali satkepni 5t-mde</t>
  </si>
  <si>
    <t>TviTmavali satkepni 10t-mde</t>
  </si>
  <si>
    <t xml:space="preserve">qvis namtvrevebis manawilebeli </t>
  </si>
  <si>
    <t>_eqskavatori 0.5m3</t>
  </si>
  <si>
    <t xml:space="preserve">igive, xeliT meqanizmebisaTvis miudgomel adgilebSi </t>
  </si>
  <si>
    <t>27-63-1</t>
  </si>
  <si>
    <t>avtogudronatori 3500l</t>
  </si>
  <si>
    <t>bitumis emulsia</t>
  </si>
  <si>
    <t>27-39-1,40-1,2</t>
  </si>
  <si>
    <t xml:space="preserve">asfaltobetonis damgebi </t>
  </si>
  <si>
    <t xml:space="preserve">sxva manqana </t>
  </si>
  <si>
    <t>sxva masala</t>
  </si>
  <si>
    <t xml:space="preserve">wvrilmarcvlovani asfaltobetoni </t>
  </si>
  <si>
    <t>ყველა თავების ჯამი</t>
  </si>
  <si>
    <t>damuSavebuli gruntis datvirTva eqskavatoriT 0.5m3 a/TviTmclelebze</t>
  </si>
  <si>
    <t>Txevadi bitumis emulsiis mosxma 0,6l/m2</t>
  </si>
  <si>
    <t>m</t>
  </si>
  <si>
    <t>23-1-3</t>
  </si>
  <si>
    <t xml:space="preserve">msxvilmarcvlovani asfaltobetoni </t>
  </si>
  <si>
    <t xml:space="preserve">proeqtis mTavari inJineri:                             </t>
  </si>
  <si>
    <t xml:space="preserve">gruntis damuSaveba xeliT </t>
  </si>
  <si>
    <t>1-116-3 miy.</t>
  </si>
  <si>
    <t>planireba greideriT</t>
  </si>
  <si>
    <t>buldozeri 108 cx. Z</t>
  </si>
  <si>
    <t>avtogreideri 108 cx. Z</t>
  </si>
  <si>
    <t>Semasworebeli fenis mowyoba qviSa-xreSovani nareviT sisqiT 12sm</t>
  </si>
  <si>
    <t xml:space="preserve">1-81-3 </t>
  </si>
  <si>
    <t>eqskavatori CamCis tevadobiT 0,5 m3</t>
  </si>
  <si>
    <t>22-5-6</t>
  </si>
  <si>
    <r>
      <t xml:space="preserve">foladis milis SeZena-montaJi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=219/4 mm  </t>
    </r>
  </si>
  <si>
    <r>
      <t xml:space="preserve">foladis milis SeZena-montaJi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=108/4 mm  </t>
    </r>
  </si>
  <si>
    <t>22-5-3</t>
  </si>
  <si>
    <t>თავი 2. საგზაო სამოსი</t>
  </si>
  <si>
    <t>27-11-2,4</t>
  </si>
  <si>
    <t>RorRi fr. 0-40mm (0.204-0.0126*3)</t>
  </si>
  <si>
    <t>safaris qveda fenis mowyoba msxvilmarcvlovani forovani RorRovani a/betonis cxeli nareviT sisqiT 6sm</t>
  </si>
  <si>
    <t>Txevadi bitumis emulsiis mosxma safuZvlis zeda fenaze 0.3l/m2</t>
  </si>
  <si>
    <t>safaris zeda fenis mowyoba wvrilmarcvlovani mkvrivi RorRovani a/betonis cxeli nareviT sisqiT 4sm</t>
  </si>
  <si>
    <t>misayreli gverdulebis mowyoba qviSa-xreSovani nareviT saS. sisqiT 18sm</t>
  </si>
  <si>
    <t>თავი 3. ხელოვნური ნაგებობები</t>
  </si>
  <si>
    <t>გარცმის მილების მოწყობა</t>
  </si>
  <si>
    <t>m/sT</t>
  </si>
  <si>
    <t xml:space="preserve">zedmeti gruntis gatana nayarSi 2 km-ze </t>
  </si>
  <si>
    <t>IV jg. gruntis damuSaveba (V-0.5 m3) CamCis moc. eqskavatoriT gruntis gverdze dayriT</t>
  </si>
  <si>
    <t>IV jg. gruntis damuSaveba (V-0.5 m3) CamCis moc. eqskavatoriT gruntis a/TviTmclelze datvirTviT</t>
  </si>
  <si>
    <t>1-11-16</t>
  </si>
  <si>
    <t xml:space="preserve">1-80-4      </t>
  </si>
  <si>
    <t>1_22_16</t>
  </si>
  <si>
    <t>milebis qveS qviSa-xreSovani sagebis mowyoba sisqiT 10 sm</t>
  </si>
  <si>
    <t>foladis mili d-219/4 mm</t>
  </si>
  <si>
    <t>foladis mili d-108/4 mm</t>
  </si>
  <si>
    <t>gruntis ukuCayra xeliT</t>
  </si>
  <si>
    <t>safuZvlis mowyoba fraqciuli RorRiT (0-40mm) sisqiT 12sm</t>
  </si>
  <si>
    <t>შედგენილია 2019 წ. II kv. ფასებში</t>
  </si>
  <si>
    <t>სრფ-2019, II კვ.</t>
  </si>
  <si>
    <t>1-29-7        1-29-13</t>
  </si>
  <si>
    <t>buldozeri 130 cx. Z 0.0224+0.00941*2</t>
  </si>
  <si>
    <t>თავი 4. გზის კუთვნილება და კეთილმოწყობა</t>
  </si>
  <si>
    <t>სულ თავი 4-ის მიხედვით</t>
  </si>
  <si>
    <t>თავი 1. მოსამზადებელი სამუშაოები</t>
  </si>
  <si>
    <t>savali nawilis gawmenda da IV jg. gruntis damuSaveba gzis varclis mosawyobad buldozeriT, Segroveba 30m</t>
  </si>
  <si>
    <r>
      <t xml:space="preserve">foladis milis SeZena-montaJi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=426/5 mm  </t>
    </r>
  </si>
  <si>
    <t>foladis mili d-426/5 mm</t>
  </si>
  <si>
    <t>bitumis transportireba 80km-dan</t>
  </si>
  <si>
    <t>22-5-10</t>
  </si>
  <si>
    <t>milis SeRebva antikoroziuli  saRebaviT</t>
  </si>
  <si>
    <t>15-164-8 miy.</t>
  </si>
  <si>
    <t>saRebavi</t>
  </si>
  <si>
    <t>kg</t>
  </si>
  <si>
    <t>olifa</t>
  </si>
  <si>
    <t>30-8-3 miy.</t>
  </si>
  <si>
    <r>
      <t xml:space="preserve">betoni </t>
    </r>
    <r>
      <rPr>
        <sz val="11"/>
        <rFont val="Arial"/>
        <family val="2"/>
      </rPr>
      <t>B-25</t>
    </r>
  </si>
  <si>
    <t>wiwvovani jiSis mrgvali xe</t>
  </si>
  <si>
    <t>xis ficari Camoganuli sisqiT 40mm II xar.</t>
  </si>
  <si>
    <t>xis ficari Camoganuli sisqiT 40mm III xar.</t>
  </si>
  <si>
    <t>samSeneblo naWedi woniT 1.6kg-mde</t>
  </si>
  <si>
    <t>farebi xis ficrebisagan sisqiT 25 mm</t>
  </si>
  <si>
    <r>
      <t xml:space="preserve">milis Tavsa da boloSi monoliTuri betonis saTavisebis mowyoba </t>
    </r>
    <r>
      <rPr>
        <sz val="11"/>
        <rFont val="Arial"/>
        <family val="2"/>
      </rPr>
      <t>B-25, F-150 W-6</t>
    </r>
  </si>
  <si>
    <t xml:space="preserve">milebis transportireba saS. 80km-dan </t>
  </si>
  <si>
    <t>ეზოებთან მიერთებები</t>
  </si>
  <si>
    <t>safuZvlis mowyoba fraqciuli RorRiT (0-40mm) sisqiT 8sm</t>
  </si>
  <si>
    <t>RorRi fr. 0-40mm (0.204-0.0126*7)</t>
  </si>
  <si>
    <t>safaris mowyoba wvrilmarcvlovani mkvrivi RorRovani a/betonis cxeli nareviT, sisqiT 5 sm. (0,1216 t/m2)</t>
  </si>
  <si>
    <t xml:space="preserve"> dmanisis municipalitetSi, sof. kizilajloSi Sida gzebis sareabilitacio samuSaoebis saxarjTaRricxvo dokumentacia Sedgenilia Sps `vnv da kompania~-s mier 2019 w II kv. fasebSi, lokalur-resursuli meTodiT. kac/sT-ebis, samSeneblo manqana - meqanizmebis manq/sT-ebisa da ZiriTadi masalebis fasebi aRebulia mSeneblobis SemfasebelTa kavSiris 2019 w II kv `samSeneblo resursebis fasebis~ krebulidan.  </t>
  </si>
  <si>
    <t xml:space="preserve">gzis saval nawilze deformirebuli bazaltis safuZvlis moxsna pnevmoCaquCebiT datvirTva </t>
  </si>
  <si>
    <t>46-23-2miy.</t>
  </si>
  <si>
    <t xml:space="preserve">1-81-3 miy.     </t>
  </si>
  <si>
    <t>samSeneblo nagavis datvirTva xeliT a/TviTmclelze</t>
  </si>
  <si>
    <t xml:space="preserve">samSeneblo nagavis gatana nayarSi 2 km-ze </t>
  </si>
  <si>
    <t xml:space="preserve">qviSa-xreSovani narevis transportireba 60km-dan </t>
  </si>
  <si>
    <t>RorRis transportireba 60km-dan</t>
  </si>
  <si>
    <t>bitumis transportireba 90km-dan</t>
  </si>
  <si>
    <t>asfaltis transportireba 90km-dan</t>
  </si>
  <si>
    <t xml:space="preserve">2-11-2 miy.     </t>
  </si>
  <si>
    <t>pk4+40÷pk5+28.6 arsebuli a/betonis safaris morecxva wneviani  wylis WavliT</t>
  </si>
  <si>
    <t xml:space="preserve">Txevadi bitumis emulsiis mosxma </t>
  </si>
  <si>
    <t xml:space="preserve">asfaltis transportireba 90km-dan </t>
  </si>
  <si>
    <r>
      <t xml:space="preserve">პკ0+27-პკ4+20-ზე სანიაღვრე კიუვეტის მოწყობა. </t>
    </r>
    <r>
      <rPr>
        <b/>
        <sz val="11"/>
        <rFont val="Arial"/>
        <family val="2"/>
      </rPr>
      <t>L=343მ</t>
    </r>
  </si>
  <si>
    <t>anakrebi rk/betonis Rarebis da milxidebis qveS xreSiT momzadeba sisqiT 10sm</t>
  </si>
  <si>
    <t xml:space="preserve">qviSa-xreSovani narevis transportireba saS. 60km-dan </t>
  </si>
  <si>
    <t>7-25-5 miy.</t>
  </si>
  <si>
    <t>anakrebi rk/betonis Rarebis mowyoba kveTiT 0.4X0.4X1.0</t>
  </si>
  <si>
    <t>amwe muxluxa svlaze tvirTamweobiT 16 tn-mde</t>
  </si>
  <si>
    <t>man/sT</t>
  </si>
  <si>
    <t>xis sayalibe masala</t>
  </si>
  <si>
    <t>cementis xsnari m-100</t>
  </si>
  <si>
    <t>qviSa</t>
  </si>
  <si>
    <t>anakrebi rk/betonis konstruqcia</t>
  </si>
  <si>
    <t xml:space="preserve">anakrebi rk/betonis Rarebis transportireba saS. 60km-dan </t>
  </si>
  <si>
    <r>
      <t xml:space="preserve">wvrilmarcvlovani betoni </t>
    </r>
    <r>
      <rPr>
        <sz val="11"/>
        <rFont val="Arial"/>
        <family val="2"/>
      </rPr>
      <t>B-25</t>
    </r>
  </si>
  <si>
    <t>1-11-15miy.</t>
  </si>
  <si>
    <t>damuSavebuli gruntis ukuCayra  (V-0.5 m3)  CamCis moc. eqskavatoriT</t>
  </si>
  <si>
    <t>პკ5+63-პკ9+93-ზე არსებული გრუნტის სანიაღვრე ღარის აღდგენა</t>
  </si>
  <si>
    <t>IV kat. gruntis damuSaveba 0.5m3 eqskavatoriT a/TviTmclelebze datvirTviT</t>
  </si>
  <si>
    <t>IIIkat. gruntis damuSaveba 0.5m3 eqskavatoriT a/TviTmclelebze datvirTviT</t>
  </si>
  <si>
    <t>saniaRvre Rarebze foladis d=426/5mm milxidebis mowyoba pk0+73.6 pk0+86, pk1+37.6, pk1+60, pk2+11.3, pk2+41, pk2+90.2, pk3+31, pk3+51, pk3+73.5 da mierTebebze pk2+01.7, pk3+14, pk7+07 sul 13 cali</t>
  </si>
  <si>
    <t xml:space="preserve">milis transportireba saS. 90km-dan </t>
  </si>
  <si>
    <t xml:space="preserve">betonis transportireba 60km-dan </t>
  </si>
  <si>
    <t>პკ4+10-ზე წყლის გადამყვანი მილის მოწყობა ჭებით</t>
  </si>
  <si>
    <t>xreSi</t>
  </si>
  <si>
    <t xml:space="preserve">xreSovani masalis transportireba saS. 60km-dan </t>
  </si>
  <si>
    <t>Webis da foladis milis qveS xreSovani momzadeba sisqiT 10sm</t>
  </si>
  <si>
    <t>6-18-7</t>
  </si>
  <si>
    <t>daxerxili ficari sisqiT 25-44 mm</t>
  </si>
  <si>
    <t>xis farebi</t>
  </si>
  <si>
    <t>eleqtrodi</t>
  </si>
  <si>
    <t>samSeneblo WanWikebi</t>
  </si>
  <si>
    <r>
      <t xml:space="preserve">monoliTuri betonis wyalmimRebi Webis mowyoba </t>
    </r>
    <r>
      <rPr>
        <sz val="11"/>
        <rFont val="Arial"/>
        <family val="2"/>
      </rPr>
      <t>B-25, F-150, W-6</t>
    </r>
  </si>
  <si>
    <r>
      <t xml:space="preserve">betoni </t>
    </r>
    <r>
      <rPr>
        <sz val="11"/>
        <rFont val="Arial"/>
        <family val="2"/>
      </rPr>
      <t xml:space="preserve">B-25 </t>
    </r>
  </si>
  <si>
    <t>betonis transportireba 60km-dan</t>
  </si>
  <si>
    <t xml:space="preserve">მიერთებები </t>
  </si>
  <si>
    <t>savali nawilis gawmenda buldozeriT 10m-ze dagrovebiT</t>
  </si>
  <si>
    <t xml:space="preserve">Semasworebeli fenis mowyoba qviSa-xreSovani nareviT </t>
  </si>
  <si>
    <t>Txevadi bitumis emulsiis mosxma</t>
  </si>
  <si>
    <t>სოფ. კიზილაჯლოში შიდა გზების რეაბილიტაცია</t>
  </si>
  <si>
    <t>ლოკალურ-რესურსული ხარჯთაღრიცხვა #1</t>
  </si>
  <si>
    <t>საგზაო მონიშვნა</t>
  </si>
  <si>
    <t>27-56-1</t>
  </si>
  <si>
    <t xml:space="preserve">savali nawilis horizontaluri moniSvna TeTri akrilaturi saRebaviT, gaumjobesebuli Ramis xilvadobis Suqdamabrunebeli minis burTulakebiT  zomiT 100-850 mkm-mde, gverdiTi moniSvnis uwyveti xazebi siganiT 100mm (1.2)  </t>
  </si>
  <si>
    <t>კმ</t>
  </si>
  <si>
    <t xml:space="preserve">markirebis manqana </t>
  </si>
  <si>
    <t>m/s</t>
  </si>
  <si>
    <t>saRebavi Suqdambrunebeli burTulebiT</t>
  </si>
  <si>
    <t xml:space="preserve"> calkeuli samuSaoebis Rirebulebis gansazRvrisaTvis gamoyenebulia 1984ww saxarjTaRricxvo sn da w Sesabamisi cxrilebi. zednadebi xarjebia -  10%,  mogeba - 8%, gauTvaliswinebeli xarjebi - 3%. sareabilitacio samuSaoebis mTliani Rirebuleba dRg-s CaTvliT Seadgens - 535,934.34lars.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</si>
</sst>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59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6"/>
      <color indexed="8"/>
      <name val="AcadNusx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LitNusx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</cellStyleXfs>
  <cellXfs count="164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 applyAlignment="1">
      <alignment wrapText="1"/>
      <protection/>
    </xf>
    <xf numFmtId="0" fontId="5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5" fillId="0" borderId="0" xfId="74" applyFont="1">
      <alignment/>
      <protection/>
    </xf>
    <xf numFmtId="0" fontId="10" fillId="0" borderId="0" xfId="74" applyFont="1">
      <alignment/>
      <protection/>
    </xf>
    <xf numFmtId="0" fontId="10" fillId="0" borderId="0" xfId="74" applyFont="1" applyAlignment="1">
      <alignment horizontal="left" vertical="top" wrapText="1"/>
      <protection/>
    </xf>
    <xf numFmtId="0" fontId="15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9" fontId="5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 applyAlignment="1">
      <alignment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17" fillId="0" borderId="0" xfId="71" applyFont="1" applyAlignment="1">
      <alignment horizontal="left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 wrapText="1"/>
    </xf>
    <xf numFmtId="196" fontId="8" fillId="34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5" fillId="33" borderId="10" xfId="91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5" fillId="33" borderId="10" xfId="91" applyFont="1" applyFill="1" applyBorder="1" applyAlignment="1">
      <alignment horizontal="center" vertical="center" wrapText="1"/>
      <protection/>
    </xf>
    <xf numFmtId="2" fontId="8" fillId="34" borderId="10" xfId="0" applyNumberFormat="1" applyFont="1" applyFill="1" applyBorder="1" applyAlignment="1">
      <alignment horizontal="center" vertical="center" wrapText="1"/>
    </xf>
    <xf numFmtId="0" fontId="5" fillId="0" borderId="10" xfId="91" applyFont="1" applyBorder="1" applyAlignment="1">
      <alignment horizontal="center" vertical="center" wrapText="1"/>
      <protection/>
    </xf>
    <xf numFmtId="2" fontId="5" fillId="0" borderId="10" xfId="91" applyNumberFormat="1" applyFont="1" applyBorder="1" applyAlignment="1">
      <alignment horizontal="center" vertical="center" wrapText="1"/>
      <protection/>
    </xf>
    <xf numFmtId="1" fontId="5" fillId="32" borderId="10" xfId="91" applyNumberFormat="1" applyFont="1" applyFill="1" applyBorder="1" applyAlignment="1">
      <alignment horizontal="center" vertical="center" wrapText="1"/>
      <protection/>
    </xf>
    <xf numFmtId="2" fontId="5" fillId="0" borderId="11" xfId="91" applyNumberFormat="1" applyFont="1" applyBorder="1" applyAlignment="1">
      <alignment horizontal="center" vertical="center" wrapText="1"/>
      <protection/>
    </xf>
    <xf numFmtId="197" fontId="8" fillId="33" borderId="10" xfId="0" applyNumberFormat="1" applyFont="1" applyFill="1" applyBorder="1" applyAlignment="1">
      <alignment horizontal="center" vertical="center"/>
    </xf>
    <xf numFmtId="0" fontId="5" fillId="32" borderId="10" xfId="91" applyFont="1" applyFill="1" applyBorder="1" applyAlignment="1">
      <alignment horizontal="left" vertical="center" wrapText="1"/>
      <protection/>
    </xf>
    <xf numFmtId="0" fontId="5" fillId="32" borderId="10" xfId="91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7" fillId="0" borderId="10" xfId="71" applyFont="1" applyBorder="1" applyAlignment="1">
      <alignment vertical="center" wrapText="1"/>
      <protection/>
    </xf>
    <xf numFmtId="0" fontId="17" fillId="0" borderId="10" xfId="71" applyFont="1" applyBorder="1" applyAlignment="1">
      <alignment horizontal="center" vertical="center"/>
      <protection/>
    </xf>
    <xf numFmtId="0" fontId="9" fillId="0" borderId="10" xfId="71" applyFont="1" applyBorder="1" applyAlignment="1">
      <alignment horizontal="center" vertical="center"/>
      <protection/>
    </xf>
    <xf numFmtId="2" fontId="9" fillId="0" borderId="11" xfId="0" applyNumberFormat="1" applyFont="1" applyBorder="1" applyAlignment="1">
      <alignment horizontal="center" vertical="center" wrapText="1"/>
    </xf>
    <xf numFmtId="192" fontId="18" fillId="0" borderId="10" xfId="71" applyNumberFormat="1" applyFont="1" applyFill="1" applyBorder="1" applyAlignment="1">
      <alignment horizontal="center" vertical="center" wrapText="1"/>
      <protection/>
    </xf>
    <xf numFmtId="2" fontId="5" fillId="33" borderId="11" xfId="0" applyNumberFormat="1" applyFont="1" applyFill="1" applyBorder="1" applyAlignment="1">
      <alignment horizontal="center" vertical="center"/>
    </xf>
    <xf numFmtId="49" fontId="5" fillId="0" borderId="10" xfId="71" applyNumberFormat="1" applyFont="1" applyBorder="1" applyAlignment="1">
      <alignment horizontal="center" vertical="top" wrapText="1"/>
      <protection/>
    </xf>
    <xf numFmtId="0" fontId="17" fillId="0" borderId="10" xfId="71" applyFont="1" applyBorder="1" applyAlignment="1">
      <alignment horizontal="left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8" fillId="0" borderId="10" xfId="71" applyFont="1" applyBorder="1" applyAlignment="1">
      <alignment horizontal="center" vertical="center"/>
      <protection/>
    </xf>
    <xf numFmtId="0" fontId="8" fillId="0" borderId="11" xfId="71" applyFont="1" applyBorder="1">
      <alignment/>
      <protection/>
    </xf>
    <xf numFmtId="0" fontId="17" fillId="0" borderId="10" xfId="71" applyFont="1" applyBorder="1" applyAlignment="1">
      <alignment horizontal="center" vertical="center" wrapText="1"/>
      <protection/>
    </xf>
    <xf numFmtId="196" fontId="8" fillId="33" borderId="10" xfId="0" applyNumberFormat="1" applyFont="1" applyFill="1" applyBorder="1" applyAlignment="1">
      <alignment horizontal="center" vertical="center"/>
    </xf>
    <xf numFmtId="200" fontId="8" fillId="33" borderId="10" xfId="0" applyNumberFormat="1" applyFont="1" applyFill="1" applyBorder="1" applyAlignment="1">
      <alignment horizontal="center" vertical="center"/>
    </xf>
    <xf numFmtId="0" fontId="17" fillId="0" borderId="12" xfId="71" applyFont="1" applyBorder="1" applyAlignment="1">
      <alignment horizontal="center" vertical="center"/>
      <protection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0" xfId="71" applyFont="1" applyBorder="1">
      <alignment/>
      <protection/>
    </xf>
    <xf numFmtId="49" fontId="17" fillId="0" borderId="10" xfId="71" applyNumberFormat="1" applyFont="1" applyBorder="1" applyAlignment="1">
      <alignment horizontal="center" vertical="top" wrapText="1"/>
      <protection/>
    </xf>
    <xf numFmtId="0" fontId="5" fillId="0" borderId="10" xfId="71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71" applyFont="1" applyBorder="1" applyAlignment="1">
      <alignment horizontal="center" vertical="center"/>
      <protection/>
    </xf>
    <xf numFmtId="0" fontId="17" fillId="0" borderId="10" xfId="71" applyFont="1" applyBorder="1" applyAlignment="1">
      <alignment vertical="center"/>
      <protection/>
    </xf>
    <xf numFmtId="0" fontId="17" fillId="0" borderId="10" xfId="0" applyFont="1" applyBorder="1" applyAlignment="1">
      <alignment vertical="center" wrapText="1"/>
    </xf>
    <xf numFmtId="49" fontId="17" fillId="0" borderId="12" xfId="71" applyNumberFormat="1" applyFont="1" applyBorder="1" applyAlignment="1">
      <alignment horizontal="center" vertical="top" wrapText="1"/>
      <protection/>
    </xf>
    <xf numFmtId="0" fontId="17" fillId="0" borderId="12" xfId="0" applyFont="1" applyBorder="1" applyAlignment="1">
      <alignment vertical="center" wrapText="1"/>
    </xf>
    <xf numFmtId="0" fontId="5" fillId="0" borderId="0" xfId="71" applyFont="1" applyBorder="1" applyAlignment="1">
      <alignment vertical="center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5" fillId="33" borderId="10" xfId="91" applyNumberFormat="1" applyFont="1" applyFill="1" applyBorder="1" applyAlignment="1">
      <alignment horizontal="center" vertical="center" wrapText="1"/>
      <protection/>
    </xf>
    <xf numFmtId="0" fontId="8" fillId="33" borderId="10" xfId="91" applyNumberFormat="1" applyFont="1" applyFill="1" applyBorder="1" applyAlignment="1">
      <alignment horizontal="center" vertical="center"/>
      <protection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71" applyFont="1" applyAlignment="1">
      <alignment horizontal="left" vertical="center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196" fontId="8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2" fillId="33" borderId="0" xfId="71" applyFont="1" applyFill="1" applyBorder="1" applyAlignment="1">
      <alignment horizontal="center" vertical="top"/>
      <protection/>
    </xf>
    <xf numFmtId="0" fontId="8" fillId="33" borderId="0" xfId="71" applyFont="1" applyFill="1" applyBorder="1" applyAlignment="1">
      <alignment horizontal="center" vertical="top"/>
      <protection/>
    </xf>
    <xf numFmtId="0" fontId="5" fillId="33" borderId="17" xfId="91" applyFont="1" applyFill="1" applyBorder="1" applyAlignment="1">
      <alignment horizontal="center" vertical="center" wrapText="1"/>
      <protection/>
    </xf>
    <xf numFmtId="0" fontId="5" fillId="33" borderId="17" xfId="71" applyFont="1" applyFill="1" applyBorder="1" applyAlignment="1">
      <alignment horizontal="center" vertical="top"/>
      <protection/>
    </xf>
    <xf numFmtId="0" fontId="8" fillId="33" borderId="17" xfId="0" applyFont="1" applyFill="1" applyBorder="1" applyAlignment="1">
      <alignment horizontal="center" vertical="top" wrapText="1"/>
    </xf>
    <xf numFmtId="0" fontId="9" fillId="33" borderId="17" xfId="71" applyFont="1" applyFill="1" applyBorder="1" applyAlignment="1">
      <alignment horizontal="center" vertical="top"/>
      <protection/>
    </xf>
    <xf numFmtId="0" fontId="9" fillId="33" borderId="18" xfId="71" applyFont="1" applyFill="1" applyBorder="1" applyAlignment="1">
      <alignment horizontal="center" vertical="top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/>
    </xf>
    <xf numFmtId="0" fontId="17" fillId="0" borderId="19" xfId="71" applyFont="1" applyBorder="1" applyAlignment="1">
      <alignment horizontal="center" vertical="center" wrapText="1"/>
      <protection/>
    </xf>
    <xf numFmtId="0" fontId="17" fillId="0" borderId="19" xfId="71" applyFont="1" applyBorder="1" applyAlignment="1">
      <alignment horizontal="center" vertical="center"/>
      <protection/>
    </xf>
    <xf numFmtId="0" fontId="9" fillId="0" borderId="19" xfId="71" applyFont="1" applyBorder="1" applyAlignment="1">
      <alignment horizontal="center" vertical="center"/>
      <protection/>
    </xf>
    <xf numFmtId="0" fontId="5" fillId="33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17" fillId="0" borderId="23" xfId="71" applyFont="1" applyBorder="1" applyAlignment="1">
      <alignment vertical="center" wrapText="1"/>
      <protection/>
    </xf>
    <xf numFmtId="0" fontId="17" fillId="0" borderId="23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17" fillId="0" borderId="12" xfId="71" applyFont="1" applyBorder="1" applyAlignment="1">
      <alignment vertical="center" wrapText="1"/>
      <protection/>
    </xf>
    <xf numFmtId="0" fontId="9" fillId="0" borderId="12" xfId="71" applyFont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 wrapText="1"/>
    </xf>
    <xf numFmtId="43" fontId="8" fillId="33" borderId="10" xfId="42" applyFont="1" applyFill="1" applyBorder="1" applyAlignment="1">
      <alignment horizontal="center" vertical="center"/>
    </xf>
    <xf numFmtId="43" fontId="8" fillId="33" borderId="10" xfId="42" applyFont="1" applyFill="1" applyBorder="1" applyAlignment="1">
      <alignment vertical="center"/>
    </xf>
    <xf numFmtId="43" fontId="8" fillId="33" borderId="11" xfId="42" applyFont="1" applyFill="1" applyBorder="1" applyAlignment="1">
      <alignment horizontal="center" vertical="center"/>
    </xf>
    <xf numFmtId="43" fontId="8" fillId="33" borderId="10" xfId="42" applyFont="1" applyFill="1" applyBorder="1" applyAlignment="1">
      <alignment horizontal="center"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97" fontId="8" fillId="34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5" fillId="0" borderId="10" xfId="71" applyFont="1" applyBorder="1">
      <alignment/>
      <protection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71" applyFont="1" applyBorder="1" applyAlignment="1">
      <alignment horizontal="center" vertical="top" wrapText="1"/>
      <protection/>
    </xf>
    <xf numFmtId="49" fontId="4" fillId="0" borderId="0" xfId="71" applyNumberFormat="1" applyFont="1" applyBorder="1" applyAlignment="1">
      <alignment horizontal="center" vertical="center" wrapText="1"/>
      <protection/>
    </xf>
    <xf numFmtId="0" fontId="4" fillId="0" borderId="0" xfId="71" applyFont="1" applyBorder="1" applyAlignment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5" xfId="77"/>
    <cellStyle name="Normal 6" xfId="78"/>
    <cellStyle name="Normal 8" xfId="79"/>
    <cellStyle name="Note" xfId="80"/>
    <cellStyle name="Output" xfId="81"/>
    <cellStyle name="Percent" xfId="82"/>
    <cellStyle name="Percent 2" xfId="83"/>
    <cellStyle name="Style 1" xfId="84"/>
    <cellStyle name="Title" xfId="85"/>
    <cellStyle name="Total" xfId="86"/>
    <cellStyle name="Warning Text" xfId="87"/>
    <cellStyle name="Обычный 5" xfId="88"/>
    <cellStyle name="Обычный 6" xfId="89"/>
    <cellStyle name="Обычный_sam" xfId="90"/>
    <cellStyle name="Обычный_დემონტაჟი" xfId="9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91.421875" style="19" customWidth="1"/>
    <col min="2" max="2" width="9.28125" style="19" bestFit="1" customWidth="1"/>
    <col min="3" max="16384" width="9.140625" style="19" customWidth="1"/>
  </cols>
  <sheetData>
    <row r="1" ht="22.5">
      <c r="A1" s="18" t="s">
        <v>9</v>
      </c>
    </row>
    <row r="2" ht="16.5">
      <c r="A2" s="20"/>
    </row>
    <row r="3" ht="115.5" customHeight="1">
      <c r="A3" s="21" t="s">
        <v>136</v>
      </c>
    </row>
    <row r="4" ht="85.5" customHeight="1">
      <c r="A4" s="23" t="s">
        <v>196</v>
      </c>
    </row>
    <row r="5" spans="1:14" ht="90" customHeight="1">
      <c r="A5" s="24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49.5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ht="15.75">
      <c r="A7" s="22"/>
    </row>
    <row r="9" ht="16.5">
      <c r="A9" s="21" t="s">
        <v>72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5"/>
  <sheetViews>
    <sheetView tabSelected="1" view="pageBreakPreview" zoomScale="90" zoomScaleNormal="90" zoomScaleSheetLayoutView="90" workbookViewId="0" topLeftCell="A1">
      <selection activeCell="A2" sqref="A2:M2"/>
    </sheetView>
  </sheetViews>
  <sheetFormatPr defaultColWidth="9.140625" defaultRowHeight="15"/>
  <cols>
    <col min="1" max="1" width="4.421875" style="1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9.421875" style="4" customWidth="1"/>
    <col min="7" max="7" width="12.57421875" style="4" bestFit="1" customWidth="1"/>
    <col min="8" max="8" width="16.14062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8.140625" style="1" customWidth="1"/>
    <col min="14" max="16384" width="9.140625" style="1" customWidth="1"/>
  </cols>
  <sheetData>
    <row r="1" spans="1:13" ht="21">
      <c r="A1" s="157" t="s">
        <v>188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1">
      <c r="A2" s="158" t="s">
        <v>187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9" ht="16.5">
      <c r="B3" s="14"/>
      <c r="C3" s="15"/>
      <c r="D3" s="16"/>
      <c r="E3" s="17"/>
      <c r="I3" s="100" t="s">
        <v>106</v>
      </c>
    </row>
    <row r="4" spans="1:12" s="7" customFormat="1" ht="16.5" thickBot="1">
      <c r="A4" s="115"/>
      <c r="B4" s="27"/>
      <c r="C4" s="28"/>
      <c r="D4" s="29"/>
      <c r="E4" s="30"/>
      <c r="F4" s="30"/>
      <c r="G4" s="30"/>
      <c r="H4" s="30"/>
      <c r="I4" s="31"/>
      <c r="J4" s="30"/>
      <c r="K4" s="30"/>
      <c r="L4" s="30"/>
    </row>
    <row r="5" spans="1:18" s="7" customFormat="1" ht="15.75" customHeight="1">
      <c r="A5" s="160" t="s">
        <v>2</v>
      </c>
      <c r="B5" s="162" t="s">
        <v>13</v>
      </c>
      <c r="C5" s="155" t="s">
        <v>14</v>
      </c>
      <c r="D5" s="155" t="s">
        <v>15</v>
      </c>
      <c r="E5" s="155" t="s">
        <v>16</v>
      </c>
      <c r="F5" s="155" t="s">
        <v>17</v>
      </c>
      <c r="G5" s="154" t="s">
        <v>18</v>
      </c>
      <c r="H5" s="154"/>
      <c r="I5" s="154" t="s">
        <v>21</v>
      </c>
      <c r="J5" s="154"/>
      <c r="K5" s="155" t="s">
        <v>22</v>
      </c>
      <c r="L5" s="155"/>
      <c r="M5" s="32" t="s">
        <v>23</v>
      </c>
      <c r="N5" s="6"/>
      <c r="O5" s="6"/>
      <c r="P5" s="6"/>
      <c r="Q5" s="6"/>
      <c r="R5" s="6"/>
    </row>
    <row r="6" spans="1:13" s="7" customFormat="1" ht="26.25" customHeight="1" thickBot="1">
      <c r="A6" s="161"/>
      <c r="B6" s="163"/>
      <c r="C6" s="156"/>
      <c r="D6" s="156"/>
      <c r="E6" s="156"/>
      <c r="F6" s="156"/>
      <c r="G6" s="33" t="s">
        <v>19</v>
      </c>
      <c r="H6" s="34" t="s">
        <v>20</v>
      </c>
      <c r="I6" s="33" t="s">
        <v>19</v>
      </c>
      <c r="J6" s="34" t="s">
        <v>20</v>
      </c>
      <c r="K6" s="33" t="s">
        <v>19</v>
      </c>
      <c r="L6" s="34" t="s">
        <v>20</v>
      </c>
      <c r="M6" s="35" t="s">
        <v>24</v>
      </c>
    </row>
    <row r="7" spans="1:13" s="7" customFormat="1" ht="16.5" thickBot="1">
      <c r="A7" s="12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7">
        <v>7</v>
      </c>
      <c r="H7" s="38">
        <v>8</v>
      </c>
      <c r="I7" s="37">
        <v>9</v>
      </c>
      <c r="J7" s="38">
        <v>10</v>
      </c>
      <c r="K7" s="37">
        <v>11</v>
      </c>
      <c r="L7" s="38">
        <v>12</v>
      </c>
      <c r="M7" s="39">
        <v>13</v>
      </c>
    </row>
    <row r="8" spans="1:13" s="7" customFormat="1" ht="31.5">
      <c r="A8" s="129"/>
      <c r="B8" s="133"/>
      <c r="C8" s="130" t="s">
        <v>112</v>
      </c>
      <c r="D8" s="131"/>
      <c r="E8" s="132"/>
      <c r="F8" s="132"/>
      <c r="G8" s="123"/>
      <c r="H8" s="123"/>
      <c r="I8" s="123"/>
      <c r="J8" s="123"/>
      <c r="K8" s="123"/>
      <c r="L8" s="123"/>
      <c r="M8" s="124"/>
    </row>
    <row r="9" spans="1:13" s="7" customFormat="1" ht="63">
      <c r="A9" s="42">
        <v>1</v>
      </c>
      <c r="B9" s="60" t="s">
        <v>108</v>
      </c>
      <c r="C9" s="40" t="s">
        <v>113</v>
      </c>
      <c r="D9" s="50" t="s">
        <v>39</v>
      </c>
      <c r="E9" s="51"/>
      <c r="F9" s="52">
        <v>1400</v>
      </c>
      <c r="G9" s="53"/>
      <c r="H9" s="54"/>
      <c r="I9" s="51"/>
      <c r="J9" s="49"/>
      <c r="K9" s="51"/>
      <c r="L9" s="55"/>
      <c r="M9" s="56"/>
    </row>
    <row r="10" spans="1:13" s="7" customFormat="1" ht="31.5">
      <c r="A10" s="116"/>
      <c r="B10" s="51"/>
      <c r="C10" s="58" t="s">
        <v>109</v>
      </c>
      <c r="D10" s="59" t="s">
        <v>94</v>
      </c>
      <c r="E10" s="94">
        <v>0.04122</v>
      </c>
      <c r="F10" s="46">
        <f>F9*E10</f>
        <v>57.708</v>
      </c>
      <c r="G10" s="46"/>
      <c r="H10" s="46"/>
      <c r="I10" s="46"/>
      <c r="J10" s="46"/>
      <c r="K10" s="46"/>
      <c r="L10" s="46"/>
      <c r="M10" s="48"/>
    </row>
    <row r="11" spans="1:13" s="7" customFormat="1" ht="47.25">
      <c r="A11" s="42">
        <v>2</v>
      </c>
      <c r="B11" s="95" t="s">
        <v>43</v>
      </c>
      <c r="C11" s="40" t="s">
        <v>67</v>
      </c>
      <c r="D11" s="50" t="s">
        <v>26</v>
      </c>
      <c r="E11" s="47"/>
      <c r="F11" s="61">
        <f>F9</f>
        <v>1400</v>
      </c>
      <c r="G11" s="47"/>
      <c r="H11" s="46"/>
      <c r="I11" s="47"/>
      <c r="J11" s="46"/>
      <c r="K11" s="47"/>
      <c r="L11" s="46"/>
      <c r="M11" s="48"/>
    </row>
    <row r="12" spans="1:13" s="7" customFormat="1" ht="15.75">
      <c r="A12" s="42"/>
      <c r="B12" s="43"/>
      <c r="C12" s="96" t="s">
        <v>44</v>
      </c>
      <c r="D12" s="45" t="s">
        <v>41</v>
      </c>
      <c r="E12" s="77">
        <v>0.02</v>
      </c>
      <c r="F12" s="46">
        <f>E12*F11</f>
        <v>28</v>
      </c>
      <c r="G12" s="46"/>
      <c r="H12" s="46"/>
      <c r="I12" s="46"/>
      <c r="J12" s="46"/>
      <c r="K12" s="46"/>
      <c r="L12" s="46"/>
      <c r="M12" s="48"/>
    </row>
    <row r="13" spans="1:13" s="7" customFormat="1" ht="15.75">
      <c r="A13" s="42"/>
      <c r="B13" s="43"/>
      <c r="C13" s="96" t="s">
        <v>56</v>
      </c>
      <c r="D13" s="45" t="s">
        <v>45</v>
      </c>
      <c r="E13" s="47">
        <v>0.0448</v>
      </c>
      <c r="F13" s="46">
        <f>E13*F11</f>
        <v>62.72</v>
      </c>
      <c r="G13" s="46"/>
      <c r="H13" s="46"/>
      <c r="I13" s="46"/>
      <c r="J13" s="46"/>
      <c r="K13" s="46"/>
      <c r="L13" s="46"/>
      <c r="M13" s="48"/>
    </row>
    <row r="14" spans="1:13" s="7" customFormat="1" ht="15.75">
      <c r="A14" s="42"/>
      <c r="B14" s="43"/>
      <c r="C14" s="96" t="s">
        <v>46</v>
      </c>
      <c r="D14" s="45" t="s">
        <v>0</v>
      </c>
      <c r="E14" s="57">
        <v>0.0021</v>
      </c>
      <c r="F14" s="46">
        <f>F11*E14</f>
        <v>2.94</v>
      </c>
      <c r="G14" s="46"/>
      <c r="H14" s="46"/>
      <c r="I14" s="46"/>
      <c r="J14" s="46"/>
      <c r="K14" s="46"/>
      <c r="L14" s="46"/>
      <c r="M14" s="48"/>
    </row>
    <row r="15" spans="1:13" s="7" customFormat="1" ht="15.75">
      <c r="A15" s="42">
        <v>3</v>
      </c>
      <c r="B15" s="60" t="s">
        <v>99</v>
      </c>
      <c r="C15" s="40" t="s">
        <v>73</v>
      </c>
      <c r="D15" s="50" t="s">
        <v>39</v>
      </c>
      <c r="E15" s="45"/>
      <c r="F15" s="61">
        <v>167</v>
      </c>
      <c r="G15" s="45"/>
      <c r="H15" s="63"/>
      <c r="I15" s="45"/>
      <c r="J15" s="63"/>
      <c r="K15" s="45"/>
      <c r="L15" s="63"/>
      <c r="M15" s="70"/>
    </row>
    <row r="16" spans="1:13" s="7" customFormat="1" ht="15.75">
      <c r="A16" s="64"/>
      <c r="B16" s="43"/>
      <c r="C16" s="44" t="s">
        <v>4</v>
      </c>
      <c r="D16" s="45" t="s">
        <v>3</v>
      </c>
      <c r="E16" s="46">
        <v>2.99</v>
      </c>
      <c r="F16" s="46">
        <f>F15*E16</f>
        <v>499.33000000000004</v>
      </c>
      <c r="G16" s="46"/>
      <c r="H16" s="46"/>
      <c r="I16" s="46"/>
      <c r="J16" s="46"/>
      <c r="K16" s="46"/>
      <c r="L16" s="46"/>
      <c r="M16" s="48"/>
    </row>
    <row r="17" spans="1:13" s="7" customFormat="1" ht="31.5">
      <c r="A17" s="42">
        <v>4</v>
      </c>
      <c r="B17" s="60" t="s">
        <v>139</v>
      </c>
      <c r="C17" s="62" t="s">
        <v>12</v>
      </c>
      <c r="D17" s="50" t="s">
        <v>26</v>
      </c>
      <c r="E17" s="45"/>
      <c r="F17" s="61">
        <f>F15</f>
        <v>167</v>
      </c>
      <c r="G17" s="45"/>
      <c r="H17" s="63"/>
      <c r="I17" s="45"/>
      <c r="J17" s="63"/>
      <c r="K17" s="45"/>
      <c r="L17" s="63"/>
      <c r="M17" s="70"/>
    </row>
    <row r="18" spans="1:13" s="7" customFormat="1" ht="15.75">
      <c r="A18" s="64"/>
      <c r="B18" s="43"/>
      <c r="C18" s="44" t="s">
        <v>4</v>
      </c>
      <c r="D18" s="45" t="s">
        <v>3</v>
      </c>
      <c r="E18" s="46">
        <v>1.21</v>
      </c>
      <c r="F18" s="46">
        <f>F17*E18</f>
        <v>202.07</v>
      </c>
      <c r="G18" s="46"/>
      <c r="H18" s="46"/>
      <c r="I18" s="46"/>
      <c r="J18" s="46"/>
      <c r="K18" s="46"/>
      <c r="L18" s="46"/>
      <c r="M18" s="48"/>
    </row>
    <row r="19" spans="1:13" s="7" customFormat="1" ht="31.5">
      <c r="A19" s="42">
        <v>5</v>
      </c>
      <c r="B19" s="10" t="s">
        <v>107</v>
      </c>
      <c r="C19" s="62" t="s">
        <v>95</v>
      </c>
      <c r="D19" s="10" t="s">
        <v>38</v>
      </c>
      <c r="E19" s="12"/>
      <c r="F19" s="52">
        <f>(F11+F17)*1.95</f>
        <v>3055.65</v>
      </c>
      <c r="G19" s="11"/>
      <c r="H19" s="11"/>
      <c r="I19" s="11"/>
      <c r="J19" s="11"/>
      <c r="K19" s="11"/>
      <c r="L19" s="11"/>
      <c r="M19" s="13"/>
    </row>
    <row r="20" spans="1:13" s="7" customFormat="1" ht="63">
      <c r="A20" s="42">
        <v>6</v>
      </c>
      <c r="B20" s="93" t="s">
        <v>138</v>
      </c>
      <c r="C20" s="62" t="s">
        <v>137</v>
      </c>
      <c r="D20" s="45" t="s">
        <v>39</v>
      </c>
      <c r="E20" s="45"/>
      <c r="F20" s="52">
        <v>4</v>
      </c>
      <c r="G20" s="45"/>
      <c r="H20" s="63"/>
      <c r="I20" s="45"/>
      <c r="J20" s="63"/>
      <c r="K20" s="45"/>
      <c r="L20" s="63"/>
      <c r="M20" s="70"/>
    </row>
    <row r="21" spans="1:13" s="7" customFormat="1" ht="15.75">
      <c r="A21" s="64"/>
      <c r="B21" s="43"/>
      <c r="C21" s="44" t="s">
        <v>4</v>
      </c>
      <c r="D21" s="45" t="s">
        <v>3</v>
      </c>
      <c r="E21" s="11">
        <v>13.2</v>
      </c>
      <c r="F21" s="11">
        <f>F20*E21</f>
        <v>52.8</v>
      </c>
      <c r="G21" s="11"/>
      <c r="H21" s="11"/>
      <c r="I21" s="11"/>
      <c r="J21" s="11"/>
      <c r="K21" s="11"/>
      <c r="L21" s="11"/>
      <c r="M21" s="13"/>
    </row>
    <row r="22" spans="1:13" s="7" customFormat="1" ht="15.75">
      <c r="A22" s="64"/>
      <c r="B22" s="43"/>
      <c r="C22" s="58" t="s">
        <v>7</v>
      </c>
      <c r="D22" s="59" t="s">
        <v>0</v>
      </c>
      <c r="E22" s="11">
        <v>9.63</v>
      </c>
      <c r="F22" s="11">
        <f>F20*E22</f>
        <v>38.52</v>
      </c>
      <c r="G22" s="11"/>
      <c r="H22" s="11"/>
      <c r="I22" s="11"/>
      <c r="J22" s="11"/>
      <c r="K22" s="11"/>
      <c r="L22" s="11"/>
      <c r="M22" s="13"/>
    </row>
    <row r="23" spans="1:13" s="7" customFormat="1" ht="31.5">
      <c r="A23" s="42">
        <v>7</v>
      </c>
      <c r="B23" s="60" t="s">
        <v>139</v>
      </c>
      <c r="C23" s="62" t="s">
        <v>140</v>
      </c>
      <c r="D23" s="50" t="s">
        <v>26</v>
      </c>
      <c r="E23" s="45"/>
      <c r="F23" s="61">
        <f>F20</f>
        <v>4</v>
      </c>
      <c r="G23" s="45"/>
      <c r="H23" s="63"/>
      <c r="I23" s="45"/>
      <c r="J23" s="63"/>
      <c r="K23" s="45"/>
      <c r="L23" s="63"/>
      <c r="M23" s="70"/>
    </row>
    <row r="24" spans="1:13" s="7" customFormat="1" ht="15.75">
      <c r="A24" s="64"/>
      <c r="B24" s="43"/>
      <c r="C24" s="44" t="s">
        <v>4</v>
      </c>
      <c r="D24" s="45" t="s">
        <v>3</v>
      </c>
      <c r="E24" s="46">
        <v>1.21</v>
      </c>
      <c r="F24" s="46">
        <f>F23*E24</f>
        <v>4.84</v>
      </c>
      <c r="G24" s="46"/>
      <c r="H24" s="46"/>
      <c r="I24" s="46"/>
      <c r="J24" s="46"/>
      <c r="K24" s="46"/>
      <c r="L24" s="46"/>
      <c r="M24" s="48"/>
    </row>
    <row r="25" spans="1:13" s="7" customFormat="1" ht="31.5">
      <c r="A25" s="42">
        <v>8</v>
      </c>
      <c r="B25" s="10" t="s">
        <v>107</v>
      </c>
      <c r="C25" s="62" t="s">
        <v>141</v>
      </c>
      <c r="D25" s="10" t="s">
        <v>38</v>
      </c>
      <c r="E25" s="12"/>
      <c r="F25" s="52">
        <f>F23*2.5</f>
        <v>10</v>
      </c>
      <c r="G25" s="11"/>
      <c r="H25" s="11"/>
      <c r="I25" s="11"/>
      <c r="J25" s="11"/>
      <c r="K25" s="11"/>
      <c r="L25" s="11"/>
      <c r="M25" s="13"/>
    </row>
    <row r="26" spans="1:13" s="7" customFormat="1" ht="31.5">
      <c r="A26" s="42">
        <v>9</v>
      </c>
      <c r="B26" s="60" t="s">
        <v>74</v>
      </c>
      <c r="C26" s="40" t="s">
        <v>75</v>
      </c>
      <c r="D26" s="45" t="s">
        <v>40</v>
      </c>
      <c r="E26" s="47"/>
      <c r="F26" s="52">
        <v>6500</v>
      </c>
      <c r="G26" s="47"/>
      <c r="H26" s="46"/>
      <c r="I26" s="47"/>
      <c r="J26" s="46"/>
      <c r="K26" s="47"/>
      <c r="L26" s="46"/>
      <c r="M26" s="48"/>
    </row>
    <row r="27" spans="1:13" s="7" customFormat="1" ht="15.75">
      <c r="A27" s="64"/>
      <c r="B27" s="43"/>
      <c r="C27" s="58" t="s">
        <v>76</v>
      </c>
      <c r="D27" s="59" t="s">
        <v>94</v>
      </c>
      <c r="E27" s="78">
        <v>0.00067</v>
      </c>
      <c r="F27" s="46">
        <f>F26*E27</f>
        <v>4.355</v>
      </c>
      <c r="G27" s="47"/>
      <c r="H27" s="46"/>
      <c r="I27" s="47"/>
      <c r="J27" s="46"/>
      <c r="K27" s="47"/>
      <c r="L27" s="46"/>
      <c r="M27" s="48"/>
    </row>
    <row r="28" spans="1:13" s="7" customFormat="1" ht="15.75">
      <c r="A28" s="117"/>
      <c r="B28" s="71"/>
      <c r="C28" s="58" t="s">
        <v>77</v>
      </c>
      <c r="D28" s="59" t="s">
        <v>94</v>
      </c>
      <c r="E28" s="78">
        <v>0.00039</v>
      </c>
      <c r="F28" s="46">
        <f>F26*E28</f>
        <v>2.535</v>
      </c>
      <c r="G28" s="47"/>
      <c r="H28" s="46"/>
      <c r="I28" s="47"/>
      <c r="J28" s="46"/>
      <c r="K28" s="47"/>
      <c r="L28" s="46"/>
      <c r="M28" s="48"/>
    </row>
    <row r="29" spans="1:13" s="7" customFormat="1" ht="15.75">
      <c r="A29" s="42"/>
      <c r="B29" s="43"/>
      <c r="C29" s="65" t="s">
        <v>28</v>
      </c>
      <c r="D29" s="66" t="s">
        <v>30</v>
      </c>
      <c r="E29" s="67"/>
      <c r="F29" s="67"/>
      <c r="G29" s="25"/>
      <c r="H29" s="25"/>
      <c r="I29" s="25"/>
      <c r="J29" s="25"/>
      <c r="K29" s="25"/>
      <c r="L29" s="25"/>
      <c r="M29" s="68"/>
    </row>
    <row r="30" spans="1:13" s="7" customFormat="1" ht="15.75">
      <c r="A30" s="42"/>
      <c r="B30" s="43"/>
      <c r="C30" s="76" t="s">
        <v>85</v>
      </c>
      <c r="D30" s="73"/>
      <c r="E30" s="74"/>
      <c r="F30" s="69"/>
      <c r="G30" s="69"/>
      <c r="H30" s="74"/>
      <c r="I30" s="74"/>
      <c r="J30" s="69"/>
      <c r="K30" s="69"/>
      <c r="L30" s="74"/>
      <c r="M30" s="75"/>
    </row>
    <row r="31" spans="1:13" s="7" customFormat="1" ht="47.25">
      <c r="A31" s="42">
        <v>1</v>
      </c>
      <c r="B31" s="97" t="s">
        <v>47</v>
      </c>
      <c r="C31" s="40" t="s">
        <v>78</v>
      </c>
      <c r="D31" s="50" t="s">
        <v>26</v>
      </c>
      <c r="E31" s="46"/>
      <c r="F31" s="61">
        <v>813.12</v>
      </c>
      <c r="G31" s="47"/>
      <c r="H31" s="46"/>
      <c r="I31" s="47"/>
      <c r="J31" s="46"/>
      <c r="K31" s="47"/>
      <c r="L31" s="46"/>
      <c r="M31" s="48"/>
    </row>
    <row r="32" spans="1:13" s="7" customFormat="1" ht="15.75">
      <c r="A32" s="42"/>
      <c r="B32" s="97"/>
      <c r="C32" s="98" t="s">
        <v>48</v>
      </c>
      <c r="D32" s="99" t="s">
        <v>3</v>
      </c>
      <c r="E32" s="77">
        <v>0.15</v>
      </c>
      <c r="F32" s="46">
        <f>F31*E32</f>
        <v>121.96799999999999</v>
      </c>
      <c r="G32" s="46"/>
      <c r="H32" s="46"/>
      <c r="I32" s="46"/>
      <c r="J32" s="46"/>
      <c r="K32" s="46"/>
      <c r="L32" s="46"/>
      <c r="M32" s="48"/>
    </row>
    <row r="33" spans="1:13" s="7" customFormat="1" ht="15.75">
      <c r="A33" s="42"/>
      <c r="B33" s="97"/>
      <c r="C33" s="98" t="s">
        <v>49</v>
      </c>
      <c r="D33" s="99" t="s">
        <v>50</v>
      </c>
      <c r="E33" s="78">
        <v>0.02016</v>
      </c>
      <c r="F33" s="46">
        <f>F31*E33</f>
        <v>16.3924992</v>
      </c>
      <c r="G33" s="46"/>
      <c r="H33" s="46"/>
      <c r="I33" s="46"/>
      <c r="J33" s="46"/>
      <c r="K33" s="47"/>
      <c r="L33" s="46"/>
      <c r="M33" s="48"/>
    </row>
    <row r="34" spans="1:13" s="7" customFormat="1" ht="15.75">
      <c r="A34" s="42"/>
      <c r="B34" s="97"/>
      <c r="C34" s="98" t="s">
        <v>51</v>
      </c>
      <c r="D34" s="99" t="s">
        <v>50</v>
      </c>
      <c r="E34" s="57">
        <v>0.0273</v>
      </c>
      <c r="F34" s="46">
        <f>F31*E34</f>
        <v>22.198176</v>
      </c>
      <c r="G34" s="46"/>
      <c r="H34" s="46"/>
      <c r="I34" s="46"/>
      <c r="J34" s="46"/>
      <c r="K34" s="47"/>
      <c r="L34" s="46"/>
      <c r="M34" s="48"/>
    </row>
    <row r="35" spans="1:13" s="7" customFormat="1" ht="31.5">
      <c r="A35" s="42"/>
      <c r="B35" s="97"/>
      <c r="C35" s="98" t="s">
        <v>52</v>
      </c>
      <c r="D35" s="99" t="s">
        <v>50</v>
      </c>
      <c r="E35" s="57">
        <v>0.0097</v>
      </c>
      <c r="F35" s="46">
        <f>F31*E35</f>
        <v>7.887264</v>
      </c>
      <c r="G35" s="46"/>
      <c r="H35" s="46"/>
      <c r="I35" s="46"/>
      <c r="J35" s="46"/>
      <c r="K35" s="47"/>
      <c r="L35" s="46"/>
      <c r="M35" s="48"/>
    </row>
    <row r="36" spans="1:13" s="7" customFormat="1" ht="15.75">
      <c r="A36" s="42"/>
      <c r="B36" s="97"/>
      <c r="C36" s="43" t="s">
        <v>5</v>
      </c>
      <c r="D36" s="99"/>
      <c r="E36" s="57"/>
      <c r="F36" s="46"/>
      <c r="G36" s="46"/>
      <c r="H36" s="46"/>
      <c r="I36" s="46"/>
      <c r="J36" s="46"/>
      <c r="K36" s="46"/>
      <c r="L36" s="46"/>
      <c r="M36" s="48"/>
    </row>
    <row r="37" spans="1:13" s="7" customFormat="1" ht="15.75">
      <c r="A37" s="42"/>
      <c r="B37" s="97"/>
      <c r="C37" s="98" t="s">
        <v>32</v>
      </c>
      <c r="D37" s="99" t="s">
        <v>39</v>
      </c>
      <c r="E37" s="46">
        <v>1.22</v>
      </c>
      <c r="F37" s="46">
        <f>F31*E37</f>
        <v>992.0064</v>
      </c>
      <c r="G37" s="46"/>
      <c r="H37" s="46"/>
      <c r="I37" s="46"/>
      <c r="J37" s="46"/>
      <c r="K37" s="46"/>
      <c r="L37" s="46"/>
      <c r="M37" s="48"/>
    </row>
    <row r="38" spans="1:13" s="7" customFormat="1" ht="15.75">
      <c r="A38" s="42"/>
      <c r="B38" s="97"/>
      <c r="C38" s="98" t="s">
        <v>6</v>
      </c>
      <c r="D38" s="99" t="s">
        <v>39</v>
      </c>
      <c r="E38" s="77">
        <v>0.07</v>
      </c>
      <c r="F38" s="46">
        <f>F31*E38</f>
        <v>56.918400000000005</v>
      </c>
      <c r="G38" s="46"/>
      <c r="H38" s="46"/>
      <c r="I38" s="46"/>
      <c r="J38" s="46"/>
      <c r="K38" s="46"/>
      <c r="L38" s="46"/>
      <c r="M38" s="48"/>
    </row>
    <row r="39" spans="1:13" s="7" customFormat="1" ht="31.5">
      <c r="A39" s="42"/>
      <c r="B39" s="10"/>
      <c r="C39" s="40" t="s">
        <v>142</v>
      </c>
      <c r="D39" s="10" t="s">
        <v>38</v>
      </c>
      <c r="E39" s="12"/>
      <c r="F39" s="52">
        <f>F37*1.6</f>
        <v>1587.21024</v>
      </c>
      <c r="G39" s="11"/>
      <c r="H39" s="11"/>
      <c r="I39" s="11"/>
      <c r="J39" s="11"/>
      <c r="K39" s="11"/>
      <c r="L39" s="11"/>
      <c r="M39" s="13"/>
    </row>
    <row r="40" spans="1:13" s="7" customFormat="1" ht="31.5">
      <c r="A40" s="42">
        <v>2</v>
      </c>
      <c r="B40" s="97" t="s">
        <v>86</v>
      </c>
      <c r="C40" s="101" t="s">
        <v>105</v>
      </c>
      <c r="D40" s="43" t="s">
        <v>40</v>
      </c>
      <c r="E40" s="102"/>
      <c r="F40" s="61">
        <v>5306</v>
      </c>
      <c r="G40" s="102"/>
      <c r="H40" s="104"/>
      <c r="I40" s="105"/>
      <c r="J40" s="104"/>
      <c r="K40" s="105"/>
      <c r="L40" s="104"/>
      <c r="M40" s="106"/>
    </row>
    <row r="41" spans="1:13" s="7" customFormat="1" ht="15.75">
      <c r="A41" s="127"/>
      <c r="B41" s="107"/>
      <c r="C41" s="98" t="s">
        <v>48</v>
      </c>
      <c r="D41" s="99" t="s">
        <v>3</v>
      </c>
      <c r="E41" s="77">
        <v>0.033</v>
      </c>
      <c r="F41" s="46">
        <f>F40*E41</f>
        <v>175.098</v>
      </c>
      <c r="G41" s="46"/>
      <c r="H41" s="46"/>
      <c r="I41" s="46"/>
      <c r="J41" s="46"/>
      <c r="K41" s="46"/>
      <c r="L41" s="46"/>
      <c r="M41" s="48"/>
    </row>
    <row r="42" spans="1:13" s="7" customFormat="1" ht="15.75">
      <c r="A42" s="127"/>
      <c r="B42" s="107"/>
      <c r="C42" s="98" t="s">
        <v>49</v>
      </c>
      <c r="D42" s="99" t="s">
        <v>50</v>
      </c>
      <c r="E42" s="57">
        <v>0.00191</v>
      </c>
      <c r="F42" s="46">
        <f>F40*E42</f>
        <v>10.13446</v>
      </c>
      <c r="G42" s="46"/>
      <c r="H42" s="46"/>
      <c r="I42" s="46"/>
      <c r="J42" s="46"/>
      <c r="K42" s="46"/>
      <c r="L42" s="46"/>
      <c r="M42" s="48"/>
    </row>
    <row r="43" spans="1:13" s="7" customFormat="1" ht="15.75">
      <c r="A43" s="127"/>
      <c r="B43" s="107"/>
      <c r="C43" s="98" t="s">
        <v>53</v>
      </c>
      <c r="D43" s="99" t="s">
        <v>50</v>
      </c>
      <c r="E43" s="57">
        <v>0.0112</v>
      </c>
      <c r="F43" s="46">
        <f>F40*E43</f>
        <v>59.4272</v>
      </c>
      <c r="G43" s="46"/>
      <c r="H43" s="46"/>
      <c r="I43" s="46"/>
      <c r="J43" s="46"/>
      <c r="K43" s="46"/>
      <c r="L43" s="46"/>
      <c r="M43" s="48"/>
    </row>
    <row r="44" spans="1:13" s="7" customFormat="1" ht="15.75">
      <c r="A44" s="127"/>
      <c r="B44" s="107"/>
      <c r="C44" s="98" t="s">
        <v>54</v>
      </c>
      <c r="D44" s="99" t="s">
        <v>50</v>
      </c>
      <c r="E44" s="57">
        <v>0.0248</v>
      </c>
      <c r="F44" s="46">
        <f>F41*E44</f>
        <v>4.3424304000000005</v>
      </c>
      <c r="G44" s="46"/>
      <c r="H44" s="46"/>
      <c r="I44" s="46"/>
      <c r="J44" s="46"/>
      <c r="K44" s="46"/>
      <c r="L44" s="46"/>
      <c r="M44" s="48"/>
    </row>
    <row r="45" spans="1:13" s="7" customFormat="1" ht="31.5">
      <c r="A45" s="127"/>
      <c r="B45" s="107"/>
      <c r="C45" s="98" t="s">
        <v>52</v>
      </c>
      <c r="D45" s="99" t="s">
        <v>50</v>
      </c>
      <c r="E45" s="57">
        <v>0.00414</v>
      </c>
      <c r="F45" s="46">
        <f>F40*E45</f>
        <v>21.966839999999998</v>
      </c>
      <c r="G45" s="46"/>
      <c r="H45" s="46"/>
      <c r="I45" s="46"/>
      <c r="J45" s="46"/>
      <c r="K45" s="46"/>
      <c r="L45" s="46"/>
      <c r="M45" s="48"/>
    </row>
    <row r="46" spans="1:13" s="7" customFormat="1" ht="15.75">
      <c r="A46" s="127"/>
      <c r="B46" s="107"/>
      <c r="C46" s="98" t="s">
        <v>55</v>
      </c>
      <c r="D46" s="99" t="s">
        <v>50</v>
      </c>
      <c r="E46" s="57">
        <v>0.00053</v>
      </c>
      <c r="F46" s="46">
        <f>F40*E46</f>
        <v>2.8121799999999997</v>
      </c>
      <c r="G46" s="46"/>
      <c r="H46" s="46"/>
      <c r="I46" s="46"/>
      <c r="J46" s="46"/>
      <c r="K46" s="46"/>
      <c r="L46" s="46"/>
      <c r="M46" s="48"/>
    </row>
    <row r="47" spans="1:13" s="7" customFormat="1" ht="15.75">
      <c r="A47" s="127"/>
      <c r="B47" s="107"/>
      <c r="C47" s="43" t="s">
        <v>5</v>
      </c>
      <c r="D47" s="99"/>
      <c r="E47" s="57"/>
      <c r="F47" s="46"/>
      <c r="G47" s="46"/>
      <c r="H47" s="46"/>
      <c r="I47" s="46"/>
      <c r="J47" s="46"/>
      <c r="K47" s="46"/>
      <c r="L47" s="46"/>
      <c r="M47" s="48"/>
    </row>
    <row r="48" spans="1:13" s="7" customFormat="1" ht="15.75">
      <c r="A48" s="127"/>
      <c r="B48" s="107"/>
      <c r="C48" s="98" t="s">
        <v>87</v>
      </c>
      <c r="D48" s="99" t="s">
        <v>39</v>
      </c>
      <c r="E48" s="57">
        <v>0.1662</v>
      </c>
      <c r="F48" s="46">
        <f>F40*E48</f>
        <v>881.8571999999999</v>
      </c>
      <c r="G48" s="46"/>
      <c r="H48" s="46"/>
      <c r="I48" s="46"/>
      <c r="J48" s="46"/>
      <c r="K48" s="46"/>
      <c r="L48" s="46"/>
      <c r="M48" s="48"/>
    </row>
    <row r="49" spans="1:13" s="7" customFormat="1" ht="15.75">
      <c r="A49" s="127"/>
      <c r="B49" s="107"/>
      <c r="C49" s="98" t="s">
        <v>6</v>
      </c>
      <c r="D49" s="99" t="s">
        <v>39</v>
      </c>
      <c r="E49" s="57">
        <v>0.03</v>
      </c>
      <c r="F49" s="46">
        <f>F40*E49</f>
        <v>159.18</v>
      </c>
      <c r="G49" s="46"/>
      <c r="H49" s="46"/>
      <c r="I49" s="46"/>
      <c r="J49" s="46"/>
      <c r="K49" s="46"/>
      <c r="L49" s="46"/>
      <c r="M49" s="48"/>
    </row>
    <row r="50" spans="1:13" s="7" customFormat="1" ht="15.75">
      <c r="A50" s="42"/>
      <c r="B50" s="10"/>
      <c r="C50" s="40" t="s">
        <v>143</v>
      </c>
      <c r="D50" s="10" t="s">
        <v>38</v>
      </c>
      <c r="E50" s="12"/>
      <c r="F50" s="52">
        <f>F48*1.6</f>
        <v>1410.97152</v>
      </c>
      <c r="G50" s="11"/>
      <c r="H50" s="11"/>
      <c r="I50" s="11"/>
      <c r="J50" s="11"/>
      <c r="K50" s="11"/>
      <c r="L50" s="11"/>
      <c r="M50" s="13"/>
    </row>
    <row r="51" spans="1:13" s="7" customFormat="1" ht="31.5">
      <c r="A51" s="42">
        <v>3</v>
      </c>
      <c r="B51" s="97" t="s">
        <v>58</v>
      </c>
      <c r="C51" s="101" t="s">
        <v>68</v>
      </c>
      <c r="D51" s="43" t="s">
        <v>38</v>
      </c>
      <c r="E51" s="102"/>
      <c r="F51" s="103">
        <v>3.05</v>
      </c>
      <c r="G51" s="102"/>
      <c r="H51" s="104"/>
      <c r="I51" s="105"/>
      <c r="J51" s="104"/>
      <c r="K51" s="105"/>
      <c r="L51" s="104"/>
      <c r="M51" s="106"/>
    </row>
    <row r="52" spans="1:13" s="7" customFormat="1" ht="15.75">
      <c r="A52" s="118"/>
      <c r="B52" s="107"/>
      <c r="C52" s="98" t="s">
        <v>59</v>
      </c>
      <c r="D52" s="99" t="s">
        <v>50</v>
      </c>
      <c r="E52" s="46">
        <v>0.3</v>
      </c>
      <c r="F52" s="46">
        <f>F51*E52</f>
        <v>0.9149999999999999</v>
      </c>
      <c r="G52" s="46"/>
      <c r="H52" s="46"/>
      <c r="I52" s="46"/>
      <c r="J52" s="46"/>
      <c r="K52" s="46"/>
      <c r="L52" s="46"/>
      <c r="M52" s="48"/>
    </row>
    <row r="53" spans="1:13" s="7" customFormat="1" ht="15.75">
      <c r="A53" s="118"/>
      <c r="B53" s="107"/>
      <c r="C53" s="43" t="s">
        <v>5</v>
      </c>
      <c r="D53" s="99"/>
      <c r="E53" s="57"/>
      <c r="F53" s="46"/>
      <c r="G53" s="46"/>
      <c r="H53" s="46"/>
      <c r="I53" s="46"/>
      <c r="J53" s="46"/>
      <c r="K53" s="46"/>
      <c r="L53" s="46"/>
      <c r="M53" s="48"/>
    </row>
    <row r="54" spans="1:13" s="7" customFormat="1" ht="15.75">
      <c r="A54" s="118"/>
      <c r="B54" s="107"/>
      <c r="C54" s="98" t="s">
        <v>60</v>
      </c>
      <c r="D54" s="99" t="s">
        <v>38</v>
      </c>
      <c r="E54" s="77">
        <v>1.03</v>
      </c>
      <c r="F54" s="77">
        <f>F51*E54</f>
        <v>3.1414999999999997</v>
      </c>
      <c r="G54" s="46"/>
      <c r="H54" s="46"/>
      <c r="I54" s="46"/>
      <c r="J54" s="46"/>
      <c r="K54" s="46"/>
      <c r="L54" s="46"/>
      <c r="M54" s="48"/>
    </row>
    <row r="55" spans="1:13" s="7" customFormat="1" ht="15.75">
      <c r="A55" s="42"/>
      <c r="B55" s="10"/>
      <c r="C55" s="40" t="s">
        <v>144</v>
      </c>
      <c r="D55" s="10" t="s">
        <v>38</v>
      </c>
      <c r="E55" s="12"/>
      <c r="F55" s="41">
        <f>F54</f>
        <v>3.1414999999999997</v>
      </c>
      <c r="G55" s="11"/>
      <c r="H55" s="11"/>
      <c r="I55" s="11"/>
      <c r="J55" s="11"/>
      <c r="K55" s="11"/>
      <c r="L55" s="11"/>
      <c r="M55" s="13"/>
    </row>
    <row r="56" spans="1:13" s="7" customFormat="1" ht="63">
      <c r="A56" s="42">
        <v>4</v>
      </c>
      <c r="B56" s="97" t="s">
        <v>61</v>
      </c>
      <c r="C56" s="101" t="s">
        <v>88</v>
      </c>
      <c r="D56" s="43" t="s">
        <v>40</v>
      </c>
      <c r="E56" s="102"/>
      <c r="F56" s="61">
        <v>5082</v>
      </c>
      <c r="G56" s="102"/>
      <c r="H56" s="104"/>
      <c r="I56" s="105"/>
      <c r="J56" s="104"/>
      <c r="K56" s="105"/>
      <c r="L56" s="104"/>
      <c r="M56" s="106"/>
    </row>
    <row r="57" spans="1:13" s="7" customFormat="1" ht="15.75">
      <c r="A57" s="127"/>
      <c r="B57" s="107"/>
      <c r="C57" s="98" t="s">
        <v>48</v>
      </c>
      <c r="D57" s="99" t="s">
        <v>3</v>
      </c>
      <c r="E57" s="57">
        <v>0.03778</v>
      </c>
      <c r="F57" s="46">
        <f>F56*E57</f>
        <v>191.99796</v>
      </c>
      <c r="G57" s="46"/>
      <c r="H57" s="46"/>
      <c r="I57" s="46"/>
      <c r="J57" s="46"/>
      <c r="K57" s="46"/>
      <c r="L57" s="46"/>
      <c r="M57" s="48"/>
    </row>
    <row r="58" spans="1:13" s="7" customFormat="1" ht="15.75">
      <c r="A58" s="127"/>
      <c r="B58" s="107"/>
      <c r="C58" s="98" t="s">
        <v>62</v>
      </c>
      <c r="D58" s="99" t="s">
        <v>50</v>
      </c>
      <c r="E58" s="78">
        <v>0.00302</v>
      </c>
      <c r="F58" s="46">
        <f>F56*E58</f>
        <v>15.34764</v>
      </c>
      <c r="G58" s="46"/>
      <c r="H58" s="46"/>
      <c r="I58" s="46"/>
      <c r="J58" s="46"/>
      <c r="K58" s="46"/>
      <c r="L58" s="46"/>
      <c r="M58" s="48"/>
    </row>
    <row r="59" spans="1:13" s="7" customFormat="1" ht="15.75">
      <c r="A59" s="127"/>
      <c r="B59" s="107"/>
      <c r="C59" s="98" t="s">
        <v>53</v>
      </c>
      <c r="D59" s="99" t="s">
        <v>50</v>
      </c>
      <c r="E59" s="57">
        <v>0.0037</v>
      </c>
      <c r="F59" s="46">
        <f>F56*E59</f>
        <v>18.8034</v>
      </c>
      <c r="G59" s="46"/>
      <c r="H59" s="46"/>
      <c r="I59" s="46"/>
      <c r="J59" s="46"/>
      <c r="K59" s="46"/>
      <c r="L59" s="46"/>
      <c r="M59" s="48"/>
    </row>
    <row r="60" spans="1:13" s="7" customFormat="1" ht="15.75">
      <c r="A60" s="127"/>
      <c r="B60" s="107"/>
      <c r="C60" s="98" t="s">
        <v>54</v>
      </c>
      <c r="D60" s="99" t="s">
        <v>50</v>
      </c>
      <c r="E60" s="57">
        <v>0.0111</v>
      </c>
      <c r="F60" s="46">
        <f>F56*E60</f>
        <v>56.4102</v>
      </c>
      <c r="G60" s="46"/>
      <c r="H60" s="46"/>
      <c r="I60" s="46"/>
      <c r="J60" s="46"/>
      <c r="K60" s="46"/>
      <c r="L60" s="46"/>
      <c r="M60" s="48"/>
    </row>
    <row r="61" spans="1:13" s="7" customFormat="1" ht="15.75">
      <c r="A61" s="127"/>
      <c r="B61" s="107"/>
      <c r="C61" s="98" t="s">
        <v>63</v>
      </c>
      <c r="D61" s="99" t="s">
        <v>0</v>
      </c>
      <c r="E61" s="57">
        <v>0.0023</v>
      </c>
      <c r="F61" s="46">
        <f>F56*E61</f>
        <v>11.6886</v>
      </c>
      <c r="G61" s="46"/>
      <c r="H61" s="46"/>
      <c r="I61" s="46"/>
      <c r="J61" s="46"/>
      <c r="K61" s="46"/>
      <c r="L61" s="46"/>
      <c r="M61" s="48"/>
    </row>
    <row r="62" spans="1:13" s="7" customFormat="1" ht="15.75">
      <c r="A62" s="127"/>
      <c r="B62" s="107"/>
      <c r="C62" s="43" t="s">
        <v>5</v>
      </c>
      <c r="D62" s="99"/>
      <c r="E62" s="46"/>
      <c r="F62" s="46"/>
      <c r="G62" s="46"/>
      <c r="H62" s="46"/>
      <c r="I62" s="46"/>
      <c r="J62" s="46"/>
      <c r="K62" s="46"/>
      <c r="L62" s="46"/>
      <c r="M62" s="48"/>
    </row>
    <row r="63" spans="1:13" s="7" customFormat="1" ht="31.5">
      <c r="A63" s="127"/>
      <c r="B63" s="107"/>
      <c r="C63" s="128" t="s">
        <v>71</v>
      </c>
      <c r="D63" s="108" t="s">
        <v>42</v>
      </c>
      <c r="E63" s="57">
        <v>0.13947</v>
      </c>
      <c r="F63" s="46">
        <f>F56*E63</f>
        <v>708.7865400000001</v>
      </c>
      <c r="G63" s="46"/>
      <c r="H63" s="46"/>
      <c r="I63" s="46"/>
      <c r="J63" s="46"/>
      <c r="K63" s="46"/>
      <c r="L63" s="46"/>
      <c r="M63" s="48"/>
    </row>
    <row r="64" spans="1:13" s="7" customFormat="1" ht="15.75">
      <c r="A64" s="127"/>
      <c r="B64" s="107"/>
      <c r="C64" s="98" t="s">
        <v>64</v>
      </c>
      <c r="D64" s="99" t="s">
        <v>0</v>
      </c>
      <c r="E64" s="46">
        <v>0.0149</v>
      </c>
      <c r="F64" s="46">
        <f>F56*E64</f>
        <v>75.7218</v>
      </c>
      <c r="G64" s="46"/>
      <c r="H64" s="46"/>
      <c r="I64" s="46"/>
      <c r="J64" s="46"/>
      <c r="K64" s="46"/>
      <c r="L64" s="46"/>
      <c r="M64" s="48"/>
    </row>
    <row r="65" spans="1:13" s="7" customFormat="1" ht="31.5">
      <c r="A65" s="127"/>
      <c r="B65" s="10"/>
      <c r="C65" s="40" t="s">
        <v>145</v>
      </c>
      <c r="D65" s="10" t="s">
        <v>38</v>
      </c>
      <c r="E65" s="12"/>
      <c r="F65" s="41">
        <f>F63</f>
        <v>708.7865400000001</v>
      </c>
      <c r="G65" s="11"/>
      <c r="H65" s="11"/>
      <c r="I65" s="11"/>
      <c r="J65" s="11"/>
      <c r="K65" s="11"/>
      <c r="L65" s="11"/>
      <c r="M65" s="13"/>
    </row>
    <row r="66" spans="1:13" s="7" customFormat="1" ht="31.5">
      <c r="A66" s="42">
        <v>5</v>
      </c>
      <c r="B66" s="97" t="s">
        <v>58</v>
      </c>
      <c r="C66" s="101" t="s">
        <v>89</v>
      </c>
      <c r="D66" s="43" t="s">
        <v>38</v>
      </c>
      <c r="E66" s="102"/>
      <c r="F66" s="103">
        <v>1.53</v>
      </c>
      <c r="G66" s="102"/>
      <c r="H66" s="104"/>
      <c r="I66" s="105"/>
      <c r="J66" s="104"/>
      <c r="K66" s="105"/>
      <c r="L66" s="104"/>
      <c r="M66" s="106"/>
    </row>
    <row r="67" spans="1:13" s="7" customFormat="1" ht="15.75">
      <c r="A67" s="127"/>
      <c r="B67" s="107"/>
      <c r="C67" s="98" t="s">
        <v>59</v>
      </c>
      <c r="D67" s="99" t="s">
        <v>50</v>
      </c>
      <c r="E67" s="46">
        <v>0.3</v>
      </c>
      <c r="F67" s="46">
        <f>F66*E67</f>
        <v>0.45899999999999996</v>
      </c>
      <c r="G67" s="46"/>
      <c r="H67" s="46"/>
      <c r="I67" s="46"/>
      <c r="J67" s="46"/>
      <c r="K67" s="46"/>
      <c r="L67" s="46"/>
      <c r="M67" s="48"/>
    </row>
    <row r="68" spans="1:13" s="7" customFormat="1" ht="15.75">
      <c r="A68" s="127"/>
      <c r="B68" s="107"/>
      <c r="C68" s="43" t="s">
        <v>5</v>
      </c>
      <c r="D68" s="99"/>
      <c r="E68" s="57"/>
      <c r="F68" s="46"/>
      <c r="G68" s="46"/>
      <c r="H68" s="46"/>
      <c r="I68" s="46"/>
      <c r="J68" s="46"/>
      <c r="K68" s="46"/>
      <c r="L68" s="46"/>
      <c r="M68" s="48"/>
    </row>
    <row r="69" spans="1:13" s="7" customFormat="1" ht="15.75">
      <c r="A69" s="127"/>
      <c r="B69" s="107"/>
      <c r="C69" s="98" t="s">
        <v>60</v>
      </c>
      <c r="D69" s="99" t="s">
        <v>38</v>
      </c>
      <c r="E69" s="77">
        <v>1.03</v>
      </c>
      <c r="F69" s="77">
        <f>F66*E69</f>
        <v>1.5759</v>
      </c>
      <c r="G69" s="46"/>
      <c r="H69" s="46"/>
      <c r="I69" s="46"/>
      <c r="J69" s="46"/>
      <c r="K69" s="46"/>
      <c r="L69" s="46"/>
      <c r="M69" s="48"/>
    </row>
    <row r="70" spans="1:13" s="7" customFormat="1" ht="15.75">
      <c r="A70" s="42"/>
      <c r="B70" s="10"/>
      <c r="C70" s="40" t="s">
        <v>144</v>
      </c>
      <c r="D70" s="10" t="s">
        <v>38</v>
      </c>
      <c r="E70" s="12"/>
      <c r="F70" s="41">
        <f>F69</f>
        <v>1.5759</v>
      </c>
      <c r="G70" s="11"/>
      <c r="H70" s="11"/>
      <c r="I70" s="11"/>
      <c r="J70" s="11"/>
      <c r="K70" s="11"/>
      <c r="L70" s="11"/>
      <c r="M70" s="13"/>
    </row>
    <row r="71" spans="1:13" s="7" customFormat="1" ht="63">
      <c r="A71" s="42">
        <v>6</v>
      </c>
      <c r="B71" s="97" t="s">
        <v>61</v>
      </c>
      <c r="C71" s="101" t="s">
        <v>90</v>
      </c>
      <c r="D71" s="43" t="s">
        <v>40</v>
      </c>
      <c r="E71" s="102"/>
      <c r="F71" s="61">
        <f>F56</f>
        <v>5082</v>
      </c>
      <c r="G71" s="102"/>
      <c r="H71" s="104"/>
      <c r="I71" s="105"/>
      <c r="J71" s="104"/>
      <c r="K71" s="105"/>
      <c r="L71" s="104"/>
      <c r="M71" s="106"/>
    </row>
    <row r="72" spans="1:13" s="7" customFormat="1" ht="15.75">
      <c r="A72" s="127"/>
      <c r="B72" s="107"/>
      <c r="C72" s="98" t="s">
        <v>48</v>
      </c>
      <c r="D72" s="99" t="s">
        <v>3</v>
      </c>
      <c r="E72" s="57">
        <v>0.0375</v>
      </c>
      <c r="F72" s="46">
        <f>F71*E72</f>
        <v>190.575</v>
      </c>
      <c r="G72" s="46"/>
      <c r="H72" s="46"/>
      <c r="I72" s="46"/>
      <c r="J72" s="46"/>
      <c r="K72" s="46"/>
      <c r="L72" s="46"/>
      <c r="M72" s="48"/>
    </row>
    <row r="73" spans="1:13" s="7" customFormat="1" ht="15.75">
      <c r="A73" s="127"/>
      <c r="B73" s="107"/>
      <c r="C73" s="98" t="s">
        <v>62</v>
      </c>
      <c r="D73" s="99" t="s">
        <v>50</v>
      </c>
      <c r="E73" s="78">
        <v>0.00302</v>
      </c>
      <c r="F73" s="46">
        <f>F71*E73</f>
        <v>15.34764</v>
      </c>
      <c r="G73" s="46"/>
      <c r="H73" s="46"/>
      <c r="I73" s="46"/>
      <c r="J73" s="46"/>
      <c r="K73" s="46"/>
      <c r="L73" s="46"/>
      <c r="M73" s="48"/>
    </row>
    <row r="74" spans="1:13" s="7" customFormat="1" ht="15.75">
      <c r="A74" s="127"/>
      <c r="B74" s="107"/>
      <c r="C74" s="98" t="s">
        <v>53</v>
      </c>
      <c r="D74" s="99" t="s">
        <v>50</v>
      </c>
      <c r="E74" s="57">
        <v>0.0037</v>
      </c>
      <c r="F74" s="46">
        <f>F71*E74</f>
        <v>18.8034</v>
      </c>
      <c r="G74" s="46"/>
      <c r="H74" s="46"/>
      <c r="I74" s="46"/>
      <c r="J74" s="46"/>
      <c r="K74" s="46"/>
      <c r="L74" s="46"/>
      <c r="M74" s="48"/>
    </row>
    <row r="75" spans="1:13" s="7" customFormat="1" ht="15.75">
      <c r="A75" s="127"/>
      <c r="B75" s="107"/>
      <c r="C75" s="98" t="s">
        <v>54</v>
      </c>
      <c r="D75" s="99" t="s">
        <v>50</v>
      </c>
      <c r="E75" s="57">
        <v>0.0111</v>
      </c>
      <c r="F75" s="46">
        <f>F71*E75</f>
        <v>56.4102</v>
      </c>
      <c r="G75" s="46"/>
      <c r="H75" s="46"/>
      <c r="I75" s="46"/>
      <c r="J75" s="46"/>
      <c r="K75" s="46"/>
      <c r="L75" s="46"/>
      <c r="M75" s="48"/>
    </row>
    <row r="76" spans="1:13" s="7" customFormat="1" ht="15.75">
      <c r="A76" s="127"/>
      <c r="B76" s="107"/>
      <c r="C76" s="98" t="s">
        <v>63</v>
      </c>
      <c r="D76" s="99" t="s">
        <v>0</v>
      </c>
      <c r="E76" s="57">
        <v>0.0023</v>
      </c>
      <c r="F76" s="46">
        <f>F71*E76</f>
        <v>11.6886</v>
      </c>
      <c r="G76" s="46"/>
      <c r="H76" s="46"/>
      <c r="I76" s="46"/>
      <c r="J76" s="46"/>
      <c r="K76" s="46"/>
      <c r="L76" s="46"/>
      <c r="M76" s="48"/>
    </row>
    <row r="77" spans="1:13" s="7" customFormat="1" ht="15.75">
      <c r="A77" s="127"/>
      <c r="B77" s="107"/>
      <c r="C77" s="43" t="s">
        <v>5</v>
      </c>
      <c r="D77" s="99"/>
      <c r="E77" s="46"/>
      <c r="F77" s="46"/>
      <c r="G77" s="46"/>
      <c r="H77" s="46"/>
      <c r="I77" s="46"/>
      <c r="J77" s="46"/>
      <c r="K77" s="46"/>
      <c r="L77" s="46"/>
      <c r="M77" s="48"/>
    </row>
    <row r="78" spans="1:13" s="7" customFormat="1" ht="31.5">
      <c r="A78" s="127"/>
      <c r="B78" s="107"/>
      <c r="C78" s="108" t="s">
        <v>65</v>
      </c>
      <c r="D78" s="108" t="s">
        <v>42</v>
      </c>
      <c r="E78" s="57">
        <v>0.0974</v>
      </c>
      <c r="F78" s="46">
        <f>F71*E78</f>
        <v>494.9868</v>
      </c>
      <c r="G78" s="46"/>
      <c r="H78" s="46"/>
      <c r="I78" s="46"/>
      <c r="J78" s="46"/>
      <c r="K78" s="46"/>
      <c r="L78" s="46"/>
      <c r="M78" s="48"/>
    </row>
    <row r="79" spans="1:13" s="7" customFormat="1" ht="15.75">
      <c r="A79" s="127"/>
      <c r="B79" s="107"/>
      <c r="C79" s="98" t="s">
        <v>64</v>
      </c>
      <c r="D79" s="99" t="s">
        <v>0</v>
      </c>
      <c r="E79" s="46">
        <v>0.0149</v>
      </c>
      <c r="F79" s="46">
        <f>F71*E79</f>
        <v>75.7218</v>
      </c>
      <c r="G79" s="46"/>
      <c r="H79" s="46"/>
      <c r="I79" s="46"/>
      <c r="J79" s="46"/>
      <c r="K79" s="46"/>
      <c r="L79" s="46"/>
      <c r="M79" s="48"/>
    </row>
    <row r="80" spans="1:13" s="7" customFormat="1" ht="31.5">
      <c r="A80" s="42"/>
      <c r="B80" s="10"/>
      <c r="C80" s="40" t="s">
        <v>145</v>
      </c>
      <c r="D80" s="10" t="s">
        <v>38</v>
      </c>
      <c r="E80" s="12"/>
      <c r="F80" s="41">
        <f>F78</f>
        <v>494.9868</v>
      </c>
      <c r="G80" s="11"/>
      <c r="H80" s="11"/>
      <c r="I80" s="11"/>
      <c r="J80" s="11"/>
      <c r="K80" s="11"/>
      <c r="L80" s="11"/>
      <c r="M80" s="13"/>
    </row>
    <row r="81" spans="1:13" s="7" customFormat="1" ht="47.25">
      <c r="A81" s="42">
        <v>7</v>
      </c>
      <c r="B81" s="97" t="s">
        <v>47</v>
      </c>
      <c r="C81" s="101" t="s">
        <v>91</v>
      </c>
      <c r="D81" s="43" t="s">
        <v>39</v>
      </c>
      <c r="E81" s="102"/>
      <c r="F81" s="61">
        <v>203.28</v>
      </c>
      <c r="G81" s="102"/>
      <c r="H81" s="104"/>
      <c r="I81" s="105"/>
      <c r="J81" s="104"/>
      <c r="K81" s="105"/>
      <c r="L81" s="104"/>
      <c r="M81" s="106"/>
    </row>
    <row r="82" spans="1:13" s="7" customFormat="1" ht="15.75">
      <c r="A82" s="127"/>
      <c r="B82" s="107"/>
      <c r="C82" s="98" t="s">
        <v>48</v>
      </c>
      <c r="D82" s="99" t="s">
        <v>3</v>
      </c>
      <c r="E82" s="77">
        <v>0.15</v>
      </c>
      <c r="F82" s="46">
        <f>F81*E82</f>
        <v>30.491999999999997</v>
      </c>
      <c r="G82" s="46"/>
      <c r="H82" s="46"/>
      <c r="I82" s="46"/>
      <c r="J82" s="46"/>
      <c r="K82" s="46"/>
      <c r="L82" s="46"/>
      <c r="M82" s="48"/>
    </row>
    <row r="83" spans="1:13" s="7" customFormat="1" ht="15.75">
      <c r="A83" s="127"/>
      <c r="B83" s="107"/>
      <c r="C83" s="98" t="s">
        <v>49</v>
      </c>
      <c r="D83" s="99" t="s">
        <v>50</v>
      </c>
      <c r="E83" s="57">
        <v>0.0216</v>
      </c>
      <c r="F83" s="46">
        <f>F81*E83</f>
        <v>4.390848</v>
      </c>
      <c r="G83" s="46"/>
      <c r="H83" s="46"/>
      <c r="I83" s="46"/>
      <c r="J83" s="46"/>
      <c r="K83" s="47"/>
      <c r="L83" s="46"/>
      <c r="M83" s="48"/>
    </row>
    <row r="84" spans="1:13" s="7" customFormat="1" ht="15.75">
      <c r="A84" s="127"/>
      <c r="B84" s="107"/>
      <c r="C84" s="98" t="s">
        <v>51</v>
      </c>
      <c r="D84" s="99" t="s">
        <v>50</v>
      </c>
      <c r="E84" s="57">
        <v>0.0273</v>
      </c>
      <c r="F84" s="46">
        <f>F82*E84</f>
        <v>0.8324315999999999</v>
      </c>
      <c r="G84" s="46"/>
      <c r="H84" s="46"/>
      <c r="I84" s="46"/>
      <c r="J84" s="46"/>
      <c r="K84" s="47"/>
      <c r="L84" s="46"/>
      <c r="M84" s="48"/>
    </row>
    <row r="85" spans="1:13" s="7" customFormat="1" ht="31.5">
      <c r="A85" s="127"/>
      <c r="B85" s="107"/>
      <c r="C85" s="98" t="s">
        <v>52</v>
      </c>
      <c r="D85" s="99" t="s">
        <v>50</v>
      </c>
      <c r="E85" s="57">
        <v>0.0097</v>
      </c>
      <c r="F85" s="46">
        <f>F81*E85</f>
        <v>1.971816</v>
      </c>
      <c r="G85" s="46"/>
      <c r="H85" s="46"/>
      <c r="I85" s="46"/>
      <c r="J85" s="46"/>
      <c r="K85" s="47"/>
      <c r="L85" s="46"/>
      <c r="M85" s="48"/>
    </row>
    <row r="86" spans="1:13" s="7" customFormat="1" ht="15.75">
      <c r="A86" s="127"/>
      <c r="B86" s="107"/>
      <c r="C86" s="43" t="s">
        <v>5</v>
      </c>
      <c r="D86" s="99"/>
      <c r="E86" s="57"/>
      <c r="F86" s="46"/>
      <c r="G86" s="46"/>
      <c r="H86" s="46"/>
      <c r="I86" s="46"/>
      <c r="J86" s="46"/>
      <c r="K86" s="46"/>
      <c r="L86" s="46"/>
      <c r="M86" s="48"/>
    </row>
    <row r="87" spans="1:13" s="7" customFormat="1" ht="15.75">
      <c r="A87" s="127"/>
      <c r="B87" s="107"/>
      <c r="C87" s="98" t="s">
        <v>32</v>
      </c>
      <c r="D87" s="99" t="s">
        <v>39</v>
      </c>
      <c r="E87" s="46">
        <v>1.22</v>
      </c>
      <c r="F87" s="46">
        <f>F81*E87</f>
        <v>248.0016</v>
      </c>
      <c r="G87" s="46"/>
      <c r="H87" s="46"/>
      <c r="I87" s="46"/>
      <c r="J87" s="46"/>
      <c r="K87" s="46"/>
      <c r="L87" s="46"/>
      <c r="M87" s="48"/>
    </row>
    <row r="88" spans="1:13" s="7" customFormat="1" ht="15.75">
      <c r="A88" s="127"/>
      <c r="B88" s="107"/>
      <c r="C88" s="98" t="s">
        <v>6</v>
      </c>
      <c r="D88" s="99" t="s">
        <v>39</v>
      </c>
      <c r="E88" s="77">
        <v>0.07</v>
      </c>
      <c r="F88" s="46">
        <f>F81*E88</f>
        <v>14.229600000000001</v>
      </c>
      <c r="G88" s="46"/>
      <c r="H88" s="46"/>
      <c r="I88" s="46"/>
      <c r="J88" s="46"/>
      <c r="K88" s="46"/>
      <c r="L88" s="46"/>
      <c r="M88" s="48"/>
    </row>
    <row r="89" spans="1:13" s="7" customFormat="1" ht="31.5">
      <c r="A89" s="42"/>
      <c r="B89" s="10"/>
      <c r="C89" s="40" t="s">
        <v>142</v>
      </c>
      <c r="D89" s="10" t="s">
        <v>38</v>
      </c>
      <c r="E89" s="12"/>
      <c r="F89" s="52">
        <f>F87*1.6</f>
        <v>396.80256</v>
      </c>
      <c r="G89" s="11"/>
      <c r="H89" s="11"/>
      <c r="I89" s="11"/>
      <c r="J89" s="11"/>
      <c r="K89" s="11"/>
      <c r="L89" s="11"/>
      <c r="M89" s="13"/>
    </row>
    <row r="90" spans="1:13" s="7" customFormat="1" ht="47.25">
      <c r="A90" s="42">
        <v>8</v>
      </c>
      <c r="B90" s="60" t="s">
        <v>146</v>
      </c>
      <c r="C90" s="101" t="s">
        <v>147</v>
      </c>
      <c r="D90" s="43" t="s">
        <v>40</v>
      </c>
      <c r="E90" s="102"/>
      <c r="F90" s="61">
        <v>399</v>
      </c>
      <c r="G90" s="102"/>
      <c r="H90" s="104"/>
      <c r="I90" s="105"/>
      <c r="J90" s="104"/>
      <c r="K90" s="105"/>
      <c r="L90" s="104"/>
      <c r="M90" s="106"/>
    </row>
    <row r="91" spans="1:13" s="7" customFormat="1" ht="31.5">
      <c r="A91" s="127"/>
      <c r="B91" s="107"/>
      <c r="C91" s="98" t="s">
        <v>52</v>
      </c>
      <c r="D91" s="99" t="s">
        <v>50</v>
      </c>
      <c r="E91" s="57">
        <v>0.00414</v>
      </c>
      <c r="F91" s="46">
        <f>F90*E91</f>
        <v>1.6518599999999999</v>
      </c>
      <c r="G91" s="46"/>
      <c r="H91" s="46"/>
      <c r="I91" s="46"/>
      <c r="J91" s="46"/>
      <c r="K91" s="46"/>
      <c r="L91" s="46"/>
      <c r="M91" s="48"/>
    </row>
    <row r="92" spans="1:13" s="7" customFormat="1" ht="15.75">
      <c r="A92" s="42">
        <v>9</v>
      </c>
      <c r="B92" s="97" t="s">
        <v>58</v>
      </c>
      <c r="C92" s="101" t="s">
        <v>148</v>
      </c>
      <c r="D92" s="43" t="s">
        <v>38</v>
      </c>
      <c r="E92" s="102"/>
      <c r="F92" s="103">
        <v>0.24</v>
      </c>
      <c r="G92" s="102"/>
      <c r="H92" s="104"/>
      <c r="I92" s="105"/>
      <c r="J92" s="104"/>
      <c r="K92" s="105"/>
      <c r="L92" s="104"/>
      <c r="M92" s="106"/>
    </row>
    <row r="93" spans="1:13" s="7" customFormat="1" ht="15.75">
      <c r="A93" s="127"/>
      <c r="B93" s="107"/>
      <c r="C93" s="98" t="s">
        <v>59</v>
      </c>
      <c r="D93" s="99" t="s">
        <v>50</v>
      </c>
      <c r="E93" s="46">
        <v>0.3</v>
      </c>
      <c r="F93" s="46">
        <f>F92*E93</f>
        <v>0.072</v>
      </c>
      <c r="G93" s="46"/>
      <c r="H93" s="46"/>
      <c r="I93" s="46"/>
      <c r="J93" s="46"/>
      <c r="K93" s="46"/>
      <c r="L93" s="46"/>
      <c r="M93" s="48"/>
    </row>
    <row r="94" spans="1:13" s="7" customFormat="1" ht="15.75">
      <c r="A94" s="127"/>
      <c r="B94" s="107"/>
      <c r="C94" s="43" t="s">
        <v>5</v>
      </c>
      <c r="D94" s="99"/>
      <c r="E94" s="57"/>
      <c r="F94" s="46"/>
      <c r="G94" s="46"/>
      <c r="H94" s="46"/>
      <c r="I94" s="46"/>
      <c r="J94" s="46"/>
      <c r="K94" s="46"/>
      <c r="L94" s="46"/>
      <c r="M94" s="48"/>
    </row>
    <row r="95" spans="1:13" s="7" customFormat="1" ht="15.75">
      <c r="A95" s="127"/>
      <c r="B95" s="107"/>
      <c r="C95" s="98" t="s">
        <v>60</v>
      </c>
      <c r="D95" s="99" t="s">
        <v>38</v>
      </c>
      <c r="E95" s="77">
        <v>1.03</v>
      </c>
      <c r="F95" s="77">
        <f>F92*E95</f>
        <v>0.2472</v>
      </c>
      <c r="G95" s="46"/>
      <c r="H95" s="46"/>
      <c r="I95" s="46"/>
      <c r="J95" s="46"/>
      <c r="K95" s="46"/>
      <c r="L95" s="46"/>
      <c r="M95" s="48"/>
    </row>
    <row r="96" spans="1:13" s="7" customFormat="1" ht="15.75">
      <c r="A96" s="42"/>
      <c r="B96" s="10"/>
      <c r="C96" s="40" t="s">
        <v>144</v>
      </c>
      <c r="D96" s="10" t="s">
        <v>38</v>
      </c>
      <c r="E96" s="12"/>
      <c r="F96" s="41">
        <f>F95</f>
        <v>0.2472</v>
      </c>
      <c r="G96" s="11"/>
      <c r="H96" s="11"/>
      <c r="I96" s="11"/>
      <c r="J96" s="11"/>
      <c r="K96" s="11"/>
      <c r="L96" s="11"/>
      <c r="M96" s="13"/>
    </row>
    <row r="97" spans="1:13" s="7" customFormat="1" ht="63">
      <c r="A97" s="42">
        <v>10</v>
      </c>
      <c r="B97" s="60" t="s">
        <v>61</v>
      </c>
      <c r="C97" s="101" t="s">
        <v>135</v>
      </c>
      <c r="D97" s="43" t="s">
        <v>40</v>
      </c>
      <c r="E97" s="102"/>
      <c r="F97" s="61">
        <f>F90</f>
        <v>399</v>
      </c>
      <c r="G97" s="102"/>
      <c r="H97" s="104"/>
      <c r="I97" s="105"/>
      <c r="J97" s="104"/>
      <c r="K97" s="105"/>
      <c r="L97" s="104"/>
      <c r="M97" s="106"/>
    </row>
    <row r="98" spans="1:13" s="7" customFormat="1" ht="15.75">
      <c r="A98" s="118"/>
      <c r="B98" s="107"/>
      <c r="C98" s="98" t="s">
        <v>48</v>
      </c>
      <c r="D98" s="99" t="s">
        <v>3</v>
      </c>
      <c r="E98" s="57">
        <v>0.0376</v>
      </c>
      <c r="F98" s="46">
        <f>F97*E98</f>
        <v>15.0024</v>
      </c>
      <c r="G98" s="46"/>
      <c r="H98" s="46"/>
      <c r="I98" s="46"/>
      <c r="J98" s="46"/>
      <c r="K98" s="46"/>
      <c r="L98" s="46"/>
      <c r="M98" s="48"/>
    </row>
    <row r="99" spans="1:13" s="7" customFormat="1" ht="15.75">
      <c r="A99" s="118"/>
      <c r="B99" s="107"/>
      <c r="C99" s="98" t="s">
        <v>62</v>
      </c>
      <c r="D99" s="99" t="s">
        <v>50</v>
      </c>
      <c r="E99" s="78">
        <v>0.00302</v>
      </c>
      <c r="F99" s="46">
        <f>F97*E99</f>
        <v>1.20498</v>
      </c>
      <c r="G99" s="46"/>
      <c r="H99" s="46"/>
      <c r="I99" s="46"/>
      <c r="J99" s="46"/>
      <c r="K99" s="46"/>
      <c r="L99" s="46"/>
      <c r="M99" s="48"/>
    </row>
    <row r="100" spans="1:13" s="7" customFormat="1" ht="15.75">
      <c r="A100" s="118"/>
      <c r="B100" s="107"/>
      <c r="C100" s="98" t="s">
        <v>53</v>
      </c>
      <c r="D100" s="99" t="s">
        <v>50</v>
      </c>
      <c r="E100" s="57">
        <v>0.0037</v>
      </c>
      <c r="F100" s="46">
        <f>F97*E100</f>
        <v>1.4763000000000002</v>
      </c>
      <c r="G100" s="46"/>
      <c r="H100" s="46"/>
      <c r="I100" s="46"/>
      <c r="J100" s="46"/>
      <c r="K100" s="148"/>
      <c r="L100" s="46"/>
      <c r="M100" s="48"/>
    </row>
    <row r="101" spans="1:13" s="7" customFormat="1" ht="15.75">
      <c r="A101" s="118"/>
      <c r="B101" s="107"/>
      <c r="C101" s="98" t="s">
        <v>54</v>
      </c>
      <c r="D101" s="99" t="s">
        <v>50</v>
      </c>
      <c r="E101" s="57">
        <v>0.0111</v>
      </c>
      <c r="F101" s="46">
        <f>F97*E101</f>
        <v>4.4289000000000005</v>
      </c>
      <c r="G101" s="46"/>
      <c r="H101" s="46"/>
      <c r="I101" s="46"/>
      <c r="J101" s="46"/>
      <c r="K101" s="148"/>
      <c r="L101" s="46"/>
      <c r="M101" s="48"/>
    </row>
    <row r="102" spans="1:13" s="7" customFormat="1" ht="15.75">
      <c r="A102" s="118"/>
      <c r="B102" s="107"/>
      <c r="C102" s="98" t="s">
        <v>63</v>
      </c>
      <c r="D102" s="99" t="s">
        <v>0</v>
      </c>
      <c r="E102" s="57">
        <v>0.0023</v>
      </c>
      <c r="F102" s="46">
        <f>F97*E102</f>
        <v>0.9177</v>
      </c>
      <c r="G102" s="46"/>
      <c r="H102" s="46"/>
      <c r="I102" s="46"/>
      <c r="J102" s="46"/>
      <c r="K102" s="46"/>
      <c r="L102" s="46"/>
      <c r="M102" s="48"/>
    </row>
    <row r="103" spans="1:13" s="7" customFormat="1" ht="15.75">
      <c r="A103" s="118"/>
      <c r="B103" s="107"/>
      <c r="C103" s="43" t="s">
        <v>5</v>
      </c>
      <c r="D103" s="99"/>
      <c r="E103" s="46"/>
      <c r="F103" s="46"/>
      <c r="G103" s="46"/>
      <c r="H103" s="46"/>
      <c r="I103" s="46"/>
      <c r="J103" s="46"/>
      <c r="K103" s="46"/>
      <c r="L103" s="46"/>
      <c r="M103" s="48"/>
    </row>
    <row r="104" spans="1:13" s="7" customFormat="1" ht="31.5">
      <c r="A104" s="118"/>
      <c r="B104" s="107"/>
      <c r="C104" s="128" t="s">
        <v>65</v>
      </c>
      <c r="D104" s="108" t="s">
        <v>42</v>
      </c>
      <c r="E104" s="57">
        <v>0.1216</v>
      </c>
      <c r="F104" s="77">
        <f>F97*E104</f>
        <v>48.5184</v>
      </c>
      <c r="G104" s="46"/>
      <c r="H104" s="46"/>
      <c r="I104" s="46"/>
      <c r="J104" s="46"/>
      <c r="K104" s="46"/>
      <c r="L104" s="46"/>
      <c r="M104" s="48"/>
    </row>
    <row r="105" spans="1:13" s="7" customFormat="1" ht="15.75">
      <c r="A105" s="118"/>
      <c r="B105" s="107"/>
      <c r="C105" s="98" t="s">
        <v>64</v>
      </c>
      <c r="D105" s="99" t="s">
        <v>0</v>
      </c>
      <c r="E105" s="57">
        <v>0.0149</v>
      </c>
      <c r="F105" s="46">
        <f>F97*E105</f>
        <v>5.9451</v>
      </c>
      <c r="G105" s="46"/>
      <c r="H105" s="46"/>
      <c r="I105" s="46"/>
      <c r="J105" s="46"/>
      <c r="K105" s="46"/>
      <c r="L105" s="46"/>
      <c r="M105" s="48"/>
    </row>
    <row r="106" spans="1:13" s="7" customFormat="1" ht="31.5">
      <c r="A106" s="127"/>
      <c r="B106" s="10"/>
      <c r="C106" s="40" t="s">
        <v>149</v>
      </c>
      <c r="D106" s="10" t="s">
        <v>38</v>
      </c>
      <c r="E106" s="12"/>
      <c r="F106" s="41">
        <f>F104</f>
        <v>48.5184</v>
      </c>
      <c r="G106" s="11"/>
      <c r="H106" s="11"/>
      <c r="I106" s="11"/>
      <c r="J106" s="11"/>
      <c r="K106" s="11"/>
      <c r="L106" s="11"/>
      <c r="M106" s="13"/>
    </row>
    <row r="107" spans="1:13" s="7" customFormat="1" ht="15.75">
      <c r="A107" s="42"/>
      <c r="B107" s="10"/>
      <c r="C107" s="65" t="s">
        <v>29</v>
      </c>
      <c r="D107" s="66" t="s">
        <v>30</v>
      </c>
      <c r="E107" s="67"/>
      <c r="F107" s="67"/>
      <c r="G107" s="25"/>
      <c r="H107" s="25"/>
      <c r="I107" s="25"/>
      <c r="J107" s="25"/>
      <c r="K107" s="25"/>
      <c r="L107" s="25"/>
      <c r="M107" s="68"/>
    </row>
    <row r="108" spans="1:13" s="7" customFormat="1" ht="15.75">
      <c r="A108" s="42"/>
      <c r="B108" s="10"/>
      <c r="C108" s="72" t="s">
        <v>92</v>
      </c>
      <c r="D108" s="10"/>
      <c r="E108" s="12"/>
      <c r="F108" s="122"/>
      <c r="G108" s="11"/>
      <c r="H108" s="11"/>
      <c r="I108" s="11"/>
      <c r="J108" s="11"/>
      <c r="K108" s="11"/>
      <c r="L108" s="11"/>
      <c r="M108" s="13"/>
    </row>
    <row r="109" spans="1:13" s="7" customFormat="1" ht="31.5">
      <c r="A109" s="42"/>
      <c r="B109" s="10"/>
      <c r="C109" s="76" t="s">
        <v>150</v>
      </c>
      <c r="D109" s="10"/>
      <c r="E109" s="12"/>
      <c r="F109" s="122"/>
      <c r="G109" s="11"/>
      <c r="H109" s="11"/>
      <c r="I109" s="11"/>
      <c r="J109" s="11"/>
      <c r="K109" s="11"/>
      <c r="L109" s="11"/>
      <c r="M109" s="13"/>
    </row>
    <row r="110" spans="1:13" s="7" customFormat="1" ht="47.25">
      <c r="A110" s="42">
        <v>1</v>
      </c>
      <c r="B110" s="95" t="s">
        <v>100</v>
      </c>
      <c r="C110" s="40" t="s">
        <v>166</v>
      </c>
      <c r="D110" s="50" t="s">
        <v>26</v>
      </c>
      <c r="E110" s="47"/>
      <c r="F110" s="61">
        <v>152</v>
      </c>
      <c r="G110" s="47"/>
      <c r="H110" s="46"/>
      <c r="I110" s="47"/>
      <c r="J110" s="46"/>
      <c r="K110" s="47"/>
      <c r="L110" s="46"/>
      <c r="M110" s="48"/>
    </row>
    <row r="111" spans="1:13" s="7" customFormat="1" ht="15.75">
      <c r="A111" s="42"/>
      <c r="B111" s="43"/>
      <c r="C111" s="96" t="s">
        <v>44</v>
      </c>
      <c r="D111" s="45" t="s">
        <v>41</v>
      </c>
      <c r="E111" s="77">
        <v>0.027</v>
      </c>
      <c r="F111" s="46">
        <f>E111*F110</f>
        <v>4.104</v>
      </c>
      <c r="G111" s="46"/>
      <c r="H111" s="46"/>
      <c r="I111" s="46"/>
      <c r="J111" s="46"/>
      <c r="K111" s="46"/>
      <c r="L111" s="46"/>
      <c r="M111" s="48"/>
    </row>
    <row r="112" spans="1:13" s="7" customFormat="1" ht="15.75">
      <c r="A112" s="42"/>
      <c r="B112" s="43"/>
      <c r="C112" s="96" t="s">
        <v>56</v>
      </c>
      <c r="D112" s="45" t="s">
        <v>45</v>
      </c>
      <c r="E112" s="47">
        <v>0.0605</v>
      </c>
      <c r="F112" s="46">
        <f>E112*F110</f>
        <v>9.196</v>
      </c>
      <c r="G112" s="46"/>
      <c r="H112" s="46"/>
      <c r="I112" s="46"/>
      <c r="J112" s="46"/>
      <c r="K112" s="46"/>
      <c r="L112" s="46"/>
      <c r="M112" s="48"/>
    </row>
    <row r="113" spans="1:13" s="7" customFormat="1" ht="15.75">
      <c r="A113" s="42"/>
      <c r="B113" s="43"/>
      <c r="C113" s="96" t="s">
        <v>46</v>
      </c>
      <c r="D113" s="45" t="s">
        <v>0</v>
      </c>
      <c r="E113" s="78">
        <v>0.00216</v>
      </c>
      <c r="F113" s="46">
        <f>F110*E113</f>
        <v>0.32832</v>
      </c>
      <c r="G113" s="46"/>
      <c r="H113" s="46"/>
      <c r="I113" s="46"/>
      <c r="J113" s="46"/>
      <c r="K113" s="46"/>
      <c r="L113" s="46"/>
      <c r="M113" s="48"/>
    </row>
    <row r="114" spans="1:13" s="7" customFormat="1" ht="31.5">
      <c r="A114" s="42">
        <v>2</v>
      </c>
      <c r="B114" s="10" t="s">
        <v>107</v>
      </c>
      <c r="C114" s="62" t="s">
        <v>95</v>
      </c>
      <c r="D114" s="10" t="s">
        <v>38</v>
      </c>
      <c r="E114" s="12"/>
      <c r="F114" s="52">
        <f>F110*1.95</f>
        <v>296.4</v>
      </c>
      <c r="G114" s="11"/>
      <c r="H114" s="11"/>
      <c r="I114" s="11"/>
      <c r="J114" s="11"/>
      <c r="K114" s="11"/>
      <c r="L114" s="11"/>
      <c r="M114" s="13"/>
    </row>
    <row r="115" spans="1:13" s="7" customFormat="1" ht="47.25">
      <c r="A115" s="42">
        <v>3</v>
      </c>
      <c r="B115" s="109" t="s">
        <v>98</v>
      </c>
      <c r="C115" s="40" t="s">
        <v>96</v>
      </c>
      <c r="D115" s="50" t="s">
        <v>26</v>
      </c>
      <c r="E115" s="111"/>
      <c r="F115" s="52">
        <v>88</v>
      </c>
      <c r="G115" s="111"/>
      <c r="H115" s="112"/>
      <c r="I115" s="111"/>
      <c r="J115" s="112"/>
      <c r="K115" s="111"/>
      <c r="L115" s="112"/>
      <c r="M115" s="113"/>
    </row>
    <row r="116" spans="1:13" s="7" customFormat="1" ht="16.5">
      <c r="A116" s="91"/>
      <c r="B116" s="92"/>
      <c r="C116" s="44" t="s">
        <v>4</v>
      </c>
      <c r="D116" s="45" t="s">
        <v>3</v>
      </c>
      <c r="E116" s="57">
        <v>0.0215</v>
      </c>
      <c r="F116" s="11">
        <f>F115*E116</f>
        <v>1.892</v>
      </c>
      <c r="G116" s="11"/>
      <c r="H116" s="11"/>
      <c r="I116" s="11"/>
      <c r="J116" s="11"/>
      <c r="K116" s="11"/>
      <c r="L116" s="11"/>
      <c r="M116" s="13"/>
    </row>
    <row r="117" spans="1:13" s="7" customFormat="1" ht="31.5">
      <c r="A117" s="91"/>
      <c r="B117" s="92"/>
      <c r="C117" s="44" t="s">
        <v>80</v>
      </c>
      <c r="D117" s="59" t="s">
        <v>94</v>
      </c>
      <c r="E117" s="47">
        <v>0.0482</v>
      </c>
      <c r="F117" s="11">
        <f>F115*E117</f>
        <v>4.2416</v>
      </c>
      <c r="G117" s="11"/>
      <c r="H117" s="11"/>
      <c r="I117" s="11"/>
      <c r="J117" s="11"/>
      <c r="K117" s="11"/>
      <c r="L117" s="11"/>
      <c r="M117" s="13"/>
    </row>
    <row r="118" spans="1:13" s="7" customFormat="1" ht="31.5">
      <c r="A118" s="42">
        <v>4</v>
      </c>
      <c r="B118" s="60" t="s">
        <v>99</v>
      </c>
      <c r="C118" s="40" t="s">
        <v>57</v>
      </c>
      <c r="D118" s="50" t="s">
        <v>26</v>
      </c>
      <c r="E118" s="45"/>
      <c r="F118" s="61">
        <v>27</v>
      </c>
      <c r="G118" s="45"/>
      <c r="H118" s="63"/>
      <c r="I118" s="45"/>
      <c r="J118" s="63"/>
      <c r="K118" s="45"/>
      <c r="L118" s="63"/>
      <c r="M118" s="70"/>
    </row>
    <row r="119" spans="1:13" s="7" customFormat="1" ht="15.75">
      <c r="A119" s="64"/>
      <c r="B119" s="43"/>
      <c r="C119" s="44" t="s">
        <v>4</v>
      </c>
      <c r="D119" s="45" t="s">
        <v>3</v>
      </c>
      <c r="E119" s="46">
        <v>2.99</v>
      </c>
      <c r="F119" s="46">
        <f>F118*E119</f>
        <v>80.73</v>
      </c>
      <c r="G119" s="46"/>
      <c r="H119" s="46"/>
      <c r="I119" s="46"/>
      <c r="J119" s="46"/>
      <c r="K119" s="46"/>
      <c r="L119" s="46"/>
      <c r="M119" s="48"/>
    </row>
    <row r="120" spans="1:13" s="7" customFormat="1" ht="47.25">
      <c r="A120" s="42">
        <v>5</v>
      </c>
      <c r="B120" s="93" t="s">
        <v>70</v>
      </c>
      <c r="C120" s="62" t="s">
        <v>151</v>
      </c>
      <c r="D120" s="50" t="s">
        <v>26</v>
      </c>
      <c r="E120" s="45"/>
      <c r="F120" s="52">
        <v>37</v>
      </c>
      <c r="G120" s="45"/>
      <c r="H120" s="63"/>
      <c r="I120" s="45"/>
      <c r="J120" s="63"/>
      <c r="K120" s="45"/>
      <c r="L120" s="63"/>
      <c r="M120" s="70"/>
    </row>
    <row r="121" spans="1:13" s="7" customFormat="1" ht="16.5">
      <c r="A121" s="91"/>
      <c r="B121" s="92"/>
      <c r="C121" s="44" t="s">
        <v>4</v>
      </c>
      <c r="D121" s="45" t="s">
        <v>3</v>
      </c>
      <c r="E121" s="47">
        <v>1.78</v>
      </c>
      <c r="F121" s="11">
        <f>F120*E121</f>
        <v>65.86</v>
      </c>
      <c r="G121" s="11"/>
      <c r="H121" s="11"/>
      <c r="I121" s="11"/>
      <c r="J121" s="11"/>
      <c r="K121" s="11"/>
      <c r="L121" s="11"/>
      <c r="M121" s="13"/>
    </row>
    <row r="122" spans="1:13" s="7" customFormat="1" ht="16.5">
      <c r="A122" s="91"/>
      <c r="B122" s="92"/>
      <c r="C122" s="43" t="s">
        <v>5</v>
      </c>
      <c r="D122" s="45"/>
      <c r="E122" s="11"/>
      <c r="F122" s="11"/>
      <c r="G122" s="11"/>
      <c r="H122" s="11"/>
      <c r="I122" s="11"/>
      <c r="J122" s="11"/>
      <c r="K122" s="11"/>
      <c r="L122" s="11"/>
      <c r="M122" s="13"/>
    </row>
    <row r="123" spans="1:13" s="7" customFormat="1" ht="16.5">
      <c r="A123" s="91"/>
      <c r="B123" s="92"/>
      <c r="C123" s="44" t="s">
        <v>172</v>
      </c>
      <c r="D123" s="45" t="s">
        <v>39</v>
      </c>
      <c r="E123" s="11">
        <v>1.1</v>
      </c>
      <c r="F123" s="11">
        <f>F120*E123</f>
        <v>40.7</v>
      </c>
      <c r="G123" s="11"/>
      <c r="H123" s="11"/>
      <c r="I123" s="11"/>
      <c r="J123" s="11"/>
      <c r="K123" s="11"/>
      <c r="L123" s="11"/>
      <c r="M123" s="13"/>
    </row>
    <row r="124" spans="1:13" s="7" customFormat="1" ht="16.5">
      <c r="A124" s="91"/>
      <c r="B124" s="92"/>
      <c r="C124" s="44" t="s">
        <v>8</v>
      </c>
      <c r="D124" s="45" t="s">
        <v>0</v>
      </c>
      <c r="E124" s="11">
        <v>0.04</v>
      </c>
      <c r="F124" s="11">
        <f>F120*E124</f>
        <v>1.48</v>
      </c>
      <c r="G124" s="11"/>
      <c r="H124" s="11"/>
      <c r="I124" s="11"/>
      <c r="J124" s="11"/>
      <c r="K124" s="11"/>
      <c r="L124" s="11"/>
      <c r="M124" s="13"/>
    </row>
    <row r="125" spans="1:13" s="7" customFormat="1" ht="31.5">
      <c r="A125" s="42"/>
      <c r="B125" s="10"/>
      <c r="C125" s="40" t="s">
        <v>173</v>
      </c>
      <c r="D125" s="10" t="s">
        <v>38</v>
      </c>
      <c r="E125" s="12"/>
      <c r="F125" s="52">
        <f>F123*1.6</f>
        <v>65.12</v>
      </c>
      <c r="G125" s="11"/>
      <c r="H125" s="11"/>
      <c r="I125" s="11"/>
      <c r="J125" s="11"/>
      <c r="K125" s="11"/>
      <c r="L125" s="11"/>
      <c r="M125" s="13"/>
    </row>
    <row r="126" spans="1:13" s="7" customFormat="1" ht="31.5">
      <c r="A126" s="42">
        <v>6</v>
      </c>
      <c r="B126" s="93" t="s">
        <v>153</v>
      </c>
      <c r="C126" s="62" t="s">
        <v>154</v>
      </c>
      <c r="D126" s="45" t="s">
        <v>39</v>
      </c>
      <c r="E126" s="45"/>
      <c r="F126" s="52">
        <v>48.02</v>
      </c>
      <c r="G126" s="45"/>
      <c r="H126" s="63"/>
      <c r="I126" s="45"/>
      <c r="J126" s="63"/>
      <c r="K126" s="45"/>
      <c r="L126" s="63"/>
      <c r="M126" s="70"/>
    </row>
    <row r="127" spans="1:13" s="7" customFormat="1" ht="15.75">
      <c r="A127" s="64"/>
      <c r="B127" s="43"/>
      <c r="C127" s="44" t="s">
        <v>4</v>
      </c>
      <c r="D127" s="45" t="s">
        <v>3</v>
      </c>
      <c r="E127" s="11">
        <v>8.59</v>
      </c>
      <c r="F127" s="11">
        <f>F126*E127</f>
        <v>412.4918</v>
      </c>
      <c r="G127" s="11"/>
      <c r="H127" s="11"/>
      <c r="I127" s="11"/>
      <c r="J127" s="11"/>
      <c r="K127" s="11"/>
      <c r="L127" s="11"/>
      <c r="M127" s="13"/>
    </row>
    <row r="128" spans="1:13" s="7" customFormat="1" ht="31.5">
      <c r="A128" s="64"/>
      <c r="B128" s="43"/>
      <c r="C128" s="58" t="s">
        <v>155</v>
      </c>
      <c r="D128" s="59" t="s">
        <v>156</v>
      </c>
      <c r="E128" s="11">
        <v>1</v>
      </c>
      <c r="F128" s="11">
        <f>F126*E128</f>
        <v>48.02</v>
      </c>
      <c r="G128" s="11"/>
      <c r="H128" s="11"/>
      <c r="I128" s="11"/>
      <c r="J128" s="11"/>
      <c r="K128" s="11"/>
      <c r="L128" s="11"/>
      <c r="M128" s="13"/>
    </row>
    <row r="129" spans="1:13" s="7" customFormat="1" ht="15.75">
      <c r="A129" s="64"/>
      <c r="B129" s="43"/>
      <c r="C129" s="44" t="s">
        <v>7</v>
      </c>
      <c r="D129" s="45" t="s">
        <v>0</v>
      </c>
      <c r="E129" s="11">
        <v>2.54</v>
      </c>
      <c r="F129" s="11">
        <f>F126*E129</f>
        <v>121.97080000000001</v>
      </c>
      <c r="G129" s="11"/>
      <c r="H129" s="11"/>
      <c r="I129" s="11"/>
      <c r="J129" s="11"/>
      <c r="K129" s="11"/>
      <c r="L129" s="11"/>
      <c r="M129" s="13"/>
    </row>
    <row r="130" spans="1:13" s="7" customFormat="1" ht="15.75">
      <c r="A130" s="64"/>
      <c r="B130" s="43"/>
      <c r="C130" s="43" t="s">
        <v>5</v>
      </c>
      <c r="D130" s="45"/>
      <c r="E130" s="11"/>
      <c r="F130" s="11"/>
      <c r="G130" s="11"/>
      <c r="H130" s="11"/>
      <c r="I130" s="11"/>
      <c r="J130" s="11"/>
      <c r="K130" s="11"/>
      <c r="L130" s="11"/>
      <c r="M130" s="13"/>
    </row>
    <row r="131" spans="1:13" s="7" customFormat="1" ht="15.75">
      <c r="A131" s="64"/>
      <c r="B131" s="43"/>
      <c r="C131" s="44" t="s">
        <v>157</v>
      </c>
      <c r="D131" s="45" t="s">
        <v>39</v>
      </c>
      <c r="E131" s="110">
        <v>0.0264</v>
      </c>
      <c r="F131" s="11">
        <f>F126*E131</f>
        <v>1.267728</v>
      </c>
      <c r="G131" s="11"/>
      <c r="H131" s="11"/>
      <c r="I131" s="11"/>
      <c r="J131" s="11"/>
      <c r="K131" s="11"/>
      <c r="L131" s="11"/>
      <c r="M131" s="13"/>
    </row>
    <row r="132" spans="1:13" s="7" customFormat="1" ht="15.75">
      <c r="A132" s="64"/>
      <c r="B132" s="43"/>
      <c r="C132" s="44" t="s">
        <v>162</v>
      </c>
      <c r="D132" s="45" t="s">
        <v>39</v>
      </c>
      <c r="E132" s="12">
        <v>0.018</v>
      </c>
      <c r="F132" s="11">
        <f>F126*E132</f>
        <v>0.86436</v>
      </c>
      <c r="G132" s="11"/>
      <c r="H132" s="11"/>
      <c r="I132" s="11"/>
      <c r="J132" s="11"/>
      <c r="K132" s="11"/>
      <c r="L132" s="11"/>
      <c r="M132" s="13"/>
    </row>
    <row r="133" spans="1:13" s="7" customFormat="1" ht="15.75">
      <c r="A133" s="64"/>
      <c r="B133" s="43"/>
      <c r="C133" s="44" t="s">
        <v>158</v>
      </c>
      <c r="D133" s="45" t="s">
        <v>39</v>
      </c>
      <c r="E133" s="110">
        <v>0.0052</v>
      </c>
      <c r="F133" s="11">
        <f>F126*E133</f>
        <v>0.249704</v>
      </c>
      <c r="G133" s="11"/>
      <c r="H133" s="11"/>
      <c r="I133" s="11"/>
      <c r="J133" s="11"/>
      <c r="K133" s="11"/>
      <c r="L133" s="11"/>
      <c r="M133" s="13"/>
    </row>
    <row r="134" spans="1:13" s="7" customFormat="1" ht="15.75">
      <c r="A134" s="64"/>
      <c r="B134" s="43"/>
      <c r="C134" s="44" t="s">
        <v>159</v>
      </c>
      <c r="D134" s="45" t="s">
        <v>39</v>
      </c>
      <c r="E134" s="12">
        <v>0.019</v>
      </c>
      <c r="F134" s="11">
        <f>F126*E134</f>
        <v>0.9123800000000001</v>
      </c>
      <c r="G134" s="11"/>
      <c r="H134" s="11"/>
      <c r="I134" s="11"/>
      <c r="J134" s="11"/>
      <c r="K134" s="11"/>
      <c r="L134" s="11"/>
      <c r="M134" s="13"/>
    </row>
    <row r="135" spans="1:13" s="7" customFormat="1" ht="15.75">
      <c r="A135" s="64"/>
      <c r="B135" s="43"/>
      <c r="C135" s="44" t="s">
        <v>160</v>
      </c>
      <c r="D135" s="45" t="s">
        <v>69</v>
      </c>
      <c r="E135" s="11"/>
      <c r="F135" s="11">
        <v>343</v>
      </c>
      <c r="G135" s="11"/>
      <c r="H135" s="11"/>
      <c r="I135" s="11"/>
      <c r="J135" s="11"/>
      <c r="K135" s="11"/>
      <c r="L135" s="11"/>
      <c r="M135" s="13"/>
    </row>
    <row r="136" spans="1:13" s="7" customFormat="1" ht="15.75">
      <c r="A136" s="149"/>
      <c r="B136" s="150"/>
      <c r="C136" s="44" t="s">
        <v>8</v>
      </c>
      <c r="D136" s="45" t="s">
        <v>0</v>
      </c>
      <c r="E136" s="11">
        <v>1.78</v>
      </c>
      <c r="F136" s="11">
        <f>F126*E136</f>
        <v>85.4756</v>
      </c>
      <c r="G136" s="11"/>
      <c r="H136" s="11"/>
      <c r="I136" s="11"/>
      <c r="J136" s="11"/>
      <c r="K136" s="11"/>
      <c r="L136" s="11"/>
      <c r="M136" s="13"/>
    </row>
    <row r="137" spans="1:13" s="7" customFormat="1" ht="31.5">
      <c r="A137" s="42"/>
      <c r="B137" s="10" t="s">
        <v>107</v>
      </c>
      <c r="C137" s="40" t="s">
        <v>161</v>
      </c>
      <c r="D137" s="10" t="s">
        <v>38</v>
      </c>
      <c r="E137" s="12"/>
      <c r="F137" s="52">
        <f>F126*2.5</f>
        <v>120.05000000000001</v>
      </c>
      <c r="G137" s="11"/>
      <c r="H137" s="11"/>
      <c r="I137" s="11"/>
      <c r="J137" s="11"/>
      <c r="K137" s="11"/>
      <c r="L137" s="11"/>
      <c r="M137" s="13"/>
    </row>
    <row r="138" spans="1:13" s="7" customFormat="1" ht="47.25">
      <c r="A138" s="42">
        <v>7</v>
      </c>
      <c r="B138" s="109" t="s">
        <v>163</v>
      </c>
      <c r="C138" s="40" t="s">
        <v>164</v>
      </c>
      <c r="D138" s="50" t="s">
        <v>39</v>
      </c>
      <c r="E138" s="111"/>
      <c r="F138" s="52">
        <v>105</v>
      </c>
      <c r="G138" s="111"/>
      <c r="H138" s="112"/>
      <c r="I138" s="111"/>
      <c r="J138" s="112"/>
      <c r="K138" s="111"/>
      <c r="L138" s="112"/>
      <c r="M138" s="113"/>
    </row>
    <row r="139" spans="1:13" s="7" customFormat="1" ht="16.5">
      <c r="A139" s="91"/>
      <c r="B139" s="92"/>
      <c r="C139" s="44" t="s">
        <v>4</v>
      </c>
      <c r="D139" s="45" t="s">
        <v>3</v>
      </c>
      <c r="E139" s="57">
        <v>0.0165</v>
      </c>
      <c r="F139" s="11">
        <f>F138*E139</f>
        <v>1.7325000000000002</v>
      </c>
      <c r="G139" s="11"/>
      <c r="H139" s="11"/>
      <c r="I139" s="11"/>
      <c r="J139" s="11"/>
      <c r="K139" s="11"/>
      <c r="L139" s="11"/>
      <c r="M139" s="13"/>
    </row>
    <row r="140" spans="1:13" s="7" customFormat="1" ht="31.5">
      <c r="A140" s="91"/>
      <c r="B140" s="92"/>
      <c r="C140" s="44" t="s">
        <v>80</v>
      </c>
      <c r="D140" s="59" t="s">
        <v>156</v>
      </c>
      <c r="E140" s="47">
        <v>0.037</v>
      </c>
      <c r="F140" s="11">
        <f>F138*E140</f>
        <v>3.885</v>
      </c>
      <c r="G140" s="11"/>
      <c r="H140" s="11"/>
      <c r="I140" s="11"/>
      <c r="J140" s="11"/>
      <c r="K140" s="11"/>
      <c r="L140" s="11"/>
      <c r="M140" s="13"/>
    </row>
    <row r="141" spans="1:13" s="7" customFormat="1" ht="15.75">
      <c r="A141" s="42">
        <v>8</v>
      </c>
      <c r="B141" s="60" t="s">
        <v>79</v>
      </c>
      <c r="C141" s="62" t="s">
        <v>104</v>
      </c>
      <c r="D141" s="50" t="s">
        <v>39</v>
      </c>
      <c r="E141" s="45"/>
      <c r="F141" s="61">
        <v>10</v>
      </c>
      <c r="G141" s="45"/>
      <c r="H141" s="63"/>
      <c r="I141" s="45"/>
      <c r="J141" s="63"/>
      <c r="K141" s="45"/>
      <c r="L141" s="63"/>
      <c r="M141" s="70"/>
    </row>
    <row r="142" spans="1:13" s="7" customFormat="1" ht="15.75">
      <c r="A142" s="64"/>
      <c r="B142" s="43"/>
      <c r="C142" s="44" t="s">
        <v>4</v>
      </c>
      <c r="D142" s="45" t="s">
        <v>41</v>
      </c>
      <c r="E142" s="46">
        <v>1.21</v>
      </c>
      <c r="F142" s="46">
        <f>F141*E142</f>
        <v>12.1</v>
      </c>
      <c r="G142" s="46"/>
      <c r="H142" s="46"/>
      <c r="I142" s="46"/>
      <c r="J142" s="46"/>
      <c r="K142" s="46"/>
      <c r="L142" s="46"/>
      <c r="M142" s="48"/>
    </row>
    <row r="143" spans="1:13" s="7" customFormat="1" ht="47.25">
      <c r="A143" s="42"/>
      <c r="B143" s="10"/>
      <c r="C143" s="76" t="s">
        <v>165</v>
      </c>
      <c r="D143" s="10"/>
      <c r="E143" s="12"/>
      <c r="F143" s="122"/>
      <c r="G143" s="11"/>
      <c r="H143" s="11"/>
      <c r="I143" s="11"/>
      <c r="J143" s="11"/>
      <c r="K143" s="11"/>
      <c r="L143" s="11"/>
      <c r="M143" s="13"/>
    </row>
    <row r="144" spans="1:13" s="7" customFormat="1" ht="47.25">
      <c r="A144" s="42">
        <v>1</v>
      </c>
      <c r="B144" s="95" t="s">
        <v>43</v>
      </c>
      <c r="C144" s="40" t="s">
        <v>167</v>
      </c>
      <c r="D144" s="50" t="s">
        <v>26</v>
      </c>
      <c r="E144" s="47"/>
      <c r="F144" s="61">
        <v>270</v>
      </c>
      <c r="G144" s="47"/>
      <c r="H144" s="46"/>
      <c r="I144" s="47"/>
      <c r="J144" s="46"/>
      <c r="K144" s="47"/>
      <c r="L144" s="46"/>
      <c r="M144" s="48"/>
    </row>
    <row r="145" spans="1:13" s="7" customFormat="1" ht="15.75">
      <c r="A145" s="42"/>
      <c r="B145" s="43"/>
      <c r="C145" s="96" t="s">
        <v>44</v>
      </c>
      <c r="D145" s="45" t="s">
        <v>41</v>
      </c>
      <c r="E145" s="77">
        <v>0.02</v>
      </c>
      <c r="F145" s="46">
        <f>E145*F144</f>
        <v>5.4</v>
      </c>
      <c r="G145" s="46"/>
      <c r="H145" s="46"/>
      <c r="I145" s="46"/>
      <c r="J145" s="46"/>
      <c r="K145" s="46"/>
      <c r="L145" s="46"/>
      <c r="M145" s="48"/>
    </row>
    <row r="146" spans="1:13" s="7" customFormat="1" ht="15.75">
      <c r="A146" s="42"/>
      <c r="B146" s="43"/>
      <c r="C146" s="96" t="s">
        <v>56</v>
      </c>
      <c r="D146" s="45" t="s">
        <v>45</v>
      </c>
      <c r="E146" s="47">
        <v>0.0448</v>
      </c>
      <c r="F146" s="46">
        <f>E146*F144</f>
        <v>12.096</v>
      </c>
      <c r="G146" s="46"/>
      <c r="H146" s="46"/>
      <c r="I146" s="46"/>
      <c r="J146" s="46"/>
      <c r="K146" s="46"/>
      <c r="L146" s="46"/>
      <c r="M146" s="48"/>
    </row>
    <row r="147" spans="1:13" s="7" customFormat="1" ht="15.75">
      <c r="A147" s="42"/>
      <c r="B147" s="43"/>
      <c r="C147" s="96" t="s">
        <v>46</v>
      </c>
      <c r="D147" s="45" t="s">
        <v>0</v>
      </c>
      <c r="E147" s="57">
        <v>0.0021</v>
      </c>
      <c r="F147" s="46">
        <f>F144*E147</f>
        <v>0.567</v>
      </c>
      <c r="G147" s="46"/>
      <c r="H147" s="46"/>
      <c r="I147" s="46"/>
      <c r="J147" s="46"/>
      <c r="K147" s="46"/>
      <c r="L147" s="46"/>
      <c r="M147" s="48"/>
    </row>
    <row r="148" spans="1:13" s="7" customFormat="1" ht="15.75">
      <c r="A148" s="42">
        <v>2</v>
      </c>
      <c r="B148" s="60" t="s">
        <v>99</v>
      </c>
      <c r="C148" s="40" t="s">
        <v>73</v>
      </c>
      <c r="D148" s="50" t="s">
        <v>39</v>
      </c>
      <c r="E148" s="45"/>
      <c r="F148" s="61">
        <v>30</v>
      </c>
      <c r="G148" s="45"/>
      <c r="H148" s="63"/>
      <c r="I148" s="45"/>
      <c r="J148" s="63"/>
      <c r="K148" s="45"/>
      <c r="L148" s="63"/>
      <c r="M148" s="70"/>
    </row>
    <row r="149" spans="1:13" s="7" customFormat="1" ht="15.75">
      <c r="A149" s="64"/>
      <c r="B149" s="43"/>
      <c r="C149" s="44" t="s">
        <v>4</v>
      </c>
      <c r="D149" s="45" t="s">
        <v>3</v>
      </c>
      <c r="E149" s="46">
        <v>2.99</v>
      </c>
      <c r="F149" s="46">
        <f>F148*E149</f>
        <v>89.7</v>
      </c>
      <c r="G149" s="46"/>
      <c r="H149" s="46"/>
      <c r="I149" s="46"/>
      <c r="J149" s="46"/>
      <c r="K149" s="46"/>
      <c r="L149" s="46"/>
      <c r="M149" s="48"/>
    </row>
    <row r="150" spans="1:13" s="7" customFormat="1" ht="31.5">
      <c r="A150" s="42">
        <v>3</v>
      </c>
      <c r="B150" s="60" t="s">
        <v>139</v>
      </c>
      <c r="C150" s="62" t="s">
        <v>12</v>
      </c>
      <c r="D150" s="50" t="s">
        <v>26</v>
      </c>
      <c r="E150" s="45"/>
      <c r="F150" s="61">
        <f>F148</f>
        <v>30</v>
      </c>
      <c r="G150" s="45"/>
      <c r="H150" s="63"/>
      <c r="I150" s="45"/>
      <c r="J150" s="63"/>
      <c r="K150" s="45"/>
      <c r="L150" s="63"/>
      <c r="M150" s="70"/>
    </row>
    <row r="151" spans="1:13" s="7" customFormat="1" ht="15.75">
      <c r="A151" s="64"/>
      <c r="B151" s="43"/>
      <c r="C151" s="44" t="s">
        <v>4</v>
      </c>
      <c r="D151" s="45" t="s">
        <v>3</v>
      </c>
      <c r="E151" s="46">
        <v>1.21</v>
      </c>
      <c r="F151" s="46">
        <f>F150*E151</f>
        <v>36.3</v>
      </c>
      <c r="G151" s="46"/>
      <c r="H151" s="46"/>
      <c r="I151" s="46"/>
      <c r="J151" s="46"/>
      <c r="K151" s="46"/>
      <c r="L151" s="46"/>
      <c r="M151" s="48"/>
    </row>
    <row r="152" spans="1:13" s="7" customFormat="1" ht="31.5">
      <c r="A152" s="42">
        <v>4</v>
      </c>
      <c r="B152" s="10" t="s">
        <v>107</v>
      </c>
      <c r="C152" s="62" t="s">
        <v>95</v>
      </c>
      <c r="D152" s="10" t="s">
        <v>38</v>
      </c>
      <c r="E152" s="12"/>
      <c r="F152" s="52">
        <f>(F144+F150)*1.95</f>
        <v>585</v>
      </c>
      <c r="G152" s="11"/>
      <c r="H152" s="11"/>
      <c r="I152" s="11"/>
      <c r="J152" s="11"/>
      <c r="K152" s="11"/>
      <c r="L152" s="11"/>
      <c r="M152" s="13"/>
    </row>
    <row r="153" spans="1:13" s="7" customFormat="1" ht="110.25">
      <c r="A153" s="42"/>
      <c r="B153" s="10"/>
      <c r="C153" s="76" t="s">
        <v>168</v>
      </c>
      <c r="D153" s="10"/>
      <c r="E153" s="12"/>
      <c r="F153" s="122"/>
      <c r="G153" s="11"/>
      <c r="H153" s="11"/>
      <c r="I153" s="11"/>
      <c r="J153" s="11"/>
      <c r="K153" s="11"/>
      <c r="L153" s="11"/>
      <c r="M153" s="13"/>
    </row>
    <row r="154" spans="1:13" s="7" customFormat="1" ht="30.75">
      <c r="A154" s="42">
        <v>1</v>
      </c>
      <c r="B154" s="93" t="s">
        <v>117</v>
      </c>
      <c r="C154" s="62" t="s">
        <v>114</v>
      </c>
      <c r="D154" s="45" t="s">
        <v>69</v>
      </c>
      <c r="E154" s="45"/>
      <c r="F154" s="52">
        <v>65</v>
      </c>
      <c r="G154" s="45"/>
      <c r="H154" s="63"/>
      <c r="I154" s="45"/>
      <c r="J154" s="63"/>
      <c r="K154" s="45"/>
      <c r="L154" s="63"/>
      <c r="M154" s="70"/>
    </row>
    <row r="155" spans="1:13" s="7" customFormat="1" ht="15.75">
      <c r="A155" s="64"/>
      <c r="B155" s="43"/>
      <c r="C155" s="44" t="s">
        <v>4</v>
      </c>
      <c r="D155" s="45" t="s">
        <v>3</v>
      </c>
      <c r="E155" s="12">
        <v>0.745</v>
      </c>
      <c r="F155" s="11">
        <f>F154*E155</f>
        <v>48.425</v>
      </c>
      <c r="G155" s="11"/>
      <c r="H155" s="11"/>
      <c r="I155" s="11"/>
      <c r="J155" s="11"/>
      <c r="K155" s="11"/>
      <c r="L155" s="11"/>
      <c r="M155" s="13"/>
    </row>
    <row r="156" spans="1:13" s="7" customFormat="1" ht="15.75">
      <c r="A156" s="64"/>
      <c r="B156" s="43"/>
      <c r="C156" s="58" t="s">
        <v>7</v>
      </c>
      <c r="D156" s="59" t="s">
        <v>0</v>
      </c>
      <c r="E156" s="12">
        <v>0.38</v>
      </c>
      <c r="F156" s="11">
        <f>F154*E156</f>
        <v>24.7</v>
      </c>
      <c r="G156" s="11"/>
      <c r="H156" s="11"/>
      <c r="I156" s="11"/>
      <c r="J156" s="11"/>
      <c r="K156" s="11"/>
      <c r="L156" s="11"/>
      <c r="M156" s="13"/>
    </row>
    <row r="157" spans="1:13" s="7" customFormat="1" ht="15.75">
      <c r="A157" s="64"/>
      <c r="B157" s="43"/>
      <c r="C157" s="43" t="s">
        <v>5</v>
      </c>
      <c r="D157" s="45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1:13" s="7" customFormat="1" ht="15.75">
      <c r="A158" s="64"/>
      <c r="B158" s="43"/>
      <c r="C158" s="44" t="s">
        <v>115</v>
      </c>
      <c r="D158" s="45" t="s">
        <v>69</v>
      </c>
      <c r="E158" s="11">
        <v>1</v>
      </c>
      <c r="F158" s="11">
        <f>F154*E158</f>
        <v>65</v>
      </c>
      <c r="G158" s="11"/>
      <c r="H158" s="11"/>
      <c r="I158" s="11"/>
      <c r="J158" s="11"/>
      <c r="K158" s="11"/>
      <c r="L158" s="11"/>
      <c r="M158" s="13"/>
    </row>
    <row r="159" spans="1:13" s="7" customFormat="1" ht="15.75">
      <c r="A159" s="64"/>
      <c r="B159" s="43"/>
      <c r="C159" s="44" t="s">
        <v>8</v>
      </c>
      <c r="D159" s="45" t="s">
        <v>0</v>
      </c>
      <c r="E159" s="12">
        <v>0.184</v>
      </c>
      <c r="F159" s="11">
        <f>F154*E159</f>
        <v>11.959999999999999</v>
      </c>
      <c r="G159" s="11"/>
      <c r="H159" s="11"/>
      <c r="I159" s="11"/>
      <c r="J159" s="11"/>
      <c r="K159" s="11"/>
      <c r="L159" s="11"/>
      <c r="M159" s="13"/>
    </row>
    <row r="160" spans="1:13" s="7" customFormat="1" ht="31.5">
      <c r="A160" s="64"/>
      <c r="B160" s="10"/>
      <c r="C160" s="40" t="s">
        <v>169</v>
      </c>
      <c r="D160" s="10" t="s">
        <v>27</v>
      </c>
      <c r="E160" s="12"/>
      <c r="F160" s="151">
        <v>3.4248</v>
      </c>
      <c r="G160" s="11"/>
      <c r="H160" s="11"/>
      <c r="I160" s="11"/>
      <c r="J160" s="11"/>
      <c r="K160" s="11"/>
      <c r="L160" s="11"/>
      <c r="M160" s="13"/>
    </row>
    <row r="161" spans="1:13" s="7" customFormat="1" ht="31.5">
      <c r="A161" s="42">
        <v>2</v>
      </c>
      <c r="B161" s="49" t="s">
        <v>119</v>
      </c>
      <c r="C161" s="62" t="s">
        <v>118</v>
      </c>
      <c r="D161" s="45" t="s">
        <v>40</v>
      </c>
      <c r="E161" s="45"/>
      <c r="F161" s="61">
        <v>82</v>
      </c>
      <c r="G161" s="45"/>
      <c r="H161" s="63"/>
      <c r="I161" s="45"/>
      <c r="J161" s="63"/>
      <c r="K161" s="45"/>
      <c r="L161" s="63"/>
      <c r="M161" s="70"/>
    </row>
    <row r="162" spans="1:13" s="7" customFormat="1" ht="15.75">
      <c r="A162" s="64"/>
      <c r="B162" s="43"/>
      <c r="C162" s="44" t="s">
        <v>4</v>
      </c>
      <c r="D162" s="45" t="s">
        <v>3</v>
      </c>
      <c r="E162" s="77">
        <v>0.68</v>
      </c>
      <c r="F162" s="46">
        <f>F161*E162</f>
        <v>55.760000000000005</v>
      </c>
      <c r="G162" s="46"/>
      <c r="H162" s="46"/>
      <c r="I162" s="46"/>
      <c r="J162" s="46"/>
      <c r="K162" s="46"/>
      <c r="L162" s="46"/>
      <c r="M162" s="48"/>
    </row>
    <row r="163" spans="1:13" s="7" customFormat="1" ht="15.75">
      <c r="A163" s="64"/>
      <c r="B163" s="43"/>
      <c r="C163" s="58" t="s">
        <v>7</v>
      </c>
      <c r="D163" s="59" t="s">
        <v>0</v>
      </c>
      <c r="E163" s="57">
        <v>0.0003</v>
      </c>
      <c r="F163" s="46">
        <f>F161*E163</f>
        <v>0.024599999999999997</v>
      </c>
      <c r="G163" s="46"/>
      <c r="H163" s="46"/>
      <c r="I163" s="46"/>
      <c r="J163" s="46"/>
      <c r="K163" s="46"/>
      <c r="L163" s="46"/>
      <c r="M163" s="48"/>
    </row>
    <row r="164" spans="1:13" s="7" customFormat="1" ht="15.75">
      <c r="A164" s="64"/>
      <c r="B164" s="43"/>
      <c r="C164" s="43" t="s">
        <v>5</v>
      </c>
      <c r="D164" s="45"/>
      <c r="E164" s="46"/>
      <c r="F164" s="46"/>
      <c r="G164" s="46"/>
      <c r="H164" s="46"/>
      <c r="I164" s="46"/>
      <c r="J164" s="46"/>
      <c r="K164" s="46"/>
      <c r="L164" s="46"/>
      <c r="M164" s="48"/>
    </row>
    <row r="165" spans="1:13" s="7" customFormat="1" ht="15.75">
      <c r="A165" s="64"/>
      <c r="B165" s="43"/>
      <c r="C165" s="44" t="s">
        <v>120</v>
      </c>
      <c r="D165" s="45" t="s">
        <v>121</v>
      </c>
      <c r="E165" s="77">
        <v>0.251</v>
      </c>
      <c r="F165" s="77">
        <f>F161*E165</f>
        <v>20.582</v>
      </c>
      <c r="G165" s="46"/>
      <c r="H165" s="46"/>
      <c r="I165" s="46"/>
      <c r="J165" s="46"/>
      <c r="K165" s="46"/>
      <c r="L165" s="46"/>
      <c r="M165" s="48"/>
    </row>
    <row r="166" spans="1:13" s="7" customFormat="1" ht="15.75">
      <c r="A166" s="64"/>
      <c r="B166" s="43"/>
      <c r="C166" s="44" t="s">
        <v>122</v>
      </c>
      <c r="D166" s="45" t="s">
        <v>121</v>
      </c>
      <c r="E166" s="77">
        <v>0.027</v>
      </c>
      <c r="F166" s="77">
        <f>F161*E166</f>
        <v>2.214</v>
      </c>
      <c r="G166" s="46"/>
      <c r="H166" s="46"/>
      <c r="I166" s="46"/>
      <c r="J166" s="46"/>
      <c r="K166" s="46"/>
      <c r="L166" s="46"/>
      <c r="M166" s="48"/>
    </row>
    <row r="167" spans="1:13" s="7" customFormat="1" ht="15.75">
      <c r="A167" s="64"/>
      <c r="B167" s="43"/>
      <c r="C167" s="44" t="s">
        <v>8</v>
      </c>
      <c r="D167" s="45" t="s">
        <v>0</v>
      </c>
      <c r="E167" s="57">
        <v>0.0019</v>
      </c>
      <c r="F167" s="46">
        <f>F161*E167</f>
        <v>0.1558</v>
      </c>
      <c r="G167" s="46"/>
      <c r="H167" s="46"/>
      <c r="I167" s="46"/>
      <c r="J167" s="46"/>
      <c r="K167" s="46"/>
      <c r="L167" s="46"/>
      <c r="M167" s="48"/>
    </row>
    <row r="168" spans="1:13" s="7" customFormat="1" ht="47.25">
      <c r="A168" s="42">
        <v>3</v>
      </c>
      <c r="B168" s="93" t="s">
        <v>123</v>
      </c>
      <c r="C168" s="62" t="s">
        <v>130</v>
      </c>
      <c r="D168" s="45" t="s">
        <v>39</v>
      </c>
      <c r="E168" s="45"/>
      <c r="F168" s="61">
        <v>10.4</v>
      </c>
      <c r="G168" s="45"/>
      <c r="H168" s="63"/>
      <c r="I168" s="45"/>
      <c r="J168" s="63"/>
      <c r="K168" s="45"/>
      <c r="L168" s="63"/>
      <c r="M168" s="70"/>
    </row>
    <row r="169" spans="1:13" s="7" customFormat="1" ht="15.75">
      <c r="A169" s="64"/>
      <c r="B169" s="43"/>
      <c r="C169" s="44" t="s">
        <v>4</v>
      </c>
      <c r="D169" s="45" t="s">
        <v>3</v>
      </c>
      <c r="E169" s="46">
        <v>9.52</v>
      </c>
      <c r="F169" s="46">
        <f>F168*E169</f>
        <v>99.008</v>
      </c>
      <c r="G169" s="46"/>
      <c r="H169" s="46"/>
      <c r="I169" s="46"/>
      <c r="J169" s="46"/>
      <c r="K169" s="46"/>
      <c r="L169" s="46"/>
      <c r="M169" s="48"/>
    </row>
    <row r="170" spans="1:13" s="7" customFormat="1" ht="15.75">
      <c r="A170" s="64"/>
      <c r="B170" s="43"/>
      <c r="C170" s="44" t="s">
        <v>7</v>
      </c>
      <c r="D170" s="45" t="s">
        <v>0</v>
      </c>
      <c r="E170" s="46">
        <v>1.22</v>
      </c>
      <c r="F170" s="46">
        <f>F168*E170</f>
        <v>12.688</v>
      </c>
      <c r="G170" s="46"/>
      <c r="H170" s="46"/>
      <c r="I170" s="46"/>
      <c r="J170" s="46"/>
      <c r="K170" s="46"/>
      <c r="L170" s="46"/>
      <c r="M170" s="48"/>
    </row>
    <row r="171" spans="1:13" s="7" customFormat="1" ht="15.75">
      <c r="A171" s="64"/>
      <c r="B171" s="43"/>
      <c r="C171" s="43" t="s">
        <v>5</v>
      </c>
      <c r="D171" s="45"/>
      <c r="E171" s="46"/>
      <c r="F171" s="46"/>
      <c r="G171" s="46"/>
      <c r="H171" s="46"/>
      <c r="I171" s="46"/>
      <c r="J171" s="46"/>
      <c r="K171" s="46"/>
      <c r="L171" s="46"/>
      <c r="M171" s="48"/>
    </row>
    <row r="172" spans="1:13" s="7" customFormat="1" ht="15.75">
      <c r="A172" s="64"/>
      <c r="B172" s="43"/>
      <c r="C172" s="44" t="s">
        <v>124</v>
      </c>
      <c r="D172" s="45" t="s">
        <v>39</v>
      </c>
      <c r="E172" s="46">
        <v>1.04</v>
      </c>
      <c r="F172" s="46">
        <f>F168*E172</f>
        <v>10.816</v>
      </c>
      <c r="G172" s="46"/>
      <c r="H172" s="46"/>
      <c r="I172" s="46"/>
      <c r="J172" s="46"/>
      <c r="K172" s="46"/>
      <c r="L172" s="46"/>
      <c r="M172" s="48"/>
    </row>
    <row r="173" spans="1:13" s="7" customFormat="1" ht="18">
      <c r="A173" s="64"/>
      <c r="B173" s="43"/>
      <c r="C173" s="44" t="s">
        <v>125</v>
      </c>
      <c r="D173" s="144" t="s">
        <v>26</v>
      </c>
      <c r="E173" s="77">
        <v>0.105</v>
      </c>
      <c r="F173" s="46">
        <f>F168*E173</f>
        <v>1.092</v>
      </c>
      <c r="G173" s="145"/>
      <c r="H173" s="146"/>
      <c r="I173" s="145"/>
      <c r="J173" s="145"/>
      <c r="K173" s="145"/>
      <c r="L173" s="145"/>
      <c r="M173" s="147"/>
    </row>
    <row r="174" spans="1:13" s="7" customFormat="1" ht="31.5">
      <c r="A174" s="64"/>
      <c r="B174" s="43"/>
      <c r="C174" s="44" t="s">
        <v>126</v>
      </c>
      <c r="D174" s="144" t="s">
        <v>26</v>
      </c>
      <c r="E174" s="77">
        <v>0.021</v>
      </c>
      <c r="F174" s="77">
        <f>F168*E174</f>
        <v>0.2184</v>
      </c>
      <c r="G174" s="145"/>
      <c r="H174" s="146"/>
      <c r="I174" s="145"/>
      <c r="J174" s="145"/>
      <c r="K174" s="145"/>
      <c r="L174" s="145"/>
      <c r="M174" s="147"/>
    </row>
    <row r="175" spans="1:13" s="7" customFormat="1" ht="31.5">
      <c r="A175" s="64"/>
      <c r="B175" s="43"/>
      <c r="C175" s="44" t="s">
        <v>127</v>
      </c>
      <c r="D175" s="144" t="s">
        <v>26</v>
      </c>
      <c r="E175" s="77">
        <v>0.004</v>
      </c>
      <c r="F175" s="46">
        <f>F168*E175</f>
        <v>0.041600000000000005</v>
      </c>
      <c r="G175" s="145"/>
      <c r="H175" s="146"/>
      <c r="I175" s="145"/>
      <c r="J175" s="145"/>
      <c r="K175" s="145"/>
      <c r="L175" s="145"/>
      <c r="M175" s="147"/>
    </row>
    <row r="176" spans="1:13" s="7" customFormat="1" ht="31.5">
      <c r="A176" s="64"/>
      <c r="B176" s="43"/>
      <c r="C176" s="44" t="s">
        <v>128</v>
      </c>
      <c r="D176" s="45" t="s">
        <v>121</v>
      </c>
      <c r="E176" s="46">
        <v>2.76</v>
      </c>
      <c r="F176" s="46">
        <f>F168*E176</f>
        <v>28.703999999999997</v>
      </c>
      <c r="G176" s="46"/>
      <c r="H176" s="46"/>
      <c r="I176" s="46"/>
      <c r="J176" s="46"/>
      <c r="K176" s="46"/>
      <c r="L176" s="46"/>
      <c r="M176" s="48"/>
    </row>
    <row r="177" spans="1:13" s="7" customFormat="1" ht="31.5">
      <c r="A177" s="64"/>
      <c r="B177" s="43"/>
      <c r="C177" s="44" t="s">
        <v>129</v>
      </c>
      <c r="D177" s="45" t="s">
        <v>39</v>
      </c>
      <c r="E177" s="77">
        <v>0.025</v>
      </c>
      <c r="F177" s="77">
        <f>F168*E177</f>
        <v>0.26</v>
      </c>
      <c r="G177" s="46"/>
      <c r="H177" s="46"/>
      <c r="I177" s="46"/>
      <c r="J177" s="46"/>
      <c r="K177" s="46"/>
      <c r="L177" s="46"/>
      <c r="M177" s="48"/>
    </row>
    <row r="178" spans="1:13" s="7" customFormat="1" ht="15.75">
      <c r="A178" s="64"/>
      <c r="B178" s="43"/>
      <c r="C178" s="44" t="s">
        <v>8</v>
      </c>
      <c r="D178" s="45" t="s">
        <v>0</v>
      </c>
      <c r="E178" s="46">
        <v>1.69</v>
      </c>
      <c r="F178" s="46">
        <f>F168*E178</f>
        <v>17.576</v>
      </c>
      <c r="G178" s="46"/>
      <c r="H178" s="46"/>
      <c r="I178" s="46"/>
      <c r="J178" s="46"/>
      <c r="K178" s="46"/>
      <c r="L178" s="46"/>
      <c r="M178" s="48"/>
    </row>
    <row r="179" spans="1:13" s="7" customFormat="1" ht="15.75">
      <c r="A179" s="64"/>
      <c r="B179" s="43"/>
      <c r="C179" s="40" t="s">
        <v>170</v>
      </c>
      <c r="D179" s="10" t="s">
        <v>38</v>
      </c>
      <c r="E179" s="12"/>
      <c r="F179" s="52">
        <f>F172*2.4</f>
        <v>25.9584</v>
      </c>
      <c r="G179" s="11"/>
      <c r="H179" s="11"/>
      <c r="I179" s="11"/>
      <c r="J179" s="11"/>
      <c r="K179" s="11"/>
      <c r="L179" s="11"/>
      <c r="M179" s="13"/>
    </row>
    <row r="180" spans="1:13" s="7" customFormat="1" ht="31.5">
      <c r="A180" s="64"/>
      <c r="B180" s="43"/>
      <c r="C180" s="76" t="s">
        <v>171</v>
      </c>
      <c r="D180" s="121"/>
      <c r="E180" s="122"/>
      <c r="F180" s="152"/>
      <c r="G180" s="11"/>
      <c r="H180" s="11"/>
      <c r="I180" s="11"/>
      <c r="J180" s="11"/>
      <c r="K180" s="11"/>
      <c r="L180" s="11"/>
      <c r="M180" s="13"/>
    </row>
    <row r="181" spans="1:13" s="7" customFormat="1" ht="47.25">
      <c r="A181" s="42">
        <v>1</v>
      </c>
      <c r="B181" s="95" t="s">
        <v>100</v>
      </c>
      <c r="C181" s="40" t="s">
        <v>166</v>
      </c>
      <c r="D181" s="50" t="s">
        <v>26</v>
      </c>
      <c r="E181" s="47"/>
      <c r="F181" s="61">
        <v>2</v>
      </c>
      <c r="G181" s="47"/>
      <c r="H181" s="46"/>
      <c r="I181" s="47"/>
      <c r="J181" s="46"/>
      <c r="K181" s="47"/>
      <c r="L181" s="46"/>
      <c r="M181" s="48"/>
    </row>
    <row r="182" spans="1:13" s="7" customFormat="1" ht="15.75">
      <c r="A182" s="42"/>
      <c r="B182" s="43"/>
      <c r="C182" s="96" t="s">
        <v>44</v>
      </c>
      <c r="D182" s="45" t="s">
        <v>41</v>
      </c>
      <c r="E182" s="77">
        <v>0.027</v>
      </c>
      <c r="F182" s="46">
        <f>E182*F181</f>
        <v>0.054</v>
      </c>
      <c r="G182" s="46"/>
      <c r="H182" s="46"/>
      <c r="I182" s="46"/>
      <c r="J182" s="46"/>
      <c r="K182" s="46"/>
      <c r="L182" s="46"/>
      <c r="M182" s="48"/>
    </row>
    <row r="183" spans="1:13" s="7" customFormat="1" ht="15.75">
      <c r="A183" s="42"/>
      <c r="B183" s="43"/>
      <c r="C183" s="96" t="s">
        <v>56</v>
      </c>
      <c r="D183" s="45" t="s">
        <v>45</v>
      </c>
      <c r="E183" s="47">
        <v>0.0605</v>
      </c>
      <c r="F183" s="46">
        <f>E183*F181</f>
        <v>0.121</v>
      </c>
      <c r="G183" s="46"/>
      <c r="H183" s="46"/>
      <c r="I183" s="46"/>
      <c r="J183" s="46"/>
      <c r="K183" s="46"/>
      <c r="L183" s="46"/>
      <c r="M183" s="48"/>
    </row>
    <row r="184" spans="1:13" s="7" customFormat="1" ht="15.75">
      <c r="A184" s="42"/>
      <c r="B184" s="43"/>
      <c r="C184" s="96" t="s">
        <v>46</v>
      </c>
      <c r="D184" s="45" t="s">
        <v>0</v>
      </c>
      <c r="E184" s="78">
        <v>0.00216</v>
      </c>
      <c r="F184" s="46">
        <f>F181*E184</f>
        <v>0.00432</v>
      </c>
      <c r="G184" s="46"/>
      <c r="H184" s="46"/>
      <c r="I184" s="46"/>
      <c r="J184" s="46"/>
      <c r="K184" s="46"/>
      <c r="L184" s="46"/>
      <c r="M184" s="48"/>
    </row>
    <row r="185" spans="1:13" s="7" customFormat="1" ht="31.5">
      <c r="A185" s="42">
        <v>2</v>
      </c>
      <c r="B185" s="10" t="s">
        <v>107</v>
      </c>
      <c r="C185" s="62" t="s">
        <v>95</v>
      </c>
      <c r="D185" s="10" t="s">
        <v>38</v>
      </c>
      <c r="E185" s="12"/>
      <c r="F185" s="52">
        <f>F181*1.95</f>
        <v>3.9</v>
      </c>
      <c r="G185" s="11"/>
      <c r="H185" s="11"/>
      <c r="I185" s="11"/>
      <c r="J185" s="11"/>
      <c r="K185" s="11"/>
      <c r="L185" s="11"/>
      <c r="M185" s="13"/>
    </row>
    <row r="186" spans="1:13" s="7" customFormat="1" ht="47.25">
      <c r="A186" s="42">
        <v>3</v>
      </c>
      <c r="B186" s="109" t="s">
        <v>98</v>
      </c>
      <c r="C186" s="40" t="s">
        <v>96</v>
      </c>
      <c r="D186" s="50" t="s">
        <v>26</v>
      </c>
      <c r="E186" s="111"/>
      <c r="F186" s="52">
        <v>5</v>
      </c>
      <c r="G186" s="111"/>
      <c r="H186" s="112"/>
      <c r="I186" s="111"/>
      <c r="J186" s="112"/>
      <c r="K186" s="111"/>
      <c r="L186" s="112"/>
      <c r="M186" s="113"/>
    </row>
    <row r="187" spans="1:13" s="7" customFormat="1" ht="16.5">
      <c r="A187" s="91"/>
      <c r="B187" s="92"/>
      <c r="C187" s="44" t="s">
        <v>4</v>
      </c>
      <c r="D187" s="45" t="s">
        <v>3</v>
      </c>
      <c r="E187" s="57">
        <v>0.0215</v>
      </c>
      <c r="F187" s="11">
        <f>F186*E187</f>
        <v>0.10749999999999998</v>
      </c>
      <c r="G187" s="11"/>
      <c r="H187" s="11"/>
      <c r="I187" s="11"/>
      <c r="J187" s="11"/>
      <c r="K187" s="11"/>
      <c r="L187" s="11"/>
      <c r="M187" s="13"/>
    </row>
    <row r="188" spans="1:13" s="7" customFormat="1" ht="31.5">
      <c r="A188" s="91"/>
      <c r="B188" s="92"/>
      <c r="C188" s="44" t="s">
        <v>80</v>
      </c>
      <c r="D188" s="59" t="s">
        <v>94</v>
      </c>
      <c r="E188" s="47">
        <v>0.0482</v>
      </c>
      <c r="F188" s="11">
        <f>F186*E188</f>
        <v>0.241</v>
      </c>
      <c r="G188" s="11"/>
      <c r="H188" s="11"/>
      <c r="I188" s="11"/>
      <c r="J188" s="11"/>
      <c r="K188" s="11"/>
      <c r="L188" s="11"/>
      <c r="M188" s="13"/>
    </row>
    <row r="189" spans="1:13" s="7" customFormat="1" ht="31.5">
      <c r="A189" s="42">
        <v>4</v>
      </c>
      <c r="B189" s="60" t="s">
        <v>99</v>
      </c>
      <c r="C189" s="40" t="s">
        <v>57</v>
      </c>
      <c r="D189" s="50" t="s">
        <v>26</v>
      </c>
      <c r="E189" s="45"/>
      <c r="F189" s="61">
        <v>1</v>
      </c>
      <c r="G189" s="45"/>
      <c r="H189" s="63"/>
      <c r="I189" s="45"/>
      <c r="J189" s="63"/>
      <c r="K189" s="45"/>
      <c r="L189" s="63"/>
      <c r="M189" s="70"/>
    </row>
    <row r="190" spans="1:13" s="7" customFormat="1" ht="15.75">
      <c r="A190" s="64"/>
      <c r="B190" s="43"/>
      <c r="C190" s="44" t="s">
        <v>4</v>
      </c>
      <c r="D190" s="45" t="s">
        <v>3</v>
      </c>
      <c r="E190" s="46">
        <v>2.99</v>
      </c>
      <c r="F190" s="46">
        <f>F189*E190</f>
        <v>2.99</v>
      </c>
      <c r="G190" s="46"/>
      <c r="H190" s="46"/>
      <c r="I190" s="46"/>
      <c r="J190" s="46"/>
      <c r="K190" s="46"/>
      <c r="L190" s="46"/>
      <c r="M190" s="48"/>
    </row>
    <row r="191" spans="1:13" s="7" customFormat="1" ht="31.5">
      <c r="A191" s="42">
        <v>5</v>
      </c>
      <c r="B191" s="93" t="s">
        <v>70</v>
      </c>
      <c r="C191" s="62" t="s">
        <v>174</v>
      </c>
      <c r="D191" s="50" t="s">
        <v>26</v>
      </c>
      <c r="E191" s="45"/>
      <c r="F191" s="52">
        <v>1</v>
      </c>
      <c r="G191" s="45"/>
      <c r="H191" s="63"/>
      <c r="I191" s="45"/>
      <c r="J191" s="63"/>
      <c r="K191" s="45"/>
      <c r="L191" s="63"/>
      <c r="M191" s="70"/>
    </row>
    <row r="192" spans="1:13" s="7" customFormat="1" ht="16.5">
      <c r="A192" s="91"/>
      <c r="B192" s="92"/>
      <c r="C192" s="44" t="s">
        <v>4</v>
      </c>
      <c r="D192" s="45" t="s">
        <v>3</v>
      </c>
      <c r="E192" s="47">
        <v>1.78</v>
      </c>
      <c r="F192" s="11">
        <f>F191*E192</f>
        <v>1.78</v>
      </c>
      <c r="G192" s="11"/>
      <c r="H192" s="11"/>
      <c r="I192" s="11"/>
      <c r="J192" s="11"/>
      <c r="K192" s="11"/>
      <c r="L192" s="11"/>
      <c r="M192" s="13"/>
    </row>
    <row r="193" spans="1:13" s="7" customFormat="1" ht="16.5">
      <c r="A193" s="91"/>
      <c r="B193" s="92"/>
      <c r="C193" s="43" t="s">
        <v>5</v>
      </c>
      <c r="D193" s="45"/>
      <c r="E193" s="11"/>
      <c r="F193" s="11"/>
      <c r="G193" s="11"/>
      <c r="H193" s="11"/>
      <c r="I193" s="11"/>
      <c r="J193" s="11"/>
      <c r="K193" s="11"/>
      <c r="L193" s="11"/>
      <c r="M193" s="13"/>
    </row>
    <row r="194" spans="1:13" s="7" customFormat="1" ht="16.5">
      <c r="A194" s="91"/>
      <c r="B194" s="92"/>
      <c r="C194" s="44" t="s">
        <v>172</v>
      </c>
      <c r="D194" s="45" t="s">
        <v>39</v>
      </c>
      <c r="E194" s="11">
        <v>1.1</v>
      </c>
      <c r="F194" s="11">
        <f>F191*E194</f>
        <v>1.1</v>
      </c>
      <c r="G194" s="11"/>
      <c r="H194" s="11"/>
      <c r="I194" s="11"/>
      <c r="J194" s="11"/>
      <c r="K194" s="11"/>
      <c r="L194" s="11"/>
      <c r="M194" s="13"/>
    </row>
    <row r="195" spans="1:13" s="7" customFormat="1" ht="16.5">
      <c r="A195" s="91"/>
      <c r="B195" s="92"/>
      <c r="C195" s="44" t="s">
        <v>8</v>
      </c>
      <c r="D195" s="45" t="s">
        <v>0</v>
      </c>
      <c r="E195" s="11">
        <v>0.04</v>
      </c>
      <c r="F195" s="11">
        <f>F191*E195</f>
        <v>0.04</v>
      </c>
      <c r="G195" s="11"/>
      <c r="H195" s="11"/>
      <c r="I195" s="11"/>
      <c r="J195" s="11"/>
      <c r="K195" s="11"/>
      <c r="L195" s="11"/>
      <c r="M195" s="13"/>
    </row>
    <row r="196" spans="1:13" s="7" customFormat="1" ht="31.5">
      <c r="A196" s="42"/>
      <c r="B196" s="10"/>
      <c r="C196" s="40" t="s">
        <v>173</v>
      </c>
      <c r="D196" s="10" t="s">
        <v>38</v>
      </c>
      <c r="E196" s="12"/>
      <c r="F196" s="52">
        <f>F194*1.6</f>
        <v>1.7600000000000002</v>
      </c>
      <c r="G196" s="11"/>
      <c r="H196" s="11"/>
      <c r="I196" s="11"/>
      <c r="J196" s="11"/>
      <c r="K196" s="11"/>
      <c r="L196" s="11"/>
      <c r="M196" s="13"/>
    </row>
    <row r="197" spans="1:13" s="7" customFormat="1" ht="30.75">
      <c r="A197" s="42">
        <v>6</v>
      </c>
      <c r="B197" s="93" t="s">
        <v>117</v>
      </c>
      <c r="C197" s="62" t="s">
        <v>114</v>
      </c>
      <c r="D197" s="45" t="s">
        <v>69</v>
      </c>
      <c r="E197" s="45"/>
      <c r="F197" s="52">
        <v>7</v>
      </c>
      <c r="G197" s="45"/>
      <c r="H197" s="63"/>
      <c r="I197" s="45"/>
      <c r="J197" s="63"/>
      <c r="K197" s="45"/>
      <c r="L197" s="63"/>
      <c r="M197" s="70"/>
    </row>
    <row r="198" spans="1:13" s="7" customFormat="1" ht="15.75">
      <c r="A198" s="64"/>
      <c r="B198" s="43"/>
      <c r="C198" s="44" t="s">
        <v>4</v>
      </c>
      <c r="D198" s="45" t="s">
        <v>3</v>
      </c>
      <c r="E198" s="12">
        <v>0.745</v>
      </c>
      <c r="F198" s="11">
        <f>F197*E198</f>
        <v>5.215</v>
      </c>
      <c r="G198" s="11"/>
      <c r="H198" s="11"/>
      <c r="I198" s="11"/>
      <c r="J198" s="11"/>
      <c r="K198" s="11"/>
      <c r="L198" s="11"/>
      <c r="M198" s="13"/>
    </row>
    <row r="199" spans="1:13" s="7" customFormat="1" ht="15.75">
      <c r="A199" s="64"/>
      <c r="B199" s="43"/>
      <c r="C199" s="58" t="s">
        <v>7</v>
      </c>
      <c r="D199" s="59" t="s">
        <v>0</v>
      </c>
      <c r="E199" s="12">
        <v>0.38</v>
      </c>
      <c r="F199" s="11">
        <f>F197*E199</f>
        <v>2.66</v>
      </c>
      <c r="G199" s="11"/>
      <c r="H199" s="11"/>
      <c r="I199" s="11"/>
      <c r="J199" s="11"/>
      <c r="K199" s="11"/>
      <c r="L199" s="11"/>
      <c r="M199" s="13"/>
    </row>
    <row r="200" spans="1:13" s="7" customFormat="1" ht="15.75">
      <c r="A200" s="64"/>
      <c r="B200" s="43"/>
      <c r="C200" s="43" t="s">
        <v>5</v>
      </c>
      <c r="D200" s="45"/>
      <c r="E200" s="11"/>
      <c r="F200" s="11"/>
      <c r="G200" s="11"/>
      <c r="H200" s="11"/>
      <c r="I200" s="11"/>
      <c r="J200" s="11"/>
      <c r="K200" s="11"/>
      <c r="L200" s="11"/>
      <c r="M200" s="13"/>
    </row>
    <row r="201" spans="1:13" s="7" customFormat="1" ht="15.75">
      <c r="A201" s="64"/>
      <c r="B201" s="43"/>
      <c r="C201" s="44" t="s">
        <v>115</v>
      </c>
      <c r="D201" s="45" t="s">
        <v>69</v>
      </c>
      <c r="E201" s="11">
        <v>1</v>
      </c>
      <c r="F201" s="11">
        <f>F197*E201</f>
        <v>7</v>
      </c>
      <c r="G201" s="11"/>
      <c r="H201" s="11"/>
      <c r="I201" s="11"/>
      <c r="J201" s="11"/>
      <c r="K201" s="11"/>
      <c r="L201" s="11"/>
      <c r="M201" s="13"/>
    </row>
    <row r="202" spans="1:13" s="7" customFormat="1" ht="15.75">
      <c r="A202" s="64"/>
      <c r="B202" s="43"/>
      <c r="C202" s="44" t="s">
        <v>8</v>
      </c>
      <c r="D202" s="45" t="s">
        <v>0</v>
      </c>
      <c r="E202" s="12">
        <v>0.184</v>
      </c>
      <c r="F202" s="11">
        <f>F197*E202</f>
        <v>1.288</v>
      </c>
      <c r="G202" s="11"/>
      <c r="H202" s="11"/>
      <c r="I202" s="11"/>
      <c r="J202" s="11"/>
      <c r="K202" s="11"/>
      <c r="L202" s="11"/>
      <c r="M202" s="13"/>
    </row>
    <row r="203" spans="1:13" s="7" customFormat="1" ht="31.5">
      <c r="A203" s="64"/>
      <c r="B203" s="10"/>
      <c r="C203" s="40" t="s">
        <v>169</v>
      </c>
      <c r="D203" s="10" t="s">
        <v>27</v>
      </c>
      <c r="E203" s="12"/>
      <c r="F203" s="151">
        <v>0.3688</v>
      </c>
      <c r="G203" s="11"/>
      <c r="H203" s="11"/>
      <c r="I203" s="11"/>
      <c r="J203" s="11"/>
      <c r="K203" s="11"/>
      <c r="L203" s="11"/>
      <c r="M203" s="13"/>
    </row>
    <row r="204" spans="1:13" s="7" customFormat="1" ht="31.5">
      <c r="A204" s="42">
        <v>7</v>
      </c>
      <c r="B204" s="49" t="s">
        <v>119</v>
      </c>
      <c r="C204" s="62" t="s">
        <v>118</v>
      </c>
      <c r="D204" s="45" t="s">
        <v>40</v>
      </c>
      <c r="E204" s="45"/>
      <c r="F204" s="61">
        <v>9</v>
      </c>
      <c r="G204" s="45"/>
      <c r="H204" s="63"/>
      <c r="I204" s="45"/>
      <c r="J204" s="63"/>
      <c r="K204" s="45"/>
      <c r="L204" s="63"/>
      <c r="M204" s="70"/>
    </row>
    <row r="205" spans="1:13" s="7" customFormat="1" ht="15.75">
      <c r="A205" s="64"/>
      <c r="B205" s="43"/>
      <c r="C205" s="44" t="s">
        <v>4</v>
      </c>
      <c r="D205" s="45" t="s">
        <v>3</v>
      </c>
      <c r="E205" s="77">
        <v>0.68</v>
      </c>
      <c r="F205" s="46">
        <f>F204*E205</f>
        <v>6.12</v>
      </c>
      <c r="G205" s="46"/>
      <c r="H205" s="46"/>
      <c r="I205" s="46"/>
      <c r="J205" s="46"/>
      <c r="K205" s="46"/>
      <c r="L205" s="46"/>
      <c r="M205" s="48"/>
    </row>
    <row r="206" spans="1:13" s="7" customFormat="1" ht="15.75">
      <c r="A206" s="64"/>
      <c r="B206" s="43"/>
      <c r="C206" s="58" t="s">
        <v>7</v>
      </c>
      <c r="D206" s="59" t="s">
        <v>0</v>
      </c>
      <c r="E206" s="57">
        <v>0.0003</v>
      </c>
      <c r="F206" s="46">
        <f>F204*E206</f>
        <v>0.0026999999999999997</v>
      </c>
      <c r="G206" s="46"/>
      <c r="H206" s="46"/>
      <c r="I206" s="46"/>
      <c r="J206" s="46"/>
      <c r="K206" s="46"/>
      <c r="L206" s="46"/>
      <c r="M206" s="48"/>
    </row>
    <row r="207" spans="1:13" s="7" customFormat="1" ht="15.75">
      <c r="A207" s="64"/>
      <c r="B207" s="43"/>
      <c r="C207" s="43" t="s">
        <v>5</v>
      </c>
      <c r="D207" s="45"/>
      <c r="E207" s="46"/>
      <c r="F207" s="46"/>
      <c r="G207" s="46"/>
      <c r="H207" s="46"/>
      <c r="I207" s="46"/>
      <c r="J207" s="46"/>
      <c r="K207" s="46"/>
      <c r="L207" s="46"/>
      <c r="M207" s="48"/>
    </row>
    <row r="208" spans="1:13" s="7" customFormat="1" ht="15.75">
      <c r="A208" s="64"/>
      <c r="B208" s="43"/>
      <c r="C208" s="44" t="s">
        <v>120</v>
      </c>
      <c r="D208" s="45" t="s">
        <v>121</v>
      </c>
      <c r="E208" s="77">
        <v>0.251</v>
      </c>
      <c r="F208" s="77">
        <f>F204*E208</f>
        <v>2.259</v>
      </c>
      <c r="G208" s="46"/>
      <c r="H208" s="46"/>
      <c r="I208" s="46"/>
      <c r="J208" s="46"/>
      <c r="K208" s="46"/>
      <c r="L208" s="46"/>
      <c r="M208" s="48"/>
    </row>
    <row r="209" spans="1:13" s="7" customFormat="1" ht="15.75">
      <c r="A209" s="64"/>
      <c r="B209" s="43"/>
      <c r="C209" s="44" t="s">
        <v>122</v>
      </c>
      <c r="D209" s="45" t="s">
        <v>121</v>
      </c>
      <c r="E209" s="77">
        <v>0.027</v>
      </c>
      <c r="F209" s="77">
        <f>F204*E209</f>
        <v>0.243</v>
      </c>
      <c r="G209" s="46"/>
      <c r="H209" s="46"/>
      <c r="I209" s="46"/>
      <c r="J209" s="46"/>
      <c r="K209" s="46"/>
      <c r="L209" s="46"/>
      <c r="M209" s="48"/>
    </row>
    <row r="210" spans="1:13" s="7" customFormat="1" ht="15.75">
      <c r="A210" s="64"/>
      <c r="B210" s="43"/>
      <c r="C210" s="44" t="s">
        <v>8</v>
      </c>
      <c r="D210" s="45" t="s">
        <v>0</v>
      </c>
      <c r="E210" s="57">
        <v>0.0019</v>
      </c>
      <c r="F210" s="46">
        <f>F204*E210</f>
        <v>0.0171</v>
      </c>
      <c r="G210" s="46"/>
      <c r="H210" s="46"/>
      <c r="I210" s="46"/>
      <c r="J210" s="46"/>
      <c r="K210" s="46"/>
      <c r="L210" s="46"/>
      <c r="M210" s="48"/>
    </row>
    <row r="211" spans="1:13" s="7" customFormat="1" ht="45.75">
      <c r="A211" s="42">
        <v>8</v>
      </c>
      <c r="B211" s="93" t="s">
        <v>175</v>
      </c>
      <c r="C211" s="62" t="s">
        <v>180</v>
      </c>
      <c r="D211" s="50" t="s">
        <v>39</v>
      </c>
      <c r="E211" s="45"/>
      <c r="F211" s="52">
        <v>4.1</v>
      </c>
      <c r="G211" s="45"/>
      <c r="H211" s="63"/>
      <c r="I211" s="45"/>
      <c r="J211" s="63"/>
      <c r="K211" s="45"/>
      <c r="L211" s="63"/>
      <c r="M211" s="70"/>
    </row>
    <row r="212" spans="1:13" s="7" customFormat="1" ht="16.5">
      <c r="A212" s="91"/>
      <c r="B212" s="92"/>
      <c r="C212" s="44" t="s">
        <v>4</v>
      </c>
      <c r="D212" s="45" t="s">
        <v>3</v>
      </c>
      <c r="E212" s="46">
        <v>6.43</v>
      </c>
      <c r="F212" s="46">
        <f>F211*E212</f>
        <v>26.362999999999996</v>
      </c>
      <c r="G212" s="46"/>
      <c r="H212" s="46"/>
      <c r="I212" s="46"/>
      <c r="J212" s="46"/>
      <c r="K212" s="46"/>
      <c r="L212" s="46"/>
      <c r="M212" s="48"/>
    </row>
    <row r="213" spans="1:13" s="7" customFormat="1" ht="16.5">
      <c r="A213" s="91"/>
      <c r="B213" s="92"/>
      <c r="C213" s="44" t="s">
        <v>7</v>
      </c>
      <c r="D213" s="59" t="s">
        <v>0</v>
      </c>
      <c r="E213" s="46">
        <v>1.5</v>
      </c>
      <c r="F213" s="46">
        <f>F211*E213</f>
        <v>6.1499999999999995</v>
      </c>
      <c r="G213" s="46"/>
      <c r="H213" s="46"/>
      <c r="I213" s="46"/>
      <c r="J213" s="46"/>
      <c r="K213" s="46"/>
      <c r="L213" s="46"/>
      <c r="M213" s="48"/>
    </row>
    <row r="214" spans="1:13" s="7" customFormat="1" ht="16.5">
      <c r="A214" s="91"/>
      <c r="B214" s="92"/>
      <c r="C214" s="43" t="s">
        <v>5</v>
      </c>
      <c r="D214" s="45"/>
      <c r="E214" s="46"/>
      <c r="F214" s="46"/>
      <c r="G214" s="46"/>
      <c r="H214" s="46"/>
      <c r="I214" s="46"/>
      <c r="J214" s="46"/>
      <c r="K214" s="46"/>
      <c r="L214" s="46"/>
      <c r="M214" s="48"/>
    </row>
    <row r="215" spans="1:13" s="7" customFormat="1" ht="16.5">
      <c r="A215" s="91"/>
      <c r="B215" s="92"/>
      <c r="C215" s="44" t="s">
        <v>181</v>
      </c>
      <c r="D215" s="50" t="s">
        <v>39</v>
      </c>
      <c r="E215" s="77">
        <v>1.02</v>
      </c>
      <c r="F215" s="46">
        <f>F211*E215</f>
        <v>4.1819999999999995</v>
      </c>
      <c r="G215" s="46"/>
      <c r="H215" s="46"/>
      <c r="I215" s="46"/>
      <c r="J215" s="46"/>
      <c r="K215" s="46"/>
      <c r="L215" s="46"/>
      <c r="M215" s="48"/>
    </row>
    <row r="216" spans="1:13" s="7" customFormat="1" ht="31.5">
      <c r="A216" s="91"/>
      <c r="B216" s="92"/>
      <c r="C216" s="44" t="s">
        <v>176</v>
      </c>
      <c r="D216" s="50" t="s">
        <v>39</v>
      </c>
      <c r="E216" s="57">
        <v>0.0334</v>
      </c>
      <c r="F216" s="46">
        <f>F211*E216</f>
        <v>0.13693999999999998</v>
      </c>
      <c r="G216" s="46"/>
      <c r="H216" s="46"/>
      <c r="I216" s="46"/>
      <c r="J216" s="46"/>
      <c r="K216" s="46"/>
      <c r="L216" s="46"/>
      <c r="M216" s="48"/>
    </row>
    <row r="217" spans="1:13" s="7" customFormat="1" ht="16.5">
      <c r="A217" s="91"/>
      <c r="B217" s="92"/>
      <c r="C217" s="44" t="s">
        <v>177</v>
      </c>
      <c r="D217" s="50" t="s">
        <v>40</v>
      </c>
      <c r="E217" s="46">
        <v>1.08</v>
      </c>
      <c r="F217" s="46">
        <f>F211*E217</f>
        <v>4.428</v>
      </c>
      <c r="G217" s="46"/>
      <c r="H217" s="46"/>
      <c r="I217" s="46"/>
      <c r="J217" s="153"/>
      <c r="K217" s="46"/>
      <c r="L217" s="46"/>
      <c r="M217" s="48"/>
    </row>
    <row r="218" spans="1:13" s="7" customFormat="1" ht="16.5">
      <c r="A218" s="91"/>
      <c r="B218" s="92"/>
      <c r="C218" s="44" t="s">
        <v>178</v>
      </c>
      <c r="D218" s="50" t="s">
        <v>38</v>
      </c>
      <c r="E218" s="57">
        <v>0.0006</v>
      </c>
      <c r="F218" s="46">
        <f>F211*E218</f>
        <v>0.0024599999999999995</v>
      </c>
      <c r="G218" s="46"/>
      <c r="H218" s="46"/>
      <c r="I218" s="46"/>
      <c r="J218" s="46"/>
      <c r="K218" s="46"/>
      <c r="L218" s="46"/>
      <c r="M218" s="48"/>
    </row>
    <row r="219" spans="1:13" s="7" customFormat="1" ht="16.5">
      <c r="A219" s="91"/>
      <c r="B219" s="92"/>
      <c r="C219" s="44" t="s">
        <v>179</v>
      </c>
      <c r="D219" s="50" t="s">
        <v>38</v>
      </c>
      <c r="E219" s="57">
        <v>0.0013</v>
      </c>
      <c r="F219" s="46">
        <f>F211*E219</f>
        <v>0.00533</v>
      </c>
      <c r="G219" s="46"/>
      <c r="H219" s="46"/>
      <c r="I219" s="46"/>
      <c r="J219" s="46"/>
      <c r="K219" s="46"/>
      <c r="L219" s="46"/>
      <c r="M219" s="48"/>
    </row>
    <row r="220" spans="1:13" s="7" customFormat="1" ht="16.5">
      <c r="A220" s="91"/>
      <c r="B220" s="92"/>
      <c r="C220" s="44" t="s">
        <v>8</v>
      </c>
      <c r="D220" s="45" t="s">
        <v>0</v>
      </c>
      <c r="E220" s="57">
        <v>0.85</v>
      </c>
      <c r="F220" s="46">
        <f>F211*E220</f>
        <v>3.4849999999999994</v>
      </c>
      <c r="G220" s="46"/>
      <c r="H220" s="46"/>
      <c r="I220" s="46"/>
      <c r="J220" s="46"/>
      <c r="K220" s="46"/>
      <c r="L220" s="46"/>
      <c r="M220" s="48"/>
    </row>
    <row r="221" spans="1:13" s="7" customFormat="1" ht="31.5">
      <c r="A221" s="42"/>
      <c r="B221" s="10" t="s">
        <v>107</v>
      </c>
      <c r="C221" s="40" t="s">
        <v>182</v>
      </c>
      <c r="D221" s="10" t="s">
        <v>38</v>
      </c>
      <c r="E221" s="12"/>
      <c r="F221" s="52">
        <f>F215*2.4</f>
        <v>10.036799999999998</v>
      </c>
      <c r="G221" s="11"/>
      <c r="H221" s="11"/>
      <c r="I221" s="11"/>
      <c r="J221" s="11"/>
      <c r="K221" s="11"/>
      <c r="L221" s="11"/>
      <c r="M221" s="13"/>
    </row>
    <row r="222" spans="1:13" s="7" customFormat="1" ht="15.75">
      <c r="A222" s="42"/>
      <c r="B222" s="10"/>
      <c r="C222" s="125" t="s">
        <v>93</v>
      </c>
      <c r="D222" s="121"/>
      <c r="E222" s="122"/>
      <c r="F222" s="122"/>
      <c r="G222" s="11"/>
      <c r="H222" s="11"/>
      <c r="I222" s="11"/>
      <c r="J222" s="11"/>
      <c r="K222" s="11"/>
      <c r="L222" s="11"/>
      <c r="M222" s="13"/>
    </row>
    <row r="223" spans="1:13" s="7" customFormat="1" ht="47.25">
      <c r="A223" s="42">
        <v>1</v>
      </c>
      <c r="B223" s="109" t="s">
        <v>98</v>
      </c>
      <c r="C223" s="40" t="s">
        <v>96</v>
      </c>
      <c r="D223" s="50" t="s">
        <v>26</v>
      </c>
      <c r="E223" s="111"/>
      <c r="F223" s="52">
        <v>24</v>
      </c>
      <c r="G223" s="111"/>
      <c r="H223" s="112"/>
      <c r="I223" s="111"/>
      <c r="J223" s="112"/>
      <c r="K223" s="111"/>
      <c r="L223" s="112"/>
      <c r="M223" s="113"/>
    </row>
    <row r="224" spans="1:13" s="7" customFormat="1" ht="16.5">
      <c r="A224" s="91"/>
      <c r="B224" s="92"/>
      <c r="C224" s="44" t="s">
        <v>4</v>
      </c>
      <c r="D224" s="45" t="s">
        <v>3</v>
      </c>
      <c r="E224" s="57">
        <v>0.0215</v>
      </c>
      <c r="F224" s="11">
        <f>F223*E224</f>
        <v>0.516</v>
      </c>
      <c r="G224" s="11"/>
      <c r="H224" s="11"/>
      <c r="I224" s="11"/>
      <c r="J224" s="11"/>
      <c r="K224" s="11"/>
      <c r="L224" s="11"/>
      <c r="M224" s="13"/>
    </row>
    <row r="225" spans="1:13" s="7" customFormat="1" ht="31.5">
      <c r="A225" s="91"/>
      <c r="B225" s="92"/>
      <c r="C225" s="44" t="s">
        <v>80</v>
      </c>
      <c r="D225" s="59" t="s">
        <v>94</v>
      </c>
      <c r="E225" s="47">
        <v>0.0482</v>
      </c>
      <c r="F225" s="11">
        <f>F223*E225</f>
        <v>1.1568</v>
      </c>
      <c r="G225" s="11"/>
      <c r="H225" s="11"/>
      <c r="I225" s="11"/>
      <c r="J225" s="11"/>
      <c r="K225" s="11"/>
      <c r="L225" s="11"/>
      <c r="M225" s="13"/>
    </row>
    <row r="226" spans="1:13" s="7" customFormat="1" ht="31.5">
      <c r="A226" s="42">
        <v>2</v>
      </c>
      <c r="B226" s="60" t="s">
        <v>99</v>
      </c>
      <c r="C226" s="40" t="s">
        <v>57</v>
      </c>
      <c r="D226" s="50" t="s">
        <v>26</v>
      </c>
      <c r="E226" s="45"/>
      <c r="F226" s="61">
        <v>4</v>
      </c>
      <c r="G226" s="45"/>
      <c r="H226" s="63"/>
      <c r="I226" s="45"/>
      <c r="J226" s="63"/>
      <c r="K226" s="45"/>
      <c r="L226" s="63"/>
      <c r="M226" s="70"/>
    </row>
    <row r="227" spans="1:13" s="7" customFormat="1" ht="15.75">
      <c r="A227" s="64"/>
      <c r="B227" s="43"/>
      <c r="C227" s="44" t="s">
        <v>4</v>
      </c>
      <c r="D227" s="45" t="s">
        <v>3</v>
      </c>
      <c r="E227" s="46">
        <v>2.99</v>
      </c>
      <c r="F227" s="46">
        <f>F226*E227</f>
        <v>11.96</v>
      </c>
      <c r="G227" s="46"/>
      <c r="H227" s="46"/>
      <c r="I227" s="46"/>
      <c r="J227" s="46"/>
      <c r="K227" s="46"/>
      <c r="L227" s="46"/>
      <c r="M227" s="48"/>
    </row>
    <row r="228" spans="1:13" s="7" customFormat="1" ht="63">
      <c r="A228" s="42">
        <v>3</v>
      </c>
      <c r="B228" s="95" t="s">
        <v>100</v>
      </c>
      <c r="C228" s="40" t="s">
        <v>97</v>
      </c>
      <c r="D228" s="50" t="s">
        <v>26</v>
      </c>
      <c r="E228" s="47"/>
      <c r="F228" s="61">
        <v>12</v>
      </c>
      <c r="G228" s="47"/>
      <c r="H228" s="46"/>
      <c r="I228" s="47"/>
      <c r="J228" s="46"/>
      <c r="K228" s="47"/>
      <c r="L228" s="46"/>
      <c r="M228" s="48"/>
    </row>
    <row r="229" spans="1:13" s="7" customFormat="1" ht="15.75">
      <c r="A229" s="42"/>
      <c r="B229" s="43"/>
      <c r="C229" s="96" t="s">
        <v>44</v>
      </c>
      <c r="D229" s="45" t="s">
        <v>41</v>
      </c>
      <c r="E229" s="77">
        <v>0.027</v>
      </c>
      <c r="F229" s="46">
        <f>E229*F228</f>
        <v>0.324</v>
      </c>
      <c r="G229" s="46"/>
      <c r="H229" s="46"/>
      <c r="I229" s="46"/>
      <c r="J229" s="46"/>
      <c r="K229" s="46"/>
      <c r="L229" s="46"/>
      <c r="M229" s="48"/>
    </row>
    <row r="230" spans="1:13" s="7" customFormat="1" ht="15.75">
      <c r="A230" s="42"/>
      <c r="B230" s="43"/>
      <c r="C230" s="96" t="s">
        <v>56</v>
      </c>
      <c r="D230" s="45" t="s">
        <v>45</v>
      </c>
      <c r="E230" s="47">
        <v>0.0605</v>
      </c>
      <c r="F230" s="46">
        <f>E230*F228</f>
        <v>0.726</v>
      </c>
      <c r="G230" s="46"/>
      <c r="H230" s="46"/>
      <c r="I230" s="46"/>
      <c r="J230" s="46"/>
      <c r="K230" s="46"/>
      <c r="L230" s="46"/>
      <c r="M230" s="48"/>
    </row>
    <row r="231" spans="1:13" s="7" customFormat="1" ht="15.75">
      <c r="A231" s="42"/>
      <c r="B231" s="43"/>
      <c r="C231" s="96" t="s">
        <v>46</v>
      </c>
      <c r="D231" s="45" t="s">
        <v>0</v>
      </c>
      <c r="E231" s="78">
        <v>0.00221</v>
      </c>
      <c r="F231" s="46">
        <f>F228*E231</f>
        <v>0.026520000000000002</v>
      </c>
      <c r="G231" s="46"/>
      <c r="H231" s="46"/>
      <c r="I231" s="46"/>
      <c r="J231" s="46"/>
      <c r="K231" s="46"/>
      <c r="L231" s="46"/>
      <c r="M231" s="48"/>
    </row>
    <row r="232" spans="1:13" s="7" customFormat="1" ht="31.5">
      <c r="A232" s="42">
        <v>4</v>
      </c>
      <c r="B232" s="10"/>
      <c r="C232" s="62" t="s">
        <v>95</v>
      </c>
      <c r="D232" s="10" t="s">
        <v>38</v>
      </c>
      <c r="E232" s="12"/>
      <c r="F232" s="52">
        <f>F228*1.95</f>
        <v>23.4</v>
      </c>
      <c r="G232" s="11"/>
      <c r="H232" s="11"/>
      <c r="I232" s="11"/>
      <c r="J232" s="11"/>
      <c r="K232" s="11"/>
      <c r="L232" s="11"/>
      <c r="M232" s="13"/>
    </row>
    <row r="233" spans="1:13" s="7" customFormat="1" ht="31.5">
      <c r="A233" s="42">
        <v>5</v>
      </c>
      <c r="B233" s="93" t="s">
        <v>70</v>
      </c>
      <c r="C233" s="62" t="s">
        <v>101</v>
      </c>
      <c r="D233" s="50" t="s">
        <v>26</v>
      </c>
      <c r="E233" s="45"/>
      <c r="F233" s="52">
        <v>4.4</v>
      </c>
      <c r="G233" s="45"/>
      <c r="H233" s="63"/>
      <c r="I233" s="45"/>
      <c r="J233" s="63"/>
      <c r="K233" s="45"/>
      <c r="L233" s="63"/>
      <c r="M233" s="70"/>
    </row>
    <row r="234" spans="1:13" s="7" customFormat="1" ht="16.5">
      <c r="A234" s="91"/>
      <c r="B234" s="92"/>
      <c r="C234" s="44" t="s">
        <v>4</v>
      </c>
      <c r="D234" s="45" t="s">
        <v>3</v>
      </c>
      <c r="E234" s="47">
        <v>1.78</v>
      </c>
      <c r="F234" s="11">
        <f>F233*E234</f>
        <v>7.832000000000001</v>
      </c>
      <c r="G234" s="11"/>
      <c r="H234" s="11"/>
      <c r="I234" s="11"/>
      <c r="J234" s="11"/>
      <c r="K234" s="11"/>
      <c r="L234" s="11"/>
      <c r="M234" s="13"/>
    </row>
    <row r="235" spans="1:13" s="7" customFormat="1" ht="16.5">
      <c r="A235" s="91"/>
      <c r="B235" s="92"/>
      <c r="C235" s="43" t="s">
        <v>5</v>
      </c>
      <c r="D235" s="45"/>
      <c r="E235" s="11"/>
      <c r="F235" s="11"/>
      <c r="G235" s="11"/>
      <c r="H235" s="11"/>
      <c r="I235" s="11"/>
      <c r="J235" s="11"/>
      <c r="K235" s="11"/>
      <c r="L235" s="11"/>
      <c r="M235" s="13"/>
    </row>
    <row r="236" spans="1:13" s="7" customFormat="1" ht="16.5">
      <c r="A236" s="91"/>
      <c r="B236" s="92"/>
      <c r="C236" s="44" t="s">
        <v>32</v>
      </c>
      <c r="D236" s="45" t="s">
        <v>39</v>
      </c>
      <c r="E236" s="11">
        <v>1.1</v>
      </c>
      <c r="F236" s="11">
        <f>F233*E236</f>
        <v>4.840000000000001</v>
      </c>
      <c r="G236" s="11"/>
      <c r="H236" s="11"/>
      <c r="I236" s="11"/>
      <c r="J236" s="11"/>
      <c r="K236" s="11"/>
      <c r="L236" s="11"/>
      <c r="M236" s="13"/>
    </row>
    <row r="237" spans="1:13" s="7" customFormat="1" ht="16.5">
      <c r="A237" s="91"/>
      <c r="B237" s="92"/>
      <c r="C237" s="44" t="s">
        <v>8</v>
      </c>
      <c r="D237" s="45" t="s">
        <v>0</v>
      </c>
      <c r="E237" s="11">
        <v>0.04</v>
      </c>
      <c r="F237" s="11">
        <f>F233*E237</f>
        <v>0.17600000000000002</v>
      </c>
      <c r="G237" s="11"/>
      <c r="H237" s="11"/>
      <c r="I237" s="11"/>
      <c r="J237" s="11"/>
      <c r="K237" s="11"/>
      <c r="L237" s="11"/>
      <c r="M237" s="13"/>
    </row>
    <row r="238" spans="1:13" s="7" customFormat="1" ht="31.5">
      <c r="A238" s="42"/>
      <c r="B238" s="10"/>
      <c r="C238" s="40" t="s">
        <v>152</v>
      </c>
      <c r="D238" s="10" t="s">
        <v>27</v>
      </c>
      <c r="E238" s="12"/>
      <c r="F238" s="52">
        <f>F236*1.6</f>
        <v>7.7440000000000015</v>
      </c>
      <c r="G238" s="11"/>
      <c r="H238" s="11"/>
      <c r="I238" s="11"/>
      <c r="J238" s="11"/>
      <c r="K238" s="11"/>
      <c r="L238" s="11"/>
      <c r="M238" s="13"/>
    </row>
    <row r="239" spans="1:13" s="7" customFormat="1" ht="30.75">
      <c r="A239" s="42">
        <v>6</v>
      </c>
      <c r="B239" s="49" t="s">
        <v>81</v>
      </c>
      <c r="C239" s="62" t="s">
        <v>82</v>
      </c>
      <c r="D239" s="45" t="s">
        <v>69</v>
      </c>
      <c r="E239" s="45"/>
      <c r="F239" s="52">
        <v>56</v>
      </c>
      <c r="G239" s="45"/>
      <c r="H239" s="63"/>
      <c r="I239" s="45"/>
      <c r="J239" s="63"/>
      <c r="K239" s="45"/>
      <c r="L239" s="63"/>
      <c r="M239" s="70"/>
    </row>
    <row r="240" spans="1:13" s="7" customFormat="1" ht="15.75">
      <c r="A240" s="64"/>
      <c r="B240" s="43"/>
      <c r="C240" s="44" t="s">
        <v>4</v>
      </c>
      <c r="D240" s="45" t="s">
        <v>3</v>
      </c>
      <c r="E240" s="12">
        <v>0.426</v>
      </c>
      <c r="F240" s="11">
        <f>F239*E240</f>
        <v>23.855999999999998</v>
      </c>
      <c r="G240" s="11"/>
      <c r="H240" s="11"/>
      <c r="I240" s="11"/>
      <c r="J240" s="11"/>
      <c r="K240" s="11"/>
      <c r="L240" s="11"/>
      <c r="M240" s="13"/>
    </row>
    <row r="241" spans="1:13" s="7" customFormat="1" ht="15.75">
      <c r="A241" s="64"/>
      <c r="B241" s="43"/>
      <c r="C241" s="58" t="s">
        <v>7</v>
      </c>
      <c r="D241" s="59" t="s">
        <v>0</v>
      </c>
      <c r="E241" s="12">
        <v>0.217</v>
      </c>
      <c r="F241" s="11">
        <f>F239*E241</f>
        <v>12.152</v>
      </c>
      <c r="G241" s="11"/>
      <c r="H241" s="11"/>
      <c r="I241" s="11"/>
      <c r="J241" s="11"/>
      <c r="K241" s="11"/>
      <c r="L241" s="11"/>
      <c r="M241" s="13"/>
    </row>
    <row r="242" spans="1:13" s="7" customFormat="1" ht="15.75">
      <c r="A242" s="64"/>
      <c r="B242" s="43"/>
      <c r="C242" s="43" t="s">
        <v>5</v>
      </c>
      <c r="D242" s="45"/>
      <c r="E242" s="11"/>
      <c r="F242" s="11"/>
      <c r="G242" s="11"/>
      <c r="H242" s="11"/>
      <c r="I242" s="11"/>
      <c r="J242" s="11"/>
      <c r="K242" s="11"/>
      <c r="L242" s="11"/>
      <c r="M242" s="13"/>
    </row>
    <row r="243" spans="1:13" s="7" customFormat="1" ht="15.75">
      <c r="A243" s="64"/>
      <c r="B243" s="43"/>
      <c r="C243" s="44" t="s">
        <v>102</v>
      </c>
      <c r="D243" s="45" t="s">
        <v>69</v>
      </c>
      <c r="E243" s="11">
        <v>1</v>
      </c>
      <c r="F243" s="11">
        <f>F239*E243</f>
        <v>56</v>
      </c>
      <c r="G243" s="11"/>
      <c r="H243" s="11"/>
      <c r="I243" s="11"/>
      <c r="J243" s="11"/>
      <c r="K243" s="11"/>
      <c r="L243" s="11"/>
      <c r="M243" s="13"/>
    </row>
    <row r="244" spans="1:13" s="7" customFormat="1" ht="15.75">
      <c r="A244" s="64"/>
      <c r="B244" s="43"/>
      <c r="C244" s="44" t="s">
        <v>8</v>
      </c>
      <c r="D244" s="45" t="s">
        <v>0</v>
      </c>
      <c r="E244" s="12">
        <v>0.108</v>
      </c>
      <c r="F244" s="11">
        <f>F239*E244</f>
        <v>6.048</v>
      </c>
      <c r="G244" s="11"/>
      <c r="H244" s="11"/>
      <c r="I244" s="11"/>
      <c r="J244" s="11"/>
      <c r="K244" s="11"/>
      <c r="L244" s="11"/>
      <c r="M244" s="13"/>
    </row>
    <row r="245" spans="1:13" s="7" customFormat="1" ht="30.75">
      <c r="A245" s="42">
        <v>7</v>
      </c>
      <c r="B245" s="93" t="s">
        <v>84</v>
      </c>
      <c r="C245" s="62" t="s">
        <v>83</v>
      </c>
      <c r="D245" s="45" t="s">
        <v>69</v>
      </c>
      <c r="E245" s="45"/>
      <c r="F245" s="52">
        <v>56</v>
      </c>
      <c r="G245" s="45"/>
      <c r="H245" s="63"/>
      <c r="I245" s="45"/>
      <c r="J245" s="63"/>
      <c r="K245" s="45"/>
      <c r="L245" s="63"/>
      <c r="M245" s="70"/>
    </row>
    <row r="246" spans="1:13" s="7" customFormat="1" ht="15.75">
      <c r="A246" s="64"/>
      <c r="B246" s="43"/>
      <c r="C246" s="44" t="s">
        <v>4</v>
      </c>
      <c r="D246" s="45" t="s">
        <v>3</v>
      </c>
      <c r="E246" s="12">
        <v>0.353</v>
      </c>
      <c r="F246" s="11">
        <f>F245*E246</f>
        <v>19.768</v>
      </c>
      <c r="G246" s="11"/>
      <c r="H246" s="11"/>
      <c r="I246" s="11"/>
      <c r="J246" s="11"/>
      <c r="K246" s="11"/>
      <c r="L246" s="11"/>
      <c r="M246" s="13"/>
    </row>
    <row r="247" spans="1:13" s="7" customFormat="1" ht="15.75">
      <c r="A247" s="64"/>
      <c r="B247" s="43"/>
      <c r="C247" s="58" t="s">
        <v>7</v>
      </c>
      <c r="D247" s="59" t="s">
        <v>0</v>
      </c>
      <c r="E247" s="110">
        <v>0.0351</v>
      </c>
      <c r="F247" s="11">
        <f>F245*E247</f>
        <v>1.9656</v>
      </c>
      <c r="G247" s="11"/>
      <c r="H247" s="11"/>
      <c r="I247" s="11"/>
      <c r="J247" s="11"/>
      <c r="K247" s="11"/>
      <c r="L247" s="11"/>
      <c r="M247" s="13"/>
    </row>
    <row r="248" spans="1:13" s="7" customFormat="1" ht="15.75">
      <c r="A248" s="64"/>
      <c r="B248" s="43"/>
      <c r="C248" s="43" t="s">
        <v>5</v>
      </c>
      <c r="D248" s="45"/>
      <c r="E248" s="11"/>
      <c r="F248" s="11"/>
      <c r="G248" s="11"/>
      <c r="H248" s="11"/>
      <c r="I248" s="11"/>
      <c r="J248" s="11"/>
      <c r="K248" s="11"/>
      <c r="L248" s="11"/>
      <c r="M248" s="13"/>
    </row>
    <row r="249" spans="1:13" s="7" customFormat="1" ht="15.75">
      <c r="A249" s="64"/>
      <c r="B249" s="43"/>
      <c r="C249" s="44" t="s">
        <v>103</v>
      </c>
      <c r="D249" s="45" t="s">
        <v>69</v>
      </c>
      <c r="E249" s="11">
        <v>1</v>
      </c>
      <c r="F249" s="11">
        <f>F245*E249</f>
        <v>56</v>
      </c>
      <c r="G249" s="11"/>
      <c r="H249" s="11"/>
      <c r="I249" s="11"/>
      <c r="J249" s="11"/>
      <c r="K249" s="11"/>
      <c r="L249" s="11"/>
      <c r="M249" s="13"/>
    </row>
    <row r="250" spans="1:13" s="7" customFormat="1" ht="15.75">
      <c r="A250" s="64"/>
      <c r="B250" s="43"/>
      <c r="C250" s="44" t="s">
        <v>8</v>
      </c>
      <c r="D250" s="45" t="s">
        <v>0</v>
      </c>
      <c r="E250" s="110">
        <v>0.0593</v>
      </c>
      <c r="F250" s="11">
        <f>F245*E250</f>
        <v>3.3207999999999998</v>
      </c>
      <c r="G250" s="11"/>
      <c r="H250" s="11"/>
      <c r="I250" s="11"/>
      <c r="J250" s="11"/>
      <c r="K250" s="11"/>
      <c r="L250" s="11"/>
      <c r="M250" s="13"/>
    </row>
    <row r="251" spans="1:13" s="7" customFormat="1" ht="31.5">
      <c r="A251" s="64"/>
      <c r="B251" s="10"/>
      <c r="C251" s="40" t="s">
        <v>131</v>
      </c>
      <c r="D251" s="10" t="s">
        <v>27</v>
      </c>
      <c r="E251" s="12"/>
      <c r="F251" s="151">
        <v>1.7956</v>
      </c>
      <c r="G251" s="11"/>
      <c r="H251" s="11"/>
      <c r="I251" s="11"/>
      <c r="J251" s="11"/>
      <c r="K251" s="11"/>
      <c r="L251" s="11"/>
      <c r="M251" s="13"/>
    </row>
    <row r="252" spans="1:13" s="7" customFormat="1" ht="47.25">
      <c r="A252" s="42">
        <v>8</v>
      </c>
      <c r="B252" s="109" t="s">
        <v>163</v>
      </c>
      <c r="C252" s="40" t="s">
        <v>164</v>
      </c>
      <c r="D252" s="50" t="s">
        <v>39</v>
      </c>
      <c r="E252" s="111"/>
      <c r="F252" s="52">
        <v>12</v>
      </c>
      <c r="G252" s="111"/>
      <c r="H252" s="112"/>
      <c r="I252" s="111"/>
      <c r="J252" s="112"/>
      <c r="K252" s="111"/>
      <c r="L252" s="112"/>
      <c r="M252" s="113"/>
    </row>
    <row r="253" spans="1:13" s="7" customFormat="1" ht="16.5">
      <c r="A253" s="91"/>
      <c r="B253" s="92"/>
      <c r="C253" s="44" t="s">
        <v>4</v>
      </c>
      <c r="D253" s="45" t="s">
        <v>3</v>
      </c>
      <c r="E253" s="57">
        <v>0.0165</v>
      </c>
      <c r="F253" s="11">
        <f>F252*E253</f>
        <v>0.198</v>
      </c>
      <c r="G253" s="11"/>
      <c r="H253" s="11"/>
      <c r="I253" s="11"/>
      <c r="J253" s="11"/>
      <c r="K253" s="11"/>
      <c r="L253" s="11"/>
      <c r="M253" s="13"/>
    </row>
    <row r="254" spans="1:13" s="7" customFormat="1" ht="31.5">
      <c r="A254" s="91"/>
      <c r="B254" s="92"/>
      <c r="C254" s="44" t="s">
        <v>80</v>
      </c>
      <c r="D254" s="59" t="s">
        <v>156</v>
      </c>
      <c r="E254" s="47">
        <v>0.037</v>
      </c>
      <c r="F254" s="11">
        <f>F252*E254</f>
        <v>0.44399999999999995</v>
      </c>
      <c r="G254" s="11"/>
      <c r="H254" s="11"/>
      <c r="I254" s="11"/>
      <c r="J254" s="11"/>
      <c r="K254" s="11"/>
      <c r="L254" s="11"/>
      <c r="M254" s="13"/>
    </row>
    <row r="255" spans="1:13" s="7" customFormat="1" ht="18">
      <c r="A255" s="42">
        <v>9</v>
      </c>
      <c r="B255" s="60" t="s">
        <v>79</v>
      </c>
      <c r="C255" s="62" t="s">
        <v>104</v>
      </c>
      <c r="D255" s="50" t="s">
        <v>26</v>
      </c>
      <c r="E255" s="45"/>
      <c r="F255" s="61">
        <v>4</v>
      </c>
      <c r="G255" s="45"/>
      <c r="H255" s="63"/>
      <c r="I255" s="45"/>
      <c r="J255" s="63"/>
      <c r="K255" s="45"/>
      <c r="L255" s="63"/>
      <c r="M255" s="70"/>
    </row>
    <row r="256" spans="1:13" s="7" customFormat="1" ht="15.75">
      <c r="A256" s="64"/>
      <c r="B256" s="43"/>
      <c r="C256" s="44" t="s">
        <v>4</v>
      </c>
      <c r="D256" s="45" t="s">
        <v>25</v>
      </c>
      <c r="E256" s="46">
        <v>1.21</v>
      </c>
      <c r="F256" s="46">
        <f>F255*E256</f>
        <v>4.84</v>
      </c>
      <c r="G256" s="46"/>
      <c r="H256" s="46"/>
      <c r="I256" s="46"/>
      <c r="J256" s="46"/>
      <c r="K256" s="46"/>
      <c r="L256" s="46"/>
      <c r="M256" s="48"/>
    </row>
    <row r="257" spans="1:13" s="7" customFormat="1" ht="15.75">
      <c r="A257" s="42"/>
      <c r="B257" s="10"/>
      <c r="C257" s="65" t="s">
        <v>31</v>
      </c>
      <c r="D257" s="66" t="s">
        <v>30</v>
      </c>
      <c r="E257" s="67"/>
      <c r="F257" s="67"/>
      <c r="G257" s="25"/>
      <c r="H257" s="25">
        <f>SUM(H111:H256)</f>
        <v>0</v>
      </c>
      <c r="I257" s="25"/>
      <c r="J257" s="25">
        <f>SUM(J111:J256)</f>
        <v>0</v>
      </c>
      <c r="K257" s="25"/>
      <c r="L257" s="25">
        <f>SUM(L111:L256)</f>
        <v>0</v>
      </c>
      <c r="M257" s="68">
        <f>H257+J257+L257</f>
        <v>0</v>
      </c>
    </row>
    <row r="258" spans="1:13" s="7" customFormat="1" ht="31.5">
      <c r="A258" s="42"/>
      <c r="B258" s="10"/>
      <c r="C258" s="76" t="s">
        <v>110</v>
      </c>
      <c r="D258" s="66"/>
      <c r="E258" s="67"/>
      <c r="F258" s="67"/>
      <c r="G258" s="25"/>
      <c r="H258" s="25"/>
      <c r="I258" s="25"/>
      <c r="J258" s="25"/>
      <c r="K258" s="25"/>
      <c r="L258" s="25"/>
      <c r="M258" s="68"/>
    </row>
    <row r="259" spans="1:13" s="7" customFormat="1" ht="15.75">
      <c r="A259" s="42"/>
      <c r="B259" s="10"/>
      <c r="C259" s="76" t="s">
        <v>183</v>
      </c>
      <c r="D259" s="66"/>
      <c r="E259" s="67"/>
      <c r="F259" s="67"/>
      <c r="G259" s="25"/>
      <c r="H259" s="25"/>
      <c r="I259" s="25"/>
      <c r="J259" s="25"/>
      <c r="K259" s="25"/>
      <c r="L259" s="25"/>
      <c r="M259" s="68"/>
    </row>
    <row r="260" spans="1:13" s="7" customFormat="1" ht="31.5">
      <c r="A260" s="42">
        <v>1</v>
      </c>
      <c r="B260" s="60" t="s">
        <v>108</v>
      </c>
      <c r="C260" s="40" t="s">
        <v>184</v>
      </c>
      <c r="D260" s="50" t="s">
        <v>39</v>
      </c>
      <c r="E260" s="51"/>
      <c r="F260" s="52">
        <v>14</v>
      </c>
      <c r="G260" s="53"/>
      <c r="H260" s="54"/>
      <c r="I260" s="51"/>
      <c r="J260" s="49"/>
      <c r="K260" s="51"/>
      <c r="L260" s="55"/>
      <c r="M260" s="56"/>
    </row>
    <row r="261" spans="1:13" s="7" customFormat="1" ht="31.5">
      <c r="A261" s="116"/>
      <c r="B261" s="51"/>
      <c r="C261" s="58" t="s">
        <v>109</v>
      </c>
      <c r="D261" s="59" t="s">
        <v>94</v>
      </c>
      <c r="E261" s="94">
        <v>0.04122</v>
      </c>
      <c r="F261" s="46">
        <f>F260*E261</f>
        <v>0.57708</v>
      </c>
      <c r="G261" s="46"/>
      <c r="H261" s="46"/>
      <c r="I261" s="46"/>
      <c r="J261" s="46"/>
      <c r="K261" s="46"/>
      <c r="L261" s="46"/>
      <c r="M261" s="48"/>
    </row>
    <row r="262" spans="1:13" s="7" customFormat="1" ht="47.25">
      <c r="A262" s="42">
        <v>2</v>
      </c>
      <c r="B262" s="95" t="s">
        <v>43</v>
      </c>
      <c r="C262" s="40" t="s">
        <v>67</v>
      </c>
      <c r="D262" s="50" t="s">
        <v>26</v>
      </c>
      <c r="E262" s="47"/>
      <c r="F262" s="61">
        <f>F260</f>
        <v>14</v>
      </c>
      <c r="G262" s="47"/>
      <c r="H262" s="46"/>
      <c r="I262" s="47"/>
      <c r="J262" s="46"/>
      <c r="K262" s="47"/>
      <c r="L262" s="46"/>
      <c r="M262" s="48"/>
    </row>
    <row r="263" spans="1:13" s="7" customFormat="1" ht="15.75">
      <c r="A263" s="42"/>
      <c r="B263" s="43"/>
      <c r="C263" s="96" t="s">
        <v>44</v>
      </c>
      <c r="D263" s="45" t="s">
        <v>41</v>
      </c>
      <c r="E263" s="77">
        <v>0.02</v>
      </c>
      <c r="F263" s="46">
        <f>E263*F262</f>
        <v>0.28</v>
      </c>
      <c r="G263" s="46"/>
      <c r="H263" s="46"/>
      <c r="I263" s="46"/>
      <c r="J263" s="46"/>
      <c r="K263" s="46"/>
      <c r="L263" s="46"/>
      <c r="M263" s="48"/>
    </row>
    <row r="264" spans="1:13" s="7" customFormat="1" ht="15.75">
      <c r="A264" s="42"/>
      <c r="B264" s="43"/>
      <c r="C264" s="96" t="s">
        <v>56</v>
      </c>
      <c r="D264" s="45" t="s">
        <v>45</v>
      </c>
      <c r="E264" s="47">
        <v>0.0448</v>
      </c>
      <c r="F264" s="46">
        <f>E264*F262</f>
        <v>0.6272</v>
      </c>
      <c r="G264" s="46"/>
      <c r="H264" s="46"/>
      <c r="I264" s="46"/>
      <c r="J264" s="46"/>
      <c r="K264" s="46"/>
      <c r="L264" s="46"/>
      <c r="M264" s="48"/>
    </row>
    <row r="265" spans="1:13" s="7" customFormat="1" ht="15.75">
      <c r="A265" s="42"/>
      <c r="B265" s="43"/>
      <c r="C265" s="96" t="s">
        <v>46</v>
      </c>
      <c r="D265" s="45" t="s">
        <v>0</v>
      </c>
      <c r="E265" s="57">
        <v>0.0021</v>
      </c>
      <c r="F265" s="46">
        <f>F262*E265</f>
        <v>0.0294</v>
      </c>
      <c r="G265" s="46"/>
      <c r="H265" s="46"/>
      <c r="I265" s="46"/>
      <c r="J265" s="46"/>
      <c r="K265" s="46"/>
      <c r="L265" s="46"/>
      <c r="M265" s="48"/>
    </row>
    <row r="266" spans="1:13" s="7" customFormat="1" ht="31.5">
      <c r="A266" s="42">
        <v>3</v>
      </c>
      <c r="B266" s="10" t="s">
        <v>107</v>
      </c>
      <c r="C266" s="62" t="s">
        <v>95</v>
      </c>
      <c r="D266" s="10" t="s">
        <v>38</v>
      </c>
      <c r="E266" s="12"/>
      <c r="F266" s="52">
        <f>F262*1.95</f>
        <v>27.3</v>
      </c>
      <c r="G266" s="11"/>
      <c r="H266" s="11"/>
      <c r="I266" s="11"/>
      <c r="J266" s="11"/>
      <c r="K266" s="11"/>
      <c r="L266" s="11"/>
      <c r="M266" s="13"/>
    </row>
    <row r="267" spans="1:13" s="7" customFormat="1" ht="31.5">
      <c r="A267" s="42">
        <v>4</v>
      </c>
      <c r="B267" s="97" t="s">
        <v>47</v>
      </c>
      <c r="C267" s="40" t="s">
        <v>185</v>
      </c>
      <c r="D267" s="50" t="s">
        <v>26</v>
      </c>
      <c r="E267" s="46"/>
      <c r="F267" s="61">
        <v>10</v>
      </c>
      <c r="G267" s="47"/>
      <c r="H267" s="46"/>
      <c r="I267" s="47"/>
      <c r="J267" s="46"/>
      <c r="K267" s="47"/>
      <c r="L267" s="46"/>
      <c r="M267" s="48"/>
    </row>
    <row r="268" spans="1:13" s="7" customFormat="1" ht="15.75">
      <c r="A268" s="42"/>
      <c r="B268" s="97"/>
      <c r="C268" s="98" t="s">
        <v>48</v>
      </c>
      <c r="D268" s="99" t="s">
        <v>3</v>
      </c>
      <c r="E268" s="77">
        <v>0.15</v>
      </c>
      <c r="F268" s="46">
        <f>F267*E268</f>
        <v>1.5</v>
      </c>
      <c r="G268" s="46"/>
      <c r="H268" s="46"/>
      <c r="I268" s="46"/>
      <c r="J268" s="46"/>
      <c r="K268" s="46"/>
      <c r="L268" s="46"/>
      <c r="M268" s="48"/>
    </row>
    <row r="269" spans="1:13" s="7" customFormat="1" ht="15.75">
      <c r="A269" s="42"/>
      <c r="B269" s="97"/>
      <c r="C269" s="98" t="s">
        <v>49</v>
      </c>
      <c r="D269" s="99" t="s">
        <v>50</v>
      </c>
      <c r="E269" s="78">
        <v>0.02016</v>
      </c>
      <c r="F269" s="46">
        <f>F267*E269</f>
        <v>0.2016</v>
      </c>
      <c r="G269" s="46"/>
      <c r="H269" s="46"/>
      <c r="I269" s="46"/>
      <c r="J269" s="46"/>
      <c r="K269" s="47"/>
      <c r="L269" s="46"/>
      <c r="M269" s="48"/>
    </row>
    <row r="270" spans="1:13" s="7" customFormat="1" ht="15.75">
      <c r="A270" s="42"/>
      <c r="B270" s="97"/>
      <c r="C270" s="98" t="s">
        <v>51</v>
      </c>
      <c r="D270" s="99" t="s">
        <v>50</v>
      </c>
      <c r="E270" s="57">
        <v>0.0273</v>
      </c>
      <c r="F270" s="46">
        <f>F267*E270</f>
        <v>0.273</v>
      </c>
      <c r="G270" s="46"/>
      <c r="H270" s="46"/>
      <c r="I270" s="46"/>
      <c r="J270" s="46"/>
      <c r="K270" s="47"/>
      <c r="L270" s="46"/>
      <c r="M270" s="48"/>
    </row>
    <row r="271" spans="1:13" s="7" customFormat="1" ht="31.5">
      <c r="A271" s="42"/>
      <c r="B271" s="97"/>
      <c r="C271" s="98" t="s">
        <v>52</v>
      </c>
      <c r="D271" s="99" t="s">
        <v>50</v>
      </c>
      <c r="E271" s="57">
        <v>0.0097</v>
      </c>
      <c r="F271" s="46">
        <f>F267*E271</f>
        <v>0.097</v>
      </c>
      <c r="G271" s="46"/>
      <c r="H271" s="46"/>
      <c r="I271" s="46"/>
      <c r="J271" s="46"/>
      <c r="K271" s="47"/>
      <c r="L271" s="46"/>
      <c r="M271" s="48"/>
    </row>
    <row r="272" spans="1:13" s="7" customFormat="1" ht="15.75">
      <c r="A272" s="42"/>
      <c r="B272" s="97"/>
      <c r="C272" s="43" t="s">
        <v>5</v>
      </c>
      <c r="D272" s="99"/>
      <c r="E272" s="57"/>
      <c r="F272" s="46"/>
      <c r="G272" s="46"/>
      <c r="H272" s="46"/>
      <c r="I272" s="46"/>
      <c r="J272" s="46"/>
      <c r="K272" s="46"/>
      <c r="L272" s="46"/>
      <c r="M272" s="48"/>
    </row>
    <row r="273" spans="1:13" s="7" customFormat="1" ht="15.75">
      <c r="A273" s="42"/>
      <c r="B273" s="97"/>
      <c r="C273" s="98" t="s">
        <v>32</v>
      </c>
      <c r="D273" s="99" t="s">
        <v>39</v>
      </c>
      <c r="E273" s="46">
        <v>1.22</v>
      </c>
      <c r="F273" s="46">
        <f>F267*E273</f>
        <v>12.2</v>
      </c>
      <c r="G273" s="46"/>
      <c r="H273" s="46"/>
      <c r="I273" s="46"/>
      <c r="J273" s="46"/>
      <c r="K273" s="46"/>
      <c r="L273" s="46"/>
      <c r="M273" s="48"/>
    </row>
    <row r="274" spans="1:13" s="7" customFormat="1" ht="15.75">
      <c r="A274" s="42"/>
      <c r="B274" s="97"/>
      <c r="C274" s="98" t="s">
        <v>6</v>
      </c>
      <c r="D274" s="99" t="s">
        <v>39</v>
      </c>
      <c r="E274" s="77">
        <v>0.07</v>
      </c>
      <c r="F274" s="46">
        <f>F267*E274</f>
        <v>0.7000000000000001</v>
      </c>
      <c r="G274" s="46"/>
      <c r="H274" s="46"/>
      <c r="I274" s="46"/>
      <c r="J274" s="46"/>
      <c r="K274" s="46"/>
      <c r="L274" s="46"/>
      <c r="M274" s="48"/>
    </row>
    <row r="275" spans="1:13" s="7" customFormat="1" ht="31.5">
      <c r="A275" s="42"/>
      <c r="B275" s="10"/>
      <c r="C275" s="40" t="s">
        <v>142</v>
      </c>
      <c r="D275" s="10" t="s">
        <v>38</v>
      </c>
      <c r="E275" s="12"/>
      <c r="F275" s="52">
        <f>F273*1.6</f>
        <v>19.52</v>
      </c>
      <c r="G275" s="11"/>
      <c r="H275" s="11"/>
      <c r="I275" s="11"/>
      <c r="J275" s="11"/>
      <c r="K275" s="11"/>
      <c r="L275" s="11"/>
      <c r="M275" s="13"/>
    </row>
    <row r="276" spans="1:13" s="7" customFormat="1" ht="31.5">
      <c r="A276" s="42">
        <v>2</v>
      </c>
      <c r="B276" s="97" t="s">
        <v>86</v>
      </c>
      <c r="C276" s="101" t="s">
        <v>105</v>
      </c>
      <c r="D276" s="43" t="s">
        <v>40</v>
      </c>
      <c r="E276" s="102"/>
      <c r="F276" s="61">
        <v>188</v>
      </c>
      <c r="G276" s="102"/>
      <c r="H276" s="104"/>
      <c r="I276" s="105"/>
      <c r="J276" s="104"/>
      <c r="K276" s="105"/>
      <c r="L276" s="104"/>
      <c r="M276" s="106"/>
    </row>
    <row r="277" spans="1:13" s="7" customFormat="1" ht="15.75">
      <c r="A277" s="127"/>
      <c r="B277" s="107"/>
      <c r="C277" s="98" t="s">
        <v>48</v>
      </c>
      <c r="D277" s="99" t="s">
        <v>3</v>
      </c>
      <c r="E277" s="77">
        <v>0.033</v>
      </c>
      <c r="F277" s="46">
        <f>F276*E277</f>
        <v>6.204000000000001</v>
      </c>
      <c r="G277" s="46"/>
      <c r="H277" s="46"/>
      <c r="I277" s="46"/>
      <c r="J277" s="46"/>
      <c r="K277" s="46"/>
      <c r="L277" s="46"/>
      <c r="M277" s="48"/>
    </row>
    <row r="278" spans="1:13" s="7" customFormat="1" ht="15.75">
      <c r="A278" s="127"/>
      <c r="B278" s="107"/>
      <c r="C278" s="98" t="s">
        <v>49</v>
      </c>
      <c r="D278" s="99" t="s">
        <v>50</v>
      </c>
      <c r="E278" s="57">
        <v>0.00191</v>
      </c>
      <c r="F278" s="46">
        <f>F276*E278</f>
        <v>0.35908</v>
      </c>
      <c r="G278" s="46"/>
      <c r="H278" s="46"/>
      <c r="I278" s="46"/>
      <c r="J278" s="46"/>
      <c r="K278" s="46"/>
      <c r="L278" s="46"/>
      <c r="M278" s="48"/>
    </row>
    <row r="279" spans="1:13" s="7" customFormat="1" ht="15.75">
      <c r="A279" s="127"/>
      <c r="B279" s="107"/>
      <c r="C279" s="98" t="s">
        <v>53</v>
      </c>
      <c r="D279" s="99" t="s">
        <v>50</v>
      </c>
      <c r="E279" s="57">
        <v>0.0112</v>
      </c>
      <c r="F279" s="46">
        <f>F276*E279</f>
        <v>2.1056</v>
      </c>
      <c r="G279" s="46"/>
      <c r="H279" s="46"/>
      <c r="I279" s="46"/>
      <c r="J279" s="46"/>
      <c r="K279" s="46"/>
      <c r="L279" s="46"/>
      <c r="M279" s="48"/>
    </row>
    <row r="280" spans="1:13" s="7" customFormat="1" ht="15.75">
      <c r="A280" s="127"/>
      <c r="B280" s="107"/>
      <c r="C280" s="98" t="s">
        <v>54</v>
      </c>
      <c r="D280" s="99" t="s">
        <v>50</v>
      </c>
      <c r="E280" s="57">
        <v>0.0248</v>
      </c>
      <c r="F280" s="46">
        <f>F277*E280</f>
        <v>0.1538592</v>
      </c>
      <c r="G280" s="46"/>
      <c r="H280" s="46"/>
      <c r="I280" s="46"/>
      <c r="J280" s="46"/>
      <c r="K280" s="46"/>
      <c r="L280" s="46"/>
      <c r="M280" s="48"/>
    </row>
    <row r="281" spans="1:13" s="7" customFormat="1" ht="31.5">
      <c r="A281" s="127"/>
      <c r="B281" s="107"/>
      <c r="C281" s="98" t="s">
        <v>52</v>
      </c>
      <c r="D281" s="99" t="s">
        <v>50</v>
      </c>
      <c r="E281" s="57">
        <v>0.00414</v>
      </c>
      <c r="F281" s="46">
        <f>F276*E281</f>
        <v>0.7783199999999999</v>
      </c>
      <c r="G281" s="46"/>
      <c r="H281" s="46"/>
      <c r="I281" s="46"/>
      <c r="J281" s="46"/>
      <c r="K281" s="46"/>
      <c r="L281" s="46"/>
      <c r="M281" s="48"/>
    </row>
    <row r="282" spans="1:13" s="7" customFormat="1" ht="15.75">
      <c r="A282" s="127"/>
      <c r="B282" s="107"/>
      <c r="C282" s="98" t="s">
        <v>55</v>
      </c>
      <c r="D282" s="99" t="s">
        <v>50</v>
      </c>
      <c r="E282" s="57">
        <v>0.00053</v>
      </c>
      <c r="F282" s="46">
        <f>F276*E282</f>
        <v>0.09963999999999999</v>
      </c>
      <c r="G282" s="46"/>
      <c r="H282" s="46"/>
      <c r="I282" s="46"/>
      <c r="J282" s="46"/>
      <c r="K282" s="46"/>
      <c r="L282" s="46"/>
      <c r="M282" s="48"/>
    </row>
    <row r="283" spans="1:13" s="7" customFormat="1" ht="15.75">
      <c r="A283" s="127"/>
      <c r="B283" s="107"/>
      <c r="C283" s="43" t="s">
        <v>5</v>
      </c>
      <c r="D283" s="99"/>
      <c r="E283" s="57"/>
      <c r="F283" s="46"/>
      <c r="G283" s="46"/>
      <c r="H283" s="46"/>
      <c r="I283" s="46"/>
      <c r="J283" s="46"/>
      <c r="K283" s="46"/>
      <c r="L283" s="46"/>
      <c r="M283" s="48"/>
    </row>
    <row r="284" spans="1:13" s="7" customFormat="1" ht="15.75">
      <c r="A284" s="127"/>
      <c r="B284" s="107"/>
      <c r="C284" s="98" t="s">
        <v>87</v>
      </c>
      <c r="D284" s="99" t="s">
        <v>39</v>
      </c>
      <c r="E284" s="57">
        <v>0.1662</v>
      </c>
      <c r="F284" s="46">
        <f>F276*E284</f>
        <v>31.245599999999996</v>
      </c>
      <c r="G284" s="46"/>
      <c r="H284" s="46"/>
      <c r="I284" s="46"/>
      <c r="J284" s="46"/>
      <c r="K284" s="46"/>
      <c r="L284" s="46"/>
      <c r="M284" s="48"/>
    </row>
    <row r="285" spans="1:13" s="7" customFormat="1" ht="15.75">
      <c r="A285" s="127"/>
      <c r="B285" s="107"/>
      <c r="C285" s="98" t="s">
        <v>6</v>
      </c>
      <c r="D285" s="99" t="s">
        <v>39</v>
      </c>
      <c r="E285" s="57">
        <v>0.03</v>
      </c>
      <c r="F285" s="46">
        <f>F276*E285</f>
        <v>5.64</v>
      </c>
      <c r="G285" s="46"/>
      <c r="H285" s="46"/>
      <c r="I285" s="46"/>
      <c r="J285" s="46"/>
      <c r="K285" s="46"/>
      <c r="L285" s="46"/>
      <c r="M285" s="48"/>
    </row>
    <row r="286" spans="1:13" s="7" customFormat="1" ht="15.75">
      <c r="A286" s="42"/>
      <c r="B286" s="10"/>
      <c r="C286" s="40" t="s">
        <v>143</v>
      </c>
      <c r="D286" s="10" t="s">
        <v>38</v>
      </c>
      <c r="E286" s="12"/>
      <c r="F286" s="52">
        <f>F284*1.6</f>
        <v>49.99296</v>
      </c>
      <c r="G286" s="11"/>
      <c r="H286" s="11"/>
      <c r="I286" s="11"/>
      <c r="J286" s="11"/>
      <c r="K286" s="11"/>
      <c r="L286" s="11"/>
      <c r="M286" s="13"/>
    </row>
    <row r="287" spans="1:13" s="7" customFormat="1" ht="15.75">
      <c r="A287" s="42">
        <v>6</v>
      </c>
      <c r="B287" s="97" t="s">
        <v>58</v>
      </c>
      <c r="C287" s="101" t="s">
        <v>148</v>
      </c>
      <c r="D287" s="43" t="s">
        <v>38</v>
      </c>
      <c r="E287" s="102"/>
      <c r="F287" s="103">
        <v>0.1</v>
      </c>
      <c r="G287" s="102"/>
      <c r="H287" s="104"/>
      <c r="I287" s="105"/>
      <c r="J287" s="104"/>
      <c r="K287" s="105"/>
      <c r="L287" s="104"/>
      <c r="M287" s="106"/>
    </row>
    <row r="288" spans="1:13" s="7" customFormat="1" ht="15.75">
      <c r="A288" s="118"/>
      <c r="B288" s="107"/>
      <c r="C288" s="98" t="s">
        <v>59</v>
      </c>
      <c r="D288" s="99" t="s">
        <v>50</v>
      </c>
      <c r="E288" s="46">
        <v>0.3</v>
      </c>
      <c r="F288" s="46">
        <f>F287*E288</f>
        <v>0.03</v>
      </c>
      <c r="G288" s="46"/>
      <c r="H288" s="46"/>
      <c r="I288" s="46"/>
      <c r="J288" s="46"/>
      <c r="K288" s="46"/>
      <c r="L288" s="46"/>
      <c r="M288" s="48"/>
    </row>
    <row r="289" spans="1:13" s="7" customFormat="1" ht="15.75">
      <c r="A289" s="118"/>
      <c r="B289" s="107"/>
      <c r="C289" s="43" t="s">
        <v>5</v>
      </c>
      <c r="D289" s="99"/>
      <c r="E289" s="57"/>
      <c r="F289" s="46"/>
      <c r="G289" s="46"/>
      <c r="H289" s="46"/>
      <c r="I289" s="46"/>
      <c r="J289" s="46"/>
      <c r="K289" s="46"/>
      <c r="L289" s="46"/>
      <c r="M289" s="48"/>
    </row>
    <row r="290" spans="1:13" s="7" customFormat="1" ht="15.75">
      <c r="A290" s="118"/>
      <c r="B290" s="107"/>
      <c r="C290" s="98" t="s">
        <v>60</v>
      </c>
      <c r="D290" s="99" t="s">
        <v>38</v>
      </c>
      <c r="E290" s="77">
        <v>1.03</v>
      </c>
      <c r="F290" s="77">
        <f>F287*E290</f>
        <v>0.10300000000000001</v>
      </c>
      <c r="G290" s="46"/>
      <c r="H290" s="46"/>
      <c r="I290" s="46"/>
      <c r="J290" s="46"/>
      <c r="K290" s="46"/>
      <c r="L290" s="46"/>
      <c r="M290" s="48"/>
    </row>
    <row r="291" spans="1:13" s="7" customFormat="1" ht="15.75">
      <c r="A291" s="42"/>
      <c r="B291" s="10"/>
      <c r="C291" s="40" t="s">
        <v>144</v>
      </c>
      <c r="D291" s="10" t="s">
        <v>38</v>
      </c>
      <c r="E291" s="12"/>
      <c r="F291" s="41">
        <f>F290</f>
        <v>0.10300000000000001</v>
      </c>
      <c r="G291" s="11"/>
      <c r="H291" s="11"/>
      <c r="I291" s="11"/>
      <c r="J291" s="11"/>
      <c r="K291" s="11"/>
      <c r="L291" s="11"/>
      <c r="M291" s="13"/>
    </row>
    <row r="292" spans="1:13" s="7" customFormat="1" ht="63">
      <c r="A292" s="42">
        <v>7</v>
      </c>
      <c r="B292" s="97" t="s">
        <v>61</v>
      </c>
      <c r="C292" s="101" t="s">
        <v>88</v>
      </c>
      <c r="D292" s="43" t="s">
        <v>40</v>
      </c>
      <c r="E292" s="102"/>
      <c r="F292" s="61">
        <v>176</v>
      </c>
      <c r="G292" s="102"/>
      <c r="H292" s="104"/>
      <c r="I292" s="105"/>
      <c r="J292" s="104"/>
      <c r="K292" s="105"/>
      <c r="L292" s="104"/>
      <c r="M292" s="106"/>
    </row>
    <row r="293" spans="1:13" s="7" customFormat="1" ht="15.75">
      <c r="A293" s="127"/>
      <c r="B293" s="107"/>
      <c r="C293" s="98" t="s">
        <v>48</v>
      </c>
      <c r="D293" s="99" t="s">
        <v>3</v>
      </c>
      <c r="E293" s="57">
        <v>0.03778</v>
      </c>
      <c r="F293" s="46">
        <f>F292*E293</f>
        <v>6.64928</v>
      </c>
      <c r="G293" s="46"/>
      <c r="H293" s="46"/>
      <c r="I293" s="46"/>
      <c r="J293" s="46"/>
      <c r="K293" s="46"/>
      <c r="L293" s="46"/>
      <c r="M293" s="48"/>
    </row>
    <row r="294" spans="1:13" s="7" customFormat="1" ht="15.75">
      <c r="A294" s="127"/>
      <c r="B294" s="107"/>
      <c r="C294" s="98" t="s">
        <v>62</v>
      </c>
      <c r="D294" s="99" t="s">
        <v>50</v>
      </c>
      <c r="E294" s="78">
        <v>0.00302</v>
      </c>
      <c r="F294" s="46">
        <f>F292*E294</f>
        <v>0.53152</v>
      </c>
      <c r="G294" s="46"/>
      <c r="H294" s="46"/>
      <c r="I294" s="46"/>
      <c r="J294" s="46"/>
      <c r="K294" s="46"/>
      <c r="L294" s="46"/>
      <c r="M294" s="48"/>
    </row>
    <row r="295" spans="1:13" s="7" customFormat="1" ht="15.75">
      <c r="A295" s="127"/>
      <c r="B295" s="107"/>
      <c r="C295" s="98" t="s">
        <v>53</v>
      </c>
      <c r="D295" s="99" t="s">
        <v>50</v>
      </c>
      <c r="E295" s="57">
        <v>0.0037</v>
      </c>
      <c r="F295" s="46">
        <f>F292*E295</f>
        <v>0.6512</v>
      </c>
      <c r="G295" s="46"/>
      <c r="H295" s="46"/>
      <c r="I295" s="46"/>
      <c r="J295" s="46"/>
      <c r="K295" s="46"/>
      <c r="L295" s="46"/>
      <c r="M295" s="48"/>
    </row>
    <row r="296" spans="1:13" s="7" customFormat="1" ht="15.75">
      <c r="A296" s="127"/>
      <c r="B296" s="107"/>
      <c r="C296" s="98" t="s">
        <v>54</v>
      </c>
      <c r="D296" s="99" t="s">
        <v>50</v>
      </c>
      <c r="E296" s="57">
        <v>0.0111</v>
      </c>
      <c r="F296" s="46">
        <f>F292*E296</f>
        <v>1.9536</v>
      </c>
      <c r="G296" s="46"/>
      <c r="H296" s="46"/>
      <c r="I296" s="46"/>
      <c r="J296" s="46"/>
      <c r="K296" s="46"/>
      <c r="L296" s="46"/>
      <c r="M296" s="48"/>
    </row>
    <row r="297" spans="1:13" s="7" customFormat="1" ht="15.75">
      <c r="A297" s="127"/>
      <c r="B297" s="107"/>
      <c r="C297" s="98" t="s">
        <v>63</v>
      </c>
      <c r="D297" s="99" t="s">
        <v>0</v>
      </c>
      <c r="E297" s="57">
        <v>0.0023</v>
      </c>
      <c r="F297" s="46">
        <f>F292*E297</f>
        <v>0.4048</v>
      </c>
      <c r="G297" s="46"/>
      <c r="H297" s="46"/>
      <c r="I297" s="46"/>
      <c r="J297" s="46"/>
      <c r="K297" s="46"/>
      <c r="L297" s="46"/>
      <c r="M297" s="48"/>
    </row>
    <row r="298" spans="1:13" s="7" customFormat="1" ht="15.75">
      <c r="A298" s="127"/>
      <c r="B298" s="107"/>
      <c r="C298" s="43" t="s">
        <v>5</v>
      </c>
      <c r="D298" s="99"/>
      <c r="E298" s="46"/>
      <c r="F298" s="46"/>
      <c r="G298" s="46"/>
      <c r="H298" s="46"/>
      <c r="I298" s="46"/>
      <c r="J298" s="46"/>
      <c r="K298" s="46"/>
      <c r="L298" s="46"/>
      <c r="M298" s="48"/>
    </row>
    <row r="299" spans="1:13" s="7" customFormat="1" ht="31.5">
      <c r="A299" s="127"/>
      <c r="B299" s="107"/>
      <c r="C299" s="128" t="s">
        <v>71</v>
      </c>
      <c r="D299" s="108" t="s">
        <v>42</v>
      </c>
      <c r="E299" s="57">
        <v>0.13947</v>
      </c>
      <c r="F299" s="46">
        <f>F292*E299</f>
        <v>24.54672</v>
      </c>
      <c r="G299" s="46"/>
      <c r="H299" s="46"/>
      <c r="I299" s="46"/>
      <c r="J299" s="46"/>
      <c r="K299" s="46"/>
      <c r="L299" s="46"/>
      <c r="M299" s="48"/>
    </row>
    <row r="300" spans="1:13" s="7" customFormat="1" ht="15.75">
      <c r="A300" s="127"/>
      <c r="B300" s="107"/>
      <c r="C300" s="98" t="s">
        <v>64</v>
      </c>
      <c r="D300" s="99" t="s">
        <v>0</v>
      </c>
      <c r="E300" s="46">
        <v>0.0149</v>
      </c>
      <c r="F300" s="46">
        <f>F292*E300</f>
        <v>2.6224</v>
      </c>
      <c r="G300" s="46"/>
      <c r="H300" s="46"/>
      <c r="I300" s="46"/>
      <c r="J300" s="46"/>
      <c r="K300" s="46"/>
      <c r="L300" s="46"/>
      <c r="M300" s="48"/>
    </row>
    <row r="301" spans="1:13" s="7" customFormat="1" ht="31.5">
      <c r="A301" s="127"/>
      <c r="B301" s="10"/>
      <c r="C301" s="40" t="s">
        <v>145</v>
      </c>
      <c r="D301" s="10" t="s">
        <v>38</v>
      </c>
      <c r="E301" s="12"/>
      <c r="F301" s="41">
        <f>F299</f>
        <v>24.54672</v>
      </c>
      <c r="G301" s="11"/>
      <c r="H301" s="11"/>
      <c r="I301" s="11"/>
      <c r="J301" s="11"/>
      <c r="K301" s="11"/>
      <c r="L301" s="11"/>
      <c r="M301" s="13"/>
    </row>
    <row r="302" spans="1:13" s="7" customFormat="1" ht="15.75">
      <c r="A302" s="42">
        <v>8</v>
      </c>
      <c r="B302" s="97" t="s">
        <v>58</v>
      </c>
      <c r="C302" s="101" t="s">
        <v>186</v>
      </c>
      <c r="D302" s="43" t="s">
        <v>38</v>
      </c>
      <c r="E302" s="102"/>
      <c r="F302" s="103">
        <v>0.05</v>
      </c>
      <c r="G302" s="102"/>
      <c r="H302" s="104"/>
      <c r="I302" s="105"/>
      <c r="J302" s="104"/>
      <c r="K302" s="105"/>
      <c r="L302" s="104"/>
      <c r="M302" s="106"/>
    </row>
    <row r="303" spans="1:13" s="7" customFormat="1" ht="15.75">
      <c r="A303" s="127"/>
      <c r="B303" s="107"/>
      <c r="C303" s="98" t="s">
        <v>59</v>
      </c>
      <c r="D303" s="99" t="s">
        <v>50</v>
      </c>
      <c r="E303" s="46">
        <v>0.3</v>
      </c>
      <c r="F303" s="46">
        <f>F302*E303</f>
        <v>0.015</v>
      </c>
      <c r="G303" s="46"/>
      <c r="H303" s="46"/>
      <c r="I303" s="46"/>
      <c r="J303" s="46"/>
      <c r="K303" s="46"/>
      <c r="L303" s="46"/>
      <c r="M303" s="48"/>
    </row>
    <row r="304" spans="1:13" s="7" customFormat="1" ht="15.75">
      <c r="A304" s="127"/>
      <c r="B304" s="107"/>
      <c r="C304" s="43" t="s">
        <v>5</v>
      </c>
      <c r="D304" s="99"/>
      <c r="E304" s="57"/>
      <c r="F304" s="46"/>
      <c r="G304" s="46"/>
      <c r="H304" s="46"/>
      <c r="I304" s="46"/>
      <c r="J304" s="46"/>
      <c r="K304" s="46"/>
      <c r="L304" s="46"/>
      <c r="M304" s="48"/>
    </row>
    <row r="305" spans="1:13" s="7" customFormat="1" ht="15.75">
      <c r="A305" s="127"/>
      <c r="B305" s="107"/>
      <c r="C305" s="98" t="s">
        <v>60</v>
      </c>
      <c r="D305" s="99" t="s">
        <v>38</v>
      </c>
      <c r="E305" s="77">
        <v>1.03</v>
      </c>
      <c r="F305" s="77">
        <f>F302*E305</f>
        <v>0.051500000000000004</v>
      </c>
      <c r="G305" s="46"/>
      <c r="H305" s="46"/>
      <c r="I305" s="46"/>
      <c r="J305" s="46"/>
      <c r="K305" s="46"/>
      <c r="L305" s="46"/>
      <c r="M305" s="48"/>
    </row>
    <row r="306" spans="1:13" s="7" customFormat="1" ht="15.75">
      <c r="A306" s="42"/>
      <c r="B306" s="10"/>
      <c r="C306" s="40" t="s">
        <v>116</v>
      </c>
      <c r="D306" s="10" t="s">
        <v>38</v>
      </c>
      <c r="E306" s="12"/>
      <c r="F306" s="41">
        <f>F305</f>
        <v>0.051500000000000004</v>
      </c>
      <c r="G306" s="11"/>
      <c r="H306" s="11"/>
      <c r="I306" s="11"/>
      <c r="J306" s="11"/>
      <c r="K306" s="11"/>
      <c r="L306" s="11"/>
      <c r="M306" s="13"/>
    </row>
    <row r="307" spans="1:13" s="7" customFormat="1" ht="63">
      <c r="A307" s="42">
        <v>9</v>
      </c>
      <c r="B307" s="97" t="s">
        <v>61</v>
      </c>
      <c r="C307" s="101" t="s">
        <v>90</v>
      </c>
      <c r="D307" s="43" t="s">
        <v>40</v>
      </c>
      <c r="E307" s="102"/>
      <c r="F307" s="61">
        <f>F292</f>
        <v>176</v>
      </c>
      <c r="G307" s="102"/>
      <c r="H307" s="104"/>
      <c r="I307" s="105"/>
      <c r="J307" s="104"/>
      <c r="K307" s="105"/>
      <c r="L307" s="104"/>
      <c r="M307" s="106"/>
    </row>
    <row r="308" spans="1:13" s="7" customFormat="1" ht="15.75">
      <c r="A308" s="127"/>
      <c r="B308" s="107"/>
      <c r="C308" s="98" t="s">
        <v>48</v>
      </c>
      <c r="D308" s="99" t="s">
        <v>3</v>
      </c>
      <c r="E308" s="57">
        <v>0.0375</v>
      </c>
      <c r="F308" s="46">
        <f>F307*E308</f>
        <v>6.6</v>
      </c>
      <c r="G308" s="46"/>
      <c r="H308" s="46"/>
      <c r="I308" s="46"/>
      <c r="J308" s="46"/>
      <c r="K308" s="46"/>
      <c r="L308" s="46"/>
      <c r="M308" s="48"/>
    </row>
    <row r="309" spans="1:13" s="7" customFormat="1" ht="15.75">
      <c r="A309" s="127"/>
      <c r="B309" s="107"/>
      <c r="C309" s="98" t="s">
        <v>62</v>
      </c>
      <c r="D309" s="99" t="s">
        <v>50</v>
      </c>
      <c r="E309" s="78">
        <v>0.00302</v>
      </c>
      <c r="F309" s="46">
        <f>F307*E309</f>
        <v>0.53152</v>
      </c>
      <c r="G309" s="46"/>
      <c r="H309" s="46"/>
      <c r="I309" s="46"/>
      <c r="J309" s="46"/>
      <c r="K309" s="46"/>
      <c r="L309" s="46"/>
      <c r="M309" s="48"/>
    </row>
    <row r="310" spans="1:13" s="7" customFormat="1" ht="15.75">
      <c r="A310" s="127"/>
      <c r="B310" s="107"/>
      <c r="C310" s="98" t="s">
        <v>53</v>
      </c>
      <c r="D310" s="99" t="s">
        <v>50</v>
      </c>
      <c r="E310" s="57">
        <v>0.0037</v>
      </c>
      <c r="F310" s="46">
        <f>F307*E310</f>
        <v>0.6512</v>
      </c>
      <c r="G310" s="46"/>
      <c r="H310" s="46"/>
      <c r="I310" s="46"/>
      <c r="J310" s="46"/>
      <c r="K310" s="46"/>
      <c r="L310" s="46"/>
      <c r="M310" s="48"/>
    </row>
    <row r="311" spans="1:13" s="7" customFormat="1" ht="15.75">
      <c r="A311" s="127"/>
      <c r="B311" s="107"/>
      <c r="C311" s="98" t="s">
        <v>54</v>
      </c>
      <c r="D311" s="99" t="s">
        <v>50</v>
      </c>
      <c r="E311" s="57">
        <v>0.0111</v>
      </c>
      <c r="F311" s="46">
        <f>F307*E311</f>
        <v>1.9536</v>
      </c>
      <c r="G311" s="46"/>
      <c r="H311" s="46"/>
      <c r="I311" s="46"/>
      <c r="J311" s="46"/>
      <c r="K311" s="46"/>
      <c r="L311" s="46"/>
      <c r="M311" s="48"/>
    </row>
    <row r="312" spans="1:13" s="7" customFormat="1" ht="15.75">
      <c r="A312" s="127"/>
      <c r="B312" s="107"/>
      <c r="C312" s="98" t="s">
        <v>63</v>
      </c>
      <c r="D312" s="99" t="s">
        <v>0</v>
      </c>
      <c r="E312" s="57">
        <v>0.0023</v>
      </c>
      <c r="F312" s="46">
        <f>F307*E312</f>
        <v>0.4048</v>
      </c>
      <c r="G312" s="46"/>
      <c r="H312" s="46"/>
      <c r="I312" s="46"/>
      <c r="J312" s="46"/>
      <c r="K312" s="46"/>
      <c r="L312" s="46"/>
      <c r="M312" s="48"/>
    </row>
    <row r="313" spans="1:13" s="7" customFormat="1" ht="15.75">
      <c r="A313" s="127"/>
      <c r="B313" s="107"/>
      <c r="C313" s="43" t="s">
        <v>5</v>
      </c>
      <c r="D313" s="99"/>
      <c r="E313" s="46"/>
      <c r="F313" s="46"/>
      <c r="G313" s="46"/>
      <c r="H313" s="46"/>
      <c r="I313" s="46"/>
      <c r="J313" s="46"/>
      <c r="K313" s="46"/>
      <c r="L313" s="46"/>
      <c r="M313" s="48"/>
    </row>
    <row r="314" spans="1:13" s="7" customFormat="1" ht="31.5">
      <c r="A314" s="127"/>
      <c r="B314" s="107"/>
      <c r="C314" s="108" t="s">
        <v>65</v>
      </c>
      <c r="D314" s="108" t="s">
        <v>42</v>
      </c>
      <c r="E314" s="57">
        <v>0.0974</v>
      </c>
      <c r="F314" s="46">
        <f>F307*E314</f>
        <v>17.1424</v>
      </c>
      <c r="G314" s="46"/>
      <c r="H314" s="46"/>
      <c r="I314" s="46"/>
      <c r="J314" s="46"/>
      <c r="K314" s="46"/>
      <c r="L314" s="46"/>
      <c r="M314" s="48"/>
    </row>
    <row r="315" spans="1:13" s="7" customFormat="1" ht="15.75">
      <c r="A315" s="127"/>
      <c r="B315" s="107"/>
      <c r="C315" s="98" t="s">
        <v>64</v>
      </c>
      <c r="D315" s="99" t="s">
        <v>0</v>
      </c>
      <c r="E315" s="46">
        <v>0.0149</v>
      </c>
      <c r="F315" s="46">
        <f>F307*E315</f>
        <v>2.6224</v>
      </c>
      <c r="G315" s="46"/>
      <c r="H315" s="46"/>
      <c r="I315" s="46"/>
      <c r="J315" s="46"/>
      <c r="K315" s="46"/>
      <c r="L315" s="46"/>
      <c r="M315" s="48"/>
    </row>
    <row r="316" spans="1:13" s="7" customFormat="1" ht="31.5">
      <c r="A316" s="42"/>
      <c r="B316" s="10"/>
      <c r="C316" s="40" t="s">
        <v>145</v>
      </c>
      <c r="D316" s="10" t="s">
        <v>38</v>
      </c>
      <c r="E316" s="12"/>
      <c r="F316" s="41">
        <f>F314</f>
        <v>17.1424</v>
      </c>
      <c r="G316" s="11"/>
      <c r="H316" s="11"/>
      <c r="I316" s="11"/>
      <c r="J316" s="11"/>
      <c r="K316" s="11"/>
      <c r="L316" s="11"/>
      <c r="M316" s="13"/>
    </row>
    <row r="317" spans="1:13" s="7" customFormat="1" ht="15.75">
      <c r="A317" s="42"/>
      <c r="B317" s="10"/>
      <c r="C317" s="76" t="s">
        <v>132</v>
      </c>
      <c r="D317" s="66"/>
      <c r="E317" s="67"/>
      <c r="F317" s="67"/>
      <c r="G317" s="25"/>
      <c r="H317" s="25"/>
      <c r="I317" s="25"/>
      <c r="J317" s="25"/>
      <c r="K317" s="25"/>
      <c r="L317" s="25"/>
      <c r="M317" s="68"/>
    </row>
    <row r="318" spans="1:13" s="7" customFormat="1" ht="31.5">
      <c r="A318" s="42">
        <v>1</v>
      </c>
      <c r="B318" s="97" t="s">
        <v>86</v>
      </c>
      <c r="C318" s="101" t="s">
        <v>133</v>
      </c>
      <c r="D318" s="43" t="s">
        <v>40</v>
      </c>
      <c r="E318" s="102"/>
      <c r="F318" s="61">
        <v>140</v>
      </c>
      <c r="G318" s="102"/>
      <c r="H318" s="104"/>
      <c r="I318" s="105"/>
      <c r="J318" s="104"/>
      <c r="K318" s="105"/>
      <c r="L318" s="104"/>
      <c r="M318" s="106"/>
    </row>
    <row r="319" spans="1:13" s="7" customFormat="1" ht="15.75">
      <c r="A319" s="127"/>
      <c r="B319" s="107"/>
      <c r="C319" s="98" t="s">
        <v>48</v>
      </c>
      <c r="D319" s="99" t="s">
        <v>3</v>
      </c>
      <c r="E319" s="77">
        <v>0.033</v>
      </c>
      <c r="F319" s="46">
        <f>F318*E319</f>
        <v>4.62</v>
      </c>
      <c r="G319" s="46"/>
      <c r="H319" s="46"/>
      <c r="I319" s="46"/>
      <c r="J319" s="46"/>
      <c r="K319" s="46"/>
      <c r="L319" s="46"/>
      <c r="M319" s="48"/>
    </row>
    <row r="320" spans="1:13" s="7" customFormat="1" ht="15.75">
      <c r="A320" s="127"/>
      <c r="B320" s="107"/>
      <c r="C320" s="98" t="s">
        <v>49</v>
      </c>
      <c r="D320" s="99" t="s">
        <v>50</v>
      </c>
      <c r="E320" s="57">
        <v>0.00191</v>
      </c>
      <c r="F320" s="46">
        <f>F318*E320</f>
        <v>0.2674</v>
      </c>
      <c r="G320" s="46"/>
      <c r="H320" s="46"/>
      <c r="I320" s="46"/>
      <c r="J320" s="46"/>
      <c r="K320" s="46"/>
      <c r="L320" s="46"/>
      <c r="M320" s="48"/>
    </row>
    <row r="321" spans="1:13" s="7" customFormat="1" ht="15.75">
      <c r="A321" s="127"/>
      <c r="B321" s="107"/>
      <c r="C321" s="98" t="s">
        <v>53</v>
      </c>
      <c r="D321" s="99" t="s">
        <v>50</v>
      </c>
      <c r="E321" s="57">
        <v>0.0112</v>
      </c>
      <c r="F321" s="46">
        <f>F318*E321</f>
        <v>1.568</v>
      </c>
      <c r="G321" s="46"/>
      <c r="H321" s="46"/>
      <c r="I321" s="46"/>
      <c r="J321" s="46"/>
      <c r="K321" s="46"/>
      <c r="L321" s="46"/>
      <c r="M321" s="48"/>
    </row>
    <row r="322" spans="1:13" s="7" customFormat="1" ht="15.75">
      <c r="A322" s="127"/>
      <c r="B322" s="107"/>
      <c r="C322" s="98" t="s">
        <v>54</v>
      </c>
      <c r="D322" s="99" t="s">
        <v>50</v>
      </c>
      <c r="E322" s="57">
        <v>0.0248</v>
      </c>
      <c r="F322" s="46">
        <f>F319*E322</f>
        <v>0.114576</v>
      </c>
      <c r="G322" s="46"/>
      <c r="H322" s="46"/>
      <c r="I322" s="46"/>
      <c r="J322" s="46"/>
      <c r="K322" s="46"/>
      <c r="L322" s="46"/>
      <c r="M322" s="48"/>
    </row>
    <row r="323" spans="1:13" s="7" customFormat="1" ht="31.5">
      <c r="A323" s="127"/>
      <c r="B323" s="107"/>
      <c r="C323" s="98" t="s">
        <v>52</v>
      </c>
      <c r="D323" s="99" t="s">
        <v>50</v>
      </c>
      <c r="E323" s="57">
        <v>0.00414</v>
      </c>
      <c r="F323" s="46">
        <f>F318*E323</f>
        <v>0.5795999999999999</v>
      </c>
      <c r="G323" s="46"/>
      <c r="H323" s="46"/>
      <c r="I323" s="46"/>
      <c r="J323" s="46"/>
      <c r="K323" s="46"/>
      <c r="L323" s="46"/>
      <c r="M323" s="48"/>
    </row>
    <row r="324" spans="1:13" s="7" customFormat="1" ht="15.75">
      <c r="A324" s="127"/>
      <c r="B324" s="107"/>
      <c r="C324" s="98" t="s">
        <v>55</v>
      </c>
      <c r="D324" s="99" t="s">
        <v>50</v>
      </c>
      <c r="E324" s="57">
        <v>0.00053</v>
      </c>
      <c r="F324" s="46">
        <f>F318*E324</f>
        <v>0.0742</v>
      </c>
      <c r="G324" s="46"/>
      <c r="H324" s="46"/>
      <c r="I324" s="46"/>
      <c r="J324" s="46"/>
      <c r="K324" s="46"/>
      <c r="L324" s="46"/>
      <c r="M324" s="48"/>
    </row>
    <row r="325" spans="1:13" s="7" customFormat="1" ht="15.75">
      <c r="A325" s="127"/>
      <c r="B325" s="107"/>
      <c r="C325" s="43" t="s">
        <v>5</v>
      </c>
      <c r="D325" s="99"/>
      <c r="E325" s="57"/>
      <c r="F325" s="46"/>
      <c r="G325" s="46"/>
      <c r="H325" s="46"/>
      <c r="I325" s="46"/>
      <c r="J325" s="46"/>
      <c r="K325" s="46"/>
      <c r="L325" s="46"/>
      <c r="M325" s="48"/>
    </row>
    <row r="326" spans="1:13" s="7" customFormat="1" ht="15.75">
      <c r="A326" s="127"/>
      <c r="B326" s="107"/>
      <c r="C326" s="98" t="s">
        <v>134</v>
      </c>
      <c r="D326" s="99" t="s">
        <v>39</v>
      </c>
      <c r="E326" s="57">
        <v>0.1158</v>
      </c>
      <c r="F326" s="46">
        <f>F318*E326</f>
        <v>16.212</v>
      </c>
      <c r="G326" s="46"/>
      <c r="H326" s="46"/>
      <c r="I326" s="46"/>
      <c r="J326" s="46"/>
      <c r="K326" s="46"/>
      <c r="L326" s="46"/>
      <c r="M326" s="48"/>
    </row>
    <row r="327" spans="1:13" s="7" customFormat="1" ht="15.75">
      <c r="A327" s="127"/>
      <c r="B327" s="107"/>
      <c r="C327" s="98" t="s">
        <v>6</v>
      </c>
      <c r="D327" s="99" t="s">
        <v>39</v>
      </c>
      <c r="E327" s="57">
        <v>0.03</v>
      </c>
      <c r="F327" s="46">
        <f>F318*E327</f>
        <v>4.2</v>
      </c>
      <c r="G327" s="46"/>
      <c r="H327" s="46"/>
      <c r="I327" s="46"/>
      <c r="J327" s="46"/>
      <c r="K327" s="46"/>
      <c r="L327" s="46"/>
      <c r="M327" s="48"/>
    </row>
    <row r="328" spans="1:13" s="7" customFormat="1" ht="15.75">
      <c r="A328" s="42"/>
      <c r="B328" s="10"/>
      <c r="C328" s="40" t="s">
        <v>143</v>
      </c>
      <c r="D328" s="10" t="s">
        <v>38</v>
      </c>
      <c r="E328" s="12"/>
      <c r="F328" s="52">
        <f>F326*1.6</f>
        <v>25.9392</v>
      </c>
      <c r="G328" s="11"/>
      <c r="H328" s="11"/>
      <c r="I328" s="11"/>
      <c r="J328" s="11"/>
      <c r="K328" s="11"/>
      <c r="L328" s="11"/>
      <c r="M328" s="13"/>
    </row>
    <row r="329" spans="1:13" s="7" customFormat="1" ht="15.75">
      <c r="A329" s="42">
        <v>2</v>
      </c>
      <c r="B329" s="97" t="s">
        <v>58</v>
      </c>
      <c r="C329" s="101" t="s">
        <v>186</v>
      </c>
      <c r="D329" s="43" t="s">
        <v>38</v>
      </c>
      <c r="E329" s="102"/>
      <c r="F329" s="103">
        <v>0.082</v>
      </c>
      <c r="G329" s="102"/>
      <c r="H329" s="104"/>
      <c r="I329" s="105"/>
      <c r="J329" s="104"/>
      <c r="K329" s="105"/>
      <c r="L329" s="104"/>
      <c r="M329" s="106"/>
    </row>
    <row r="330" spans="1:13" s="7" customFormat="1" ht="15.75">
      <c r="A330" s="118"/>
      <c r="B330" s="107"/>
      <c r="C330" s="98" t="s">
        <v>59</v>
      </c>
      <c r="D330" s="99" t="s">
        <v>50</v>
      </c>
      <c r="E330" s="46">
        <v>0.3</v>
      </c>
      <c r="F330" s="46">
        <f>F329*E330</f>
        <v>0.0246</v>
      </c>
      <c r="G330" s="46"/>
      <c r="H330" s="46"/>
      <c r="I330" s="46"/>
      <c r="J330" s="46"/>
      <c r="K330" s="46"/>
      <c r="L330" s="46"/>
      <c r="M330" s="48"/>
    </row>
    <row r="331" spans="1:13" s="7" customFormat="1" ht="15.75">
      <c r="A331" s="118"/>
      <c r="B331" s="107"/>
      <c r="C331" s="43" t="s">
        <v>5</v>
      </c>
      <c r="D331" s="99"/>
      <c r="E331" s="57"/>
      <c r="F331" s="46"/>
      <c r="G331" s="46"/>
      <c r="H331" s="46"/>
      <c r="I331" s="46"/>
      <c r="J331" s="46"/>
      <c r="K331" s="46"/>
      <c r="L331" s="46"/>
      <c r="M331" s="48"/>
    </row>
    <row r="332" spans="1:13" s="7" customFormat="1" ht="15.75">
      <c r="A332" s="118"/>
      <c r="B332" s="107"/>
      <c r="C332" s="98" t="s">
        <v>60</v>
      </c>
      <c r="D332" s="99" t="s">
        <v>38</v>
      </c>
      <c r="E332" s="77">
        <v>1.03</v>
      </c>
      <c r="F332" s="77">
        <f>F329*E332</f>
        <v>0.08446000000000001</v>
      </c>
      <c r="G332" s="46"/>
      <c r="H332" s="46"/>
      <c r="I332" s="46"/>
      <c r="J332" s="46"/>
      <c r="K332" s="46"/>
      <c r="L332" s="46"/>
      <c r="M332" s="48"/>
    </row>
    <row r="333" spans="1:13" s="7" customFormat="1" ht="15.75">
      <c r="A333" s="42"/>
      <c r="B333" s="10"/>
      <c r="C333" s="40" t="s">
        <v>144</v>
      </c>
      <c r="D333" s="10" t="s">
        <v>38</v>
      </c>
      <c r="E333" s="12"/>
      <c r="F333" s="41">
        <f>F332</f>
        <v>0.08446000000000001</v>
      </c>
      <c r="G333" s="11"/>
      <c r="H333" s="11"/>
      <c r="I333" s="11"/>
      <c r="J333" s="11"/>
      <c r="K333" s="11"/>
      <c r="L333" s="11"/>
      <c r="M333" s="13"/>
    </row>
    <row r="334" spans="1:13" s="7" customFormat="1" ht="63">
      <c r="A334" s="42">
        <v>3</v>
      </c>
      <c r="B334" s="60" t="s">
        <v>61</v>
      </c>
      <c r="C334" s="101" t="s">
        <v>135</v>
      </c>
      <c r="D334" s="43" t="s">
        <v>40</v>
      </c>
      <c r="E334" s="102"/>
      <c r="F334" s="61">
        <v>136</v>
      </c>
      <c r="G334" s="102"/>
      <c r="H334" s="104"/>
      <c r="I334" s="105"/>
      <c r="J334" s="104"/>
      <c r="K334" s="105"/>
      <c r="L334" s="104"/>
      <c r="M334" s="106"/>
    </row>
    <row r="335" spans="1:13" s="7" customFormat="1" ht="15.75">
      <c r="A335" s="118"/>
      <c r="B335" s="107"/>
      <c r="C335" s="98" t="s">
        <v>48</v>
      </c>
      <c r="D335" s="99" t="s">
        <v>3</v>
      </c>
      <c r="E335" s="57">
        <v>0.0376</v>
      </c>
      <c r="F335" s="46">
        <f>F334*E335</f>
        <v>5.1136</v>
      </c>
      <c r="G335" s="46"/>
      <c r="H335" s="46"/>
      <c r="I335" s="46"/>
      <c r="J335" s="46"/>
      <c r="K335" s="46"/>
      <c r="L335" s="46"/>
      <c r="M335" s="48"/>
    </row>
    <row r="336" spans="1:13" s="7" customFormat="1" ht="15.75">
      <c r="A336" s="118"/>
      <c r="B336" s="107"/>
      <c r="C336" s="98" t="s">
        <v>62</v>
      </c>
      <c r="D336" s="99" t="s">
        <v>50</v>
      </c>
      <c r="E336" s="78">
        <v>0.00302</v>
      </c>
      <c r="F336" s="46">
        <f>F334*E336</f>
        <v>0.41072000000000003</v>
      </c>
      <c r="G336" s="46"/>
      <c r="H336" s="46"/>
      <c r="I336" s="46"/>
      <c r="J336" s="46"/>
      <c r="K336" s="46"/>
      <c r="L336" s="46"/>
      <c r="M336" s="48"/>
    </row>
    <row r="337" spans="1:13" s="7" customFormat="1" ht="15.75">
      <c r="A337" s="118"/>
      <c r="B337" s="107"/>
      <c r="C337" s="98" t="s">
        <v>53</v>
      </c>
      <c r="D337" s="99" t="s">
        <v>50</v>
      </c>
      <c r="E337" s="57">
        <v>0.0037</v>
      </c>
      <c r="F337" s="46">
        <f>F334*E337</f>
        <v>0.5032</v>
      </c>
      <c r="G337" s="46"/>
      <c r="H337" s="46"/>
      <c r="I337" s="46"/>
      <c r="J337" s="46"/>
      <c r="K337" s="148"/>
      <c r="L337" s="46"/>
      <c r="M337" s="48"/>
    </row>
    <row r="338" spans="1:13" s="7" customFormat="1" ht="15.75">
      <c r="A338" s="118"/>
      <c r="B338" s="107"/>
      <c r="C338" s="98" t="s">
        <v>54</v>
      </c>
      <c r="D338" s="99" t="s">
        <v>50</v>
      </c>
      <c r="E338" s="57">
        <v>0.0111</v>
      </c>
      <c r="F338" s="46">
        <f>F334*E338</f>
        <v>1.5096</v>
      </c>
      <c r="G338" s="46"/>
      <c r="H338" s="46"/>
      <c r="I338" s="46"/>
      <c r="J338" s="46"/>
      <c r="K338" s="148"/>
      <c r="L338" s="46"/>
      <c r="M338" s="48"/>
    </row>
    <row r="339" spans="1:13" s="7" customFormat="1" ht="15.75">
      <c r="A339" s="118"/>
      <c r="B339" s="107"/>
      <c r="C339" s="98" t="s">
        <v>63</v>
      </c>
      <c r="D339" s="99" t="s">
        <v>0</v>
      </c>
      <c r="E339" s="57">
        <v>0.0023</v>
      </c>
      <c r="F339" s="46">
        <f>F334*E339</f>
        <v>0.31279999999999997</v>
      </c>
      <c r="G339" s="46"/>
      <c r="H339" s="46"/>
      <c r="I339" s="46"/>
      <c r="J339" s="46"/>
      <c r="K339" s="46"/>
      <c r="L339" s="46"/>
      <c r="M339" s="48"/>
    </row>
    <row r="340" spans="1:13" s="7" customFormat="1" ht="15.75">
      <c r="A340" s="118"/>
      <c r="B340" s="107"/>
      <c r="C340" s="43" t="s">
        <v>5</v>
      </c>
      <c r="D340" s="99"/>
      <c r="E340" s="46"/>
      <c r="F340" s="46"/>
      <c r="G340" s="46"/>
      <c r="H340" s="46"/>
      <c r="I340" s="46"/>
      <c r="J340" s="46"/>
      <c r="K340" s="46"/>
      <c r="L340" s="46"/>
      <c r="M340" s="48"/>
    </row>
    <row r="341" spans="1:13" s="7" customFormat="1" ht="31.5">
      <c r="A341" s="118"/>
      <c r="B341" s="107"/>
      <c r="C341" s="128" t="s">
        <v>65</v>
      </c>
      <c r="D341" s="108" t="s">
        <v>42</v>
      </c>
      <c r="E341" s="57">
        <v>0.1216</v>
      </c>
      <c r="F341" s="77">
        <f>F334*E341</f>
        <v>16.5376</v>
      </c>
      <c r="G341" s="46"/>
      <c r="H341" s="46"/>
      <c r="I341" s="46"/>
      <c r="J341" s="46"/>
      <c r="K341" s="46"/>
      <c r="L341" s="46"/>
      <c r="M341" s="48"/>
    </row>
    <row r="342" spans="1:13" s="7" customFormat="1" ht="15.75">
      <c r="A342" s="118"/>
      <c r="B342" s="107"/>
      <c r="C342" s="98" t="s">
        <v>64</v>
      </c>
      <c r="D342" s="99" t="s">
        <v>0</v>
      </c>
      <c r="E342" s="57">
        <v>0.0149</v>
      </c>
      <c r="F342" s="46">
        <f>F334*E342</f>
        <v>2.0264</v>
      </c>
      <c r="G342" s="46"/>
      <c r="H342" s="46"/>
      <c r="I342" s="46"/>
      <c r="J342" s="46"/>
      <c r="K342" s="46"/>
      <c r="L342" s="46"/>
      <c r="M342" s="48"/>
    </row>
    <row r="343" spans="1:13" s="7" customFormat="1" ht="31.5">
      <c r="A343" s="127"/>
      <c r="B343" s="10"/>
      <c r="C343" s="40" t="s">
        <v>149</v>
      </c>
      <c r="D343" s="10" t="s">
        <v>27</v>
      </c>
      <c r="E343" s="12"/>
      <c r="F343" s="41">
        <f>F341</f>
        <v>16.5376</v>
      </c>
      <c r="G343" s="11"/>
      <c r="H343" s="11"/>
      <c r="I343" s="11"/>
      <c r="J343" s="11"/>
      <c r="K343" s="11"/>
      <c r="L343" s="11"/>
      <c r="M343" s="13"/>
    </row>
    <row r="344" spans="1:13" s="7" customFormat="1" ht="15.75">
      <c r="A344" s="42"/>
      <c r="B344" s="10"/>
      <c r="C344" s="76" t="s">
        <v>189</v>
      </c>
      <c r="D344" s="66"/>
      <c r="E344" s="67"/>
      <c r="F344" s="67"/>
      <c r="G344" s="25"/>
      <c r="H344" s="25"/>
      <c r="I344" s="25"/>
      <c r="J344" s="25"/>
      <c r="K344" s="25"/>
      <c r="L344" s="25"/>
      <c r="M344" s="68"/>
    </row>
    <row r="345" spans="1:13" s="7" customFormat="1" ht="110.25">
      <c r="A345" s="42">
        <v>1</v>
      </c>
      <c r="B345" s="60" t="s">
        <v>190</v>
      </c>
      <c r="C345" s="62" t="s">
        <v>191</v>
      </c>
      <c r="D345" s="43" t="s">
        <v>192</v>
      </c>
      <c r="E345" s="46"/>
      <c r="F345" s="103">
        <v>2.436</v>
      </c>
      <c r="G345" s="47"/>
      <c r="H345" s="46"/>
      <c r="I345" s="47"/>
      <c r="J345" s="46"/>
      <c r="K345" s="47"/>
      <c r="L345" s="46"/>
      <c r="M345" s="48"/>
    </row>
    <row r="346" spans="1:13" s="7" customFormat="1" ht="15.75">
      <c r="A346" s="42"/>
      <c r="B346" s="43"/>
      <c r="C346" s="44" t="s">
        <v>4</v>
      </c>
      <c r="D346" s="45" t="s">
        <v>3</v>
      </c>
      <c r="E346" s="46">
        <v>3.25</v>
      </c>
      <c r="F346" s="46">
        <f>F345*E346</f>
        <v>7.917</v>
      </c>
      <c r="G346" s="47"/>
      <c r="H346" s="46"/>
      <c r="I346" s="46"/>
      <c r="J346" s="46"/>
      <c r="K346" s="47"/>
      <c r="L346" s="46"/>
      <c r="M346" s="48"/>
    </row>
    <row r="347" spans="1:13" s="7" customFormat="1" ht="15.75">
      <c r="A347" s="42"/>
      <c r="B347" s="43"/>
      <c r="C347" s="44" t="s">
        <v>193</v>
      </c>
      <c r="D347" s="45" t="s">
        <v>194</v>
      </c>
      <c r="E347" s="46">
        <v>0.88</v>
      </c>
      <c r="F347" s="46">
        <f>F345*E347</f>
        <v>2.14368</v>
      </c>
      <c r="G347" s="47"/>
      <c r="H347" s="46"/>
      <c r="I347" s="46"/>
      <c r="J347" s="46"/>
      <c r="K347" s="47"/>
      <c r="L347" s="46"/>
      <c r="M347" s="48"/>
    </row>
    <row r="348" spans="1:13" s="7" customFormat="1" ht="15.75">
      <c r="A348" s="42"/>
      <c r="B348" s="43"/>
      <c r="C348" s="44" t="s">
        <v>7</v>
      </c>
      <c r="D348" s="45" t="s">
        <v>0</v>
      </c>
      <c r="E348" s="46">
        <v>3.52</v>
      </c>
      <c r="F348" s="46">
        <f>F345*E348</f>
        <v>8.57472</v>
      </c>
      <c r="G348" s="47"/>
      <c r="H348" s="46"/>
      <c r="I348" s="46"/>
      <c r="J348" s="46"/>
      <c r="K348" s="47"/>
      <c r="L348" s="46"/>
      <c r="M348" s="48"/>
    </row>
    <row r="349" spans="1:13" s="7" customFormat="1" ht="31.5">
      <c r="A349" s="42"/>
      <c r="B349" s="121"/>
      <c r="C349" s="44" t="s">
        <v>195</v>
      </c>
      <c r="D349" s="45" t="s">
        <v>42</v>
      </c>
      <c r="E349" s="77">
        <v>0.042</v>
      </c>
      <c r="F349" s="77">
        <f>F345*E349</f>
        <v>0.102312</v>
      </c>
      <c r="G349" s="47"/>
      <c r="H349" s="46"/>
      <c r="I349" s="46"/>
      <c r="J349" s="46"/>
      <c r="K349" s="47"/>
      <c r="L349" s="46"/>
      <c r="M349" s="48"/>
    </row>
    <row r="350" spans="1:13" s="7" customFormat="1" ht="16.5" thickBot="1">
      <c r="A350" s="140"/>
      <c r="B350" s="141"/>
      <c r="C350" s="142" t="s">
        <v>111</v>
      </c>
      <c r="D350" s="79" t="s">
        <v>30</v>
      </c>
      <c r="E350" s="143"/>
      <c r="F350" s="143"/>
      <c r="G350" s="26"/>
      <c r="H350" s="26">
        <f>SUM(H261:H349)</f>
        <v>0</v>
      </c>
      <c r="I350" s="26"/>
      <c r="J350" s="26">
        <f>SUM(J261:J349)</f>
        <v>0</v>
      </c>
      <c r="K350" s="26"/>
      <c r="L350" s="26">
        <f>SUM(L261:L349)</f>
        <v>0</v>
      </c>
      <c r="M350" s="26">
        <f>SUM(M261:M349)</f>
        <v>0</v>
      </c>
    </row>
    <row r="351" spans="1:13" s="81" customFormat="1" ht="15.75">
      <c r="A351" s="134"/>
      <c r="B351" s="135"/>
      <c r="C351" s="136" t="s">
        <v>66</v>
      </c>
      <c r="D351" s="137" t="s">
        <v>30</v>
      </c>
      <c r="E351" s="137"/>
      <c r="F351" s="137"/>
      <c r="G351" s="138"/>
      <c r="H351" s="138">
        <f>H29+H107+H257+H350</f>
        <v>0</v>
      </c>
      <c r="I351" s="138"/>
      <c r="J351" s="138">
        <f>J29+J107+J257+J350</f>
        <v>0</v>
      </c>
      <c r="K351" s="138"/>
      <c r="L351" s="138">
        <f>L29+L107+L257+L350</f>
        <v>0</v>
      </c>
      <c r="M351" s="139">
        <f>H351+J351+L351</f>
        <v>0</v>
      </c>
    </row>
    <row r="352" spans="1:13" s="81" customFormat="1" ht="15.75">
      <c r="A352" s="119"/>
      <c r="B352" s="82"/>
      <c r="C352" s="83" t="s">
        <v>33</v>
      </c>
      <c r="D352" s="84" t="s">
        <v>1</v>
      </c>
      <c r="E352" s="11">
        <v>0</v>
      </c>
      <c r="F352" s="85"/>
      <c r="G352" s="85"/>
      <c r="H352" s="85"/>
      <c r="I352" s="85"/>
      <c r="J352" s="85"/>
      <c r="K352" s="85"/>
      <c r="L352" s="11"/>
      <c r="M352" s="13">
        <f>M351*0.1</f>
        <v>0</v>
      </c>
    </row>
    <row r="353" spans="1:13" s="81" customFormat="1" ht="15.75">
      <c r="A353" s="119"/>
      <c r="B353" s="82"/>
      <c r="C353" s="86" t="s">
        <v>20</v>
      </c>
      <c r="D353" s="66" t="s">
        <v>30</v>
      </c>
      <c r="E353" s="11"/>
      <c r="F353" s="66"/>
      <c r="G353" s="66"/>
      <c r="H353" s="66"/>
      <c r="I353" s="66"/>
      <c r="J353" s="66"/>
      <c r="K353" s="66"/>
      <c r="L353" s="25"/>
      <c r="M353" s="68">
        <f>M351+M352</f>
        <v>0</v>
      </c>
    </row>
    <row r="354" spans="1:13" s="81" customFormat="1" ht="15.75">
      <c r="A354" s="119"/>
      <c r="B354" s="82"/>
      <c r="C354" s="83" t="s">
        <v>34</v>
      </c>
      <c r="D354" s="84" t="s">
        <v>1</v>
      </c>
      <c r="E354" s="11">
        <v>0</v>
      </c>
      <c r="F354" s="85"/>
      <c r="G354" s="85"/>
      <c r="H354" s="85"/>
      <c r="I354" s="85"/>
      <c r="J354" s="85"/>
      <c r="K354" s="85"/>
      <c r="L354" s="11"/>
      <c r="M354" s="13">
        <f>M353*0.08</f>
        <v>0</v>
      </c>
    </row>
    <row r="355" spans="1:13" s="81" customFormat="1" ht="15.75">
      <c r="A355" s="119"/>
      <c r="B355" s="82"/>
      <c r="C355" s="87" t="s">
        <v>20</v>
      </c>
      <c r="D355" s="66" t="s">
        <v>30</v>
      </c>
      <c r="E355" s="66"/>
      <c r="F355" s="66"/>
      <c r="G355" s="66"/>
      <c r="H355" s="66"/>
      <c r="I355" s="66"/>
      <c r="J355" s="66"/>
      <c r="K355" s="66"/>
      <c r="L355" s="25"/>
      <c r="M355" s="68">
        <f>M353+M354</f>
        <v>0</v>
      </c>
    </row>
    <row r="356" spans="1:13" s="81" customFormat="1" ht="15.75">
      <c r="A356" s="119"/>
      <c r="B356" s="82"/>
      <c r="C356" s="83" t="s">
        <v>35</v>
      </c>
      <c r="D356" s="84" t="s">
        <v>1</v>
      </c>
      <c r="E356" s="11">
        <v>3</v>
      </c>
      <c r="F356" s="85"/>
      <c r="G356" s="85"/>
      <c r="H356" s="85"/>
      <c r="I356" s="85"/>
      <c r="J356" s="85"/>
      <c r="K356" s="85"/>
      <c r="L356" s="11"/>
      <c r="M356" s="13">
        <f>M355*0.03</f>
        <v>0</v>
      </c>
    </row>
    <row r="357" spans="1:13" s="81" customFormat="1" ht="15.75">
      <c r="A357" s="119"/>
      <c r="B357" s="82"/>
      <c r="C357" s="87" t="s">
        <v>20</v>
      </c>
      <c r="D357" s="66" t="s">
        <v>30</v>
      </c>
      <c r="E357" s="66"/>
      <c r="F357" s="66"/>
      <c r="G357" s="66"/>
      <c r="H357" s="66"/>
      <c r="I357" s="66"/>
      <c r="J357" s="66"/>
      <c r="K357" s="66"/>
      <c r="L357" s="25"/>
      <c r="M357" s="68">
        <f>M355+M356</f>
        <v>0</v>
      </c>
    </row>
    <row r="358" spans="1:13" s="81" customFormat="1" ht="15.75">
      <c r="A358" s="119"/>
      <c r="B358" s="82"/>
      <c r="C358" s="83" t="s">
        <v>36</v>
      </c>
      <c r="D358" s="84" t="s">
        <v>1</v>
      </c>
      <c r="E358" s="11">
        <v>18</v>
      </c>
      <c r="F358" s="85"/>
      <c r="G358" s="85"/>
      <c r="H358" s="85"/>
      <c r="I358" s="85"/>
      <c r="J358" s="85"/>
      <c r="K358" s="85"/>
      <c r="L358" s="11"/>
      <c r="M358" s="13">
        <f>M357*0.18</f>
        <v>0</v>
      </c>
    </row>
    <row r="359" spans="1:13" s="81" customFormat="1" ht="16.5" thickBot="1">
      <c r="A359" s="120"/>
      <c r="B359" s="88"/>
      <c r="C359" s="89" t="s">
        <v>37</v>
      </c>
      <c r="D359" s="79" t="s">
        <v>30</v>
      </c>
      <c r="E359" s="79"/>
      <c r="F359" s="79"/>
      <c r="G359" s="79"/>
      <c r="H359" s="79"/>
      <c r="I359" s="79"/>
      <c r="J359" s="79"/>
      <c r="K359" s="79"/>
      <c r="L359" s="26"/>
      <c r="M359" s="80">
        <f>M357+M358</f>
        <v>0</v>
      </c>
    </row>
    <row r="360" spans="1:12" s="81" customFormat="1" ht="15.75">
      <c r="A360" s="115"/>
      <c r="B360" s="27"/>
      <c r="C360" s="90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1:12" s="81" customFormat="1" ht="15.75">
      <c r="A361" s="115"/>
      <c r="B361" s="27"/>
      <c r="C361" s="90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1:12" s="81" customFormat="1" ht="15.75">
      <c r="A362" s="115"/>
      <c r="B362" s="27"/>
      <c r="C362" s="90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1:12" s="81" customFormat="1" ht="15.75">
      <c r="A363" s="115"/>
      <c r="B363" s="27"/>
      <c r="C363" s="90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1:12" s="81" customFormat="1" ht="15.75">
      <c r="A364" s="115"/>
      <c r="B364" s="27"/>
      <c r="C364" s="90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1:12" s="81" customFormat="1" ht="15.75">
      <c r="A365" s="115"/>
      <c r="B365" s="27"/>
      <c r="C365" s="90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s="8" customFormat="1" ht="16.5">
      <c r="A366" s="1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14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14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14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14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14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14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14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14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14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14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14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14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14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14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14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14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14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14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14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14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14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14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14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14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14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14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14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14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14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14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14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14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14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14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14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14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14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14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14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14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114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114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114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114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114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114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114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114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114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114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114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114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114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114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114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114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114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114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114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114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114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114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114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114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114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114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8" customFormat="1" ht="16.5">
      <c r="A524" s="114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8" customFormat="1" ht="16.5">
      <c r="A525" s="114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8" customFormat="1" ht="16.5">
      <c r="A526" s="114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8" customFormat="1" ht="16.5">
      <c r="A527" s="114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8" customFormat="1" ht="16.5">
      <c r="A528" s="114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8" customFormat="1" ht="16.5">
      <c r="A529" s="114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8" customFormat="1" ht="16.5">
      <c r="A530" s="114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8" customFormat="1" ht="16.5">
      <c r="A531" s="114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8" customFormat="1" ht="16.5">
      <c r="A532" s="114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8" customFormat="1" ht="16.5">
      <c r="A533" s="114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8" customFormat="1" ht="16.5">
      <c r="A534" s="114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8" customFormat="1" ht="16.5">
      <c r="A535" s="114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8" customFormat="1" ht="16.5">
      <c r="A536" s="114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8" customFormat="1" ht="16.5">
      <c r="A537" s="114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8" customFormat="1" ht="16.5">
      <c r="A538" s="114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8" customFormat="1" ht="16.5">
      <c r="A539" s="114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8" customFormat="1" ht="16.5">
      <c r="A540" s="114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8" customFormat="1" ht="16.5">
      <c r="A541" s="114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8" customFormat="1" ht="16.5">
      <c r="A542" s="114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8" customFormat="1" ht="16.5">
      <c r="A543" s="114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8" customFormat="1" ht="16.5">
      <c r="A544" s="114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8" customFormat="1" ht="16.5">
      <c r="A545" s="114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8" customFormat="1" ht="16.5">
      <c r="A546" s="114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8" customFormat="1" ht="16.5">
      <c r="A547" s="114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8" customFormat="1" ht="16.5">
      <c r="A548" s="114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8" customFormat="1" ht="16.5">
      <c r="A549" s="114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8" customFormat="1" ht="16.5">
      <c r="A550" s="114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8" customFormat="1" ht="16.5">
      <c r="A551" s="114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8" customFormat="1" ht="16.5">
      <c r="A552" s="114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8" customFormat="1" ht="16.5">
      <c r="A553" s="114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8" customFormat="1" ht="16.5">
      <c r="A554" s="114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8" customFormat="1" ht="16.5">
      <c r="A555" s="114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8" customFormat="1" ht="16.5">
      <c r="A556" s="114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8" customFormat="1" ht="16.5">
      <c r="A557" s="114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8" customFormat="1" ht="16.5">
      <c r="A558" s="114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8" customFormat="1" ht="16.5">
      <c r="A559" s="114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8" customFormat="1" ht="16.5">
      <c r="A560" s="114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8" customFormat="1" ht="16.5">
      <c r="A561" s="114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8" customFormat="1" ht="16.5">
      <c r="A562" s="114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8" customFormat="1" ht="16.5">
      <c r="A563" s="114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8" customFormat="1" ht="16.5">
      <c r="A564" s="114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8" customFormat="1" ht="16.5">
      <c r="A565" s="114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8" customFormat="1" ht="16.5">
      <c r="A566" s="114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8" customFormat="1" ht="16.5">
      <c r="A567" s="114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8" customFormat="1" ht="16.5">
      <c r="A568" s="114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8" customFormat="1" ht="16.5">
      <c r="A569" s="114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8" customFormat="1" ht="16.5">
      <c r="A570" s="114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8" customFormat="1" ht="16.5">
      <c r="A571" s="114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8" customFormat="1" ht="16.5">
      <c r="A572" s="114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8" customFormat="1" ht="16.5">
      <c r="A573" s="114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8" customFormat="1" ht="16.5">
      <c r="A574" s="114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8" customFormat="1" ht="16.5">
      <c r="A575" s="114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8" customFormat="1" ht="16.5">
      <c r="A576" s="114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8" customFormat="1" ht="16.5">
      <c r="A577" s="114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8" customFormat="1" ht="16.5">
      <c r="A578" s="114"/>
      <c r="B578" s="5"/>
      <c r="C578" s="9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8" customFormat="1" ht="16.5">
      <c r="A579" s="114"/>
      <c r="B579" s="5"/>
      <c r="C579" s="9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8" customFormat="1" ht="16.5">
      <c r="A580" s="114"/>
      <c r="B580" s="5"/>
      <c r="C580" s="9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8" customFormat="1" ht="16.5">
      <c r="A581" s="114"/>
      <c r="B581" s="5"/>
      <c r="C581" s="9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8" customFormat="1" ht="16.5">
      <c r="A582" s="114"/>
      <c r="B582" s="5"/>
      <c r="C582" s="9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8" customFormat="1" ht="16.5">
      <c r="A583" s="114"/>
      <c r="B583" s="5"/>
      <c r="C583" s="9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8" customFormat="1" ht="16.5">
      <c r="A584" s="114"/>
      <c r="B584" s="5"/>
      <c r="C584" s="9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8" customFormat="1" ht="16.5">
      <c r="A585" s="114"/>
      <c r="B585" s="5"/>
      <c r="C585" s="9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8" customFormat="1" ht="16.5">
      <c r="A586" s="114"/>
      <c r="B586" s="5"/>
      <c r="C586" s="9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8" customFormat="1" ht="16.5">
      <c r="A587" s="114"/>
      <c r="B587" s="5"/>
      <c r="C587" s="9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8" customFormat="1" ht="16.5">
      <c r="A588" s="114"/>
      <c r="B588" s="5"/>
      <c r="C588" s="9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8" customFormat="1" ht="16.5">
      <c r="A589" s="114"/>
      <c r="B589" s="5"/>
      <c r="C589" s="9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8" customFormat="1" ht="16.5">
      <c r="A590" s="114"/>
      <c r="B590" s="5"/>
      <c r="C590" s="9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8" customFormat="1" ht="16.5">
      <c r="A591" s="114"/>
      <c r="B591" s="5"/>
      <c r="C591" s="9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8" customFormat="1" ht="16.5">
      <c r="A592" s="114"/>
      <c r="B592" s="5"/>
      <c r="C592" s="9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8" customFormat="1" ht="16.5">
      <c r="A593" s="114"/>
      <c r="B593" s="5"/>
      <c r="C593" s="9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8" customFormat="1" ht="16.5">
      <c r="A594" s="114"/>
      <c r="B594" s="5"/>
      <c r="C594" s="9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8" customFormat="1" ht="16.5">
      <c r="A595" s="114"/>
      <c r="B595" s="5"/>
      <c r="C595" s="9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8" customFormat="1" ht="16.5">
      <c r="A596" s="114"/>
      <c r="B596" s="5"/>
      <c r="C596" s="9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8" customFormat="1" ht="16.5">
      <c r="A597" s="114"/>
      <c r="B597" s="5"/>
      <c r="C597" s="9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8" customFormat="1" ht="16.5">
      <c r="A598" s="114"/>
      <c r="B598" s="5"/>
      <c r="C598" s="9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8" customFormat="1" ht="16.5">
      <c r="A599" s="114"/>
      <c r="B599" s="5"/>
      <c r="C599" s="9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8" customFormat="1" ht="16.5">
      <c r="A600" s="114"/>
      <c r="B600" s="5"/>
      <c r="C600" s="9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8" customFormat="1" ht="16.5">
      <c r="A601" s="114"/>
      <c r="B601" s="5"/>
      <c r="C601" s="9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8" customFormat="1" ht="16.5">
      <c r="A602" s="114"/>
      <c r="B602" s="5"/>
      <c r="C602" s="9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8" customFormat="1" ht="16.5">
      <c r="A603" s="114"/>
      <c r="B603" s="5"/>
      <c r="C603" s="9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8" customFormat="1" ht="16.5">
      <c r="A604" s="114"/>
      <c r="B604" s="5"/>
      <c r="C604" s="9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8" customFormat="1" ht="16.5">
      <c r="A605" s="114"/>
      <c r="B605" s="5"/>
      <c r="C605" s="9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8" customFormat="1" ht="16.5">
      <c r="A606" s="114"/>
      <c r="B606" s="5"/>
      <c r="C606" s="9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8" customFormat="1" ht="16.5">
      <c r="A607" s="114"/>
      <c r="B607" s="5"/>
      <c r="C607" s="9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8" customFormat="1" ht="16.5">
      <c r="A608" s="114"/>
      <c r="B608" s="5"/>
      <c r="C608" s="9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8" customFormat="1" ht="16.5">
      <c r="A609" s="114"/>
      <c r="B609" s="5"/>
      <c r="C609" s="9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8" customFormat="1" ht="16.5">
      <c r="A610" s="114"/>
      <c r="B610" s="5"/>
      <c r="C610" s="9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8" customFormat="1" ht="16.5">
      <c r="A611" s="114"/>
      <c r="B611" s="5"/>
      <c r="C611" s="9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8" customFormat="1" ht="16.5">
      <c r="A612" s="114"/>
      <c r="B612" s="5"/>
      <c r="C612" s="9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8" customFormat="1" ht="16.5">
      <c r="A613" s="114"/>
      <c r="B613" s="5"/>
      <c r="C613" s="9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8" customFormat="1" ht="16.5">
      <c r="A614" s="114"/>
      <c r="B614" s="5"/>
      <c r="C614" s="9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8" customFormat="1" ht="16.5">
      <c r="A615" s="114"/>
      <c r="B615" s="5"/>
      <c r="C615" s="9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8" customFormat="1" ht="16.5">
      <c r="A616" s="114"/>
      <c r="B616" s="5"/>
      <c r="C616" s="9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8" customFormat="1" ht="16.5">
      <c r="A617" s="114"/>
      <c r="B617" s="5"/>
      <c r="C617" s="9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8" customFormat="1" ht="16.5">
      <c r="A618" s="114"/>
      <c r="B618" s="5"/>
      <c r="C618" s="9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8" customFormat="1" ht="16.5">
      <c r="A619" s="114"/>
      <c r="B619" s="5"/>
      <c r="C619" s="9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8" customFormat="1" ht="16.5">
      <c r="A620" s="114"/>
      <c r="B620" s="5"/>
      <c r="C620" s="9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8" customFormat="1" ht="16.5">
      <c r="A621" s="114"/>
      <c r="B621" s="5"/>
      <c r="C621" s="9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8" customFormat="1" ht="16.5">
      <c r="A622" s="114"/>
      <c r="B622" s="5"/>
      <c r="C622" s="9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8" customFormat="1" ht="16.5">
      <c r="A623" s="114"/>
      <c r="B623" s="5"/>
      <c r="C623" s="9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8" customFormat="1" ht="16.5">
      <c r="A624" s="114"/>
      <c r="B624" s="5"/>
      <c r="C624" s="9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8" customFormat="1" ht="16.5">
      <c r="A625" s="114"/>
      <c r="B625" s="5"/>
      <c r="C625" s="9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8" customFormat="1" ht="16.5">
      <c r="A626" s="114"/>
      <c r="B626" s="5"/>
      <c r="C626" s="9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8" customFormat="1" ht="16.5">
      <c r="A627" s="114"/>
      <c r="B627" s="5"/>
      <c r="C627" s="9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8" customFormat="1" ht="16.5">
      <c r="A628" s="114"/>
      <c r="B628" s="5"/>
      <c r="C628" s="9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8" customFormat="1" ht="16.5">
      <c r="A629" s="114"/>
      <c r="B629" s="5"/>
      <c r="C629" s="9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8" customFormat="1" ht="16.5">
      <c r="A630" s="114"/>
      <c r="B630" s="5"/>
      <c r="C630" s="9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8" customFormat="1" ht="16.5">
      <c r="A631" s="114"/>
      <c r="B631" s="5"/>
      <c r="C631" s="9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8" customFormat="1" ht="16.5">
      <c r="A632" s="114"/>
      <c r="B632" s="5"/>
      <c r="C632" s="9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8" customFormat="1" ht="16.5">
      <c r="A633" s="114"/>
      <c r="B633" s="5"/>
      <c r="C633" s="9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8" customFormat="1" ht="16.5">
      <c r="A634" s="114"/>
      <c r="B634" s="5"/>
      <c r="C634" s="9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8" customFormat="1" ht="16.5">
      <c r="A635" s="114"/>
      <c r="B635" s="5"/>
      <c r="C635" s="9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8" customFormat="1" ht="16.5">
      <c r="A636" s="114"/>
      <c r="B636" s="5"/>
      <c r="C636" s="9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8" customFormat="1" ht="16.5">
      <c r="A637" s="114"/>
      <c r="B637" s="5"/>
      <c r="C637" s="9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8" customFormat="1" ht="16.5">
      <c r="A638" s="114"/>
      <c r="B638" s="5"/>
      <c r="C638" s="9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8" customFormat="1" ht="16.5">
      <c r="A639" s="114"/>
      <c r="B639" s="5"/>
      <c r="C639" s="9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8" customFormat="1" ht="16.5">
      <c r="A640" s="114"/>
      <c r="B640" s="5"/>
      <c r="C640" s="9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8" customFormat="1" ht="16.5">
      <c r="A641" s="114"/>
      <c r="B641" s="5"/>
      <c r="C641" s="9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8" customFormat="1" ht="16.5">
      <c r="A642" s="114"/>
      <c r="B642" s="5"/>
      <c r="C642" s="9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8" customFormat="1" ht="16.5">
      <c r="A643" s="114"/>
      <c r="B643" s="5"/>
      <c r="C643" s="9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8" customFormat="1" ht="16.5">
      <c r="A644" s="114"/>
      <c r="B644" s="5"/>
      <c r="C644" s="9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8" customFormat="1" ht="16.5">
      <c r="A645" s="114"/>
      <c r="B645" s="5"/>
      <c r="C645" s="9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8" customFormat="1" ht="16.5">
      <c r="A646" s="114"/>
      <c r="B646" s="5"/>
      <c r="C646" s="9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8" customFormat="1" ht="16.5">
      <c r="A647" s="114"/>
      <c r="B647" s="5"/>
      <c r="C647" s="9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8" customFormat="1" ht="16.5">
      <c r="A648" s="114"/>
      <c r="B648" s="5"/>
      <c r="C648" s="9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8" customFormat="1" ht="16.5">
      <c r="A649" s="114"/>
      <c r="B649" s="5"/>
      <c r="C649" s="9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8" customFormat="1" ht="16.5">
      <c r="A650" s="114"/>
      <c r="B650" s="5"/>
      <c r="C650" s="9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8" customFormat="1" ht="16.5">
      <c r="A651" s="114"/>
      <c r="B651" s="5"/>
      <c r="C651" s="9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8" customFormat="1" ht="16.5">
      <c r="A652" s="114"/>
      <c r="B652" s="5"/>
      <c r="C652" s="9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8" customFormat="1" ht="16.5">
      <c r="A653" s="114"/>
      <c r="B653" s="5"/>
      <c r="C653" s="9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8" customFormat="1" ht="16.5">
      <c r="A654" s="114"/>
      <c r="B654" s="5"/>
      <c r="C654" s="9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8" customFormat="1" ht="16.5">
      <c r="A655" s="114"/>
      <c r="B655" s="5"/>
      <c r="C655" s="9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8" customFormat="1" ht="16.5">
      <c r="A656" s="114"/>
      <c r="B656" s="5"/>
      <c r="C656" s="9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8" customFormat="1" ht="16.5">
      <c r="A657" s="114"/>
      <c r="B657" s="5"/>
      <c r="C657" s="9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8" customFormat="1" ht="16.5">
      <c r="A658" s="114"/>
      <c r="B658" s="5"/>
      <c r="C658" s="9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8" customFormat="1" ht="16.5">
      <c r="A659" s="114"/>
      <c r="B659" s="5"/>
      <c r="C659" s="9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8" customFormat="1" ht="16.5">
      <c r="A660" s="114"/>
      <c r="B660" s="5"/>
      <c r="C660" s="9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8" customFormat="1" ht="16.5">
      <c r="A661" s="114"/>
      <c r="B661" s="5"/>
      <c r="C661" s="9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8" customFormat="1" ht="16.5">
      <c r="A662" s="114"/>
      <c r="B662" s="5"/>
      <c r="C662" s="9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8" customFormat="1" ht="16.5">
      <c r="A663" s="114"/>
      <c r="B663" s="5"/>
      <c r="C663" s="9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8" customFormat="1" ht="16.5">
      <c r="A664" s="114"/>
      <c r="B664" s="5"/>
      <c r="C664" s="9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8" customFormat="1" ht="16.5">
      <c r="A665" s="114"/>
      <c r="B665" s="5"/>
      <c r="C665" s="9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8" customFormat="1" ht="16.5">
      <c r="A666" s="114"/>
      <c r="B666" s="5"/>
      <c r="C666" s="9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8" customFormat="1" ht="16.5">
      <c r="A667" s="114"/>
      <c r="B667" s="5"/>
      <c r="C667" s="9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8" customFormat="1" ht="16.5">
      <c r="A668" s="114"/>
      <c r="B668" s="5"/>
      <c r="C668" s="9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8" customFormat="1" ht="16.5">
      <c r="A669" s="114"/>
      <c r="B669" s="5"/>
      <c r="C669" s="9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8" customFormat="1" ht="16.5">
      <c r="A670" s="114"/>
      <c r="B670" s="5"/>
      <c r="C670" s="9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8" customFormat="1" ht="16.5">
      <c r="A671" s="114"/>
      <c r="B671" s="5"/>
      <c r="C671" s="9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8" customFormat="1" ht="16.5">
      <c r="A672" s="114"/>
      <c r="B672" s="5"/>
      <c r="C672" s="9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8" customFormat="1" ht="16.5">
      <c r="A673" s="114"/>
      <c r="B673" s="5"/>
      <c r="C673" s="9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8" customFormat="1" ht="16.5">
      <c r="A674" s="114"/>
      <c r="B674" s="5"/>
      <c r="C674" s="9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8" customFormat="1" ht="16.5">
      <c r="A675" s="114"/>
      <c r="B675" s="5"/>
      <c r="C675" s="9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8" customFormat="1" ht="16.5">
      <c r="A676" s="114"/>
      <c r="B676" s="5"/>
      <c r="C676" s="9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8" customFormat="1" ht="16.5">
      <c r="A677" s="114"/>
      <c r="B677" s="5"/>
      <c r="C677" s="9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8" customFormat="1" ht="16.5">
      <c r="A678" s="114"/>
      <c r="B678" s="5"/>
      <c r="C678" s="9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8" customFormat="1" ht="16.5">
      <c r="A679" s="114"/>
      <c r="B679" s="5"/>
      <c r="C679" s="9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8" customFormat="1" ht="16.5">
      <c r="A680" s="114"/>
      <c r="B680" s="5"/>
      <c r="C680" s="9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8" customFormat="1" ht="16.5">
      <c r="A681" s="114"/>
      <c r="B681" s="5"/>
      <c r="C681" s="9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8" customFormat="1" ht="16.5">
      <c r="A682" s="114"/>
      <c r="B682" s="5"/>
      <c r="C682" s="9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8" customFormat="1" ht="16.5">
      <c r="A683" s="114"/>
      <c r="B683" s="5"/>
      <c r="C683" s="9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8" customFormat="1" ht="16.5">
      <c r="A684" s="114"/>
      <c r="B684" s="5"/>
      <c r="C684" s="9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8" customFormat="1" ht="16.5">
      <c r="A685" s="114"/>
      <c r="B685" s="5"/>
      <c r="C685" s="9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8" customFormat="1" ht="16.5">
      <c r="A686" s="114"/>
      <c r="B686" s="5"/>
      <c r="C686" s="9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8" customFormat="1" ht="16.5">
      <c r="A687" s="114"/>
      <c r="B687" s="5"/>
      <c r="C687" s="9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8" customFormat="1" ht="16.5">
      <c r="A688" s="114"/>
      <c r="B688" s="5"/>
      <c r="C688" s="9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8" customFormat="1" ht="16.5">
      <c r="A689" s="114"/>
      <c r="B689" s="5"/>
      <c r="C689" s="9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8" customFormat="1" ht="16.5">
      <c r="A690" s="114"/>
      <c r="B690" s="5"/>
      <c r="C690" s="9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8" customFormat="1" ht="16.5">
      <c r="A691" s="114"/>
      <c r="B691" s="5"/>
      <c r="C691" s="9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8" customFormat="1" ht="16.5">
      <c r="A692" s="114"/>
      <c r="B692" s="5"/>
      <c r="C692" s="9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8" customFormat="1" ht="16.5">
      <c r="A693" s="114"/>
      <c r="B693" s="5"/>
      <c r="C693" s="9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8" customFormat="1" ht="16.5">
      <c r="A694" s="114"/>
      <c r="B694" s="5"/>
      <c r="C694" s="9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8" customFormat="1" ht="16.5">
      <c r="A695" s="114"/>
      <c r="B695" s="5"/>
      <c r="C695" s="9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8" customFormat="1" ht="16.5">
      <c r="A696" s="114"/>
      <c r="B696" s="5"/>
      <c r="C696" s="9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8" customFormat="1" ht="16.5">
      <c r="A697" s="114"/>
      <c r="B697" s="5"/>
      <c r="C697" s="9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8" customFormat="1" ht="16.5">
      <c r="A698" s="114"/>
      <c r="B698" s="5"/>
      <c r="C698" s="9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8" customFormat="1" ht="16.5">
      <c r="A699" s="114"/>
      <c r="B699" s="5"/>
      <c r="C699" s="9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8" customFormat="1" ht="16.5">
      <c r="A700" s="114"/>
      <c r="B700" s="5"/>
      <c r="C700" s="9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8" customFormat="1" ht="16.5">
      <c r="A701" s="114"/>
      <c r="B701" s="5"/>
      <c r="C701" s="9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8" customFormat="1" ht="16.5">
      <c r="A702" s="114"/>
      <c r="B702" s="5"/>
      <c r="C702" s="9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8" customFormat="1" ht="16.5">
      <c r="A703" s="114"/>
      <c r="B703" s="5"/>
      <c r="C703" s="9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8" customFormat="1" ht="16.5">
      <c r="A704" s="114"/>
      <c r="B704" s="5"/>
      <c r="C704" s="9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8" customFormat="1" ht="16.5">
      <c r="A705" s="114"/>
      <c r="B705" s="5"/>
      <c r="C705" s="9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8" customFormat="1" ht="16.5">
      <c r="A706" s="114"/>
      <c r="B706" s="5"/>
      <c r="C706" s="9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8" customFormat="1" ht="16.5">
      <c r="A707" s="114"/>
      <c r="B707" s="5"/>
      <c r="C707" s="9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8" customFormat="1" ht="16.5">
      <c r="A708" s="114"/>
      <c r="B708" s="5"/>
      <c r="C708" s="9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8" customFormat="1" ht="16.5">
      <c r="A709" s="114"/>
      <c r="B709" s="5"/>
      <c r="C709" s="9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8" customFormat="1" ht="16.5">
      <c r="A710" s="114"/>
      <c r="B710" s="5"/>
      <c r="C710" s="9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8" customFormat="1" ht="16.5">
      <c r="A711" s="114"/>
      <c r="B711" s="5"/>
      <c r="C711" s="9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8" customFormat="1" ht="16.5">
      <c r="A712" s="114"/>
      <c r="B712" s="5"/>
      <c r="C712" s="9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8" customFormat="1" ht="16.5">
      <c r="A713" s="114"/>
      <c r="B713" s="5"/>
      <c r="C713" s="9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8" customFormat="1" ht="16.5">
      <c r="A714" s="114"/>
      <c r="B714" s="5"/>
      <c r="C714" s="9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8" customFormat="1" ht="16.5">
      <c r="A715" s="114"/>
      <c r="B715" s="5"/>
      <c r="C715" s="9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8" customFormat="1" ht="16.5">
      <c r="A716" s="114"/>
      <c r="B716" s="5"/>
      <c r="C716" s="9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8" customFormat="1" ht="16.5">
      <c r="A717" s="114"/>
      <c r="B717" s="5"/>
      <c r="C717" s="9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8" customFormat="1" ht="16.5">
      <c r="A718" s="114"/>
      <c r="B718" s="5"/>
      <c r="C718" s="9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8" customFormat="1" ht="16.5">
      <c r="A719" s="114"/>
      <c r="B719" s="5"/>
      <c r="C719" s="9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8" customFormat="1" ht="16.5">
      <c r="A720" s="114"/>
      <c r="B720" s="5"/>
      <c r="C720" s="9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8" customFormat="1" ht="16.5">
      <c r="A721" s="114"/>
      <c r="B721" s="5"/>
      <c r="C721" s="9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8" customFormat="1" ht="16.5">
      <c r="A722" s="114"/>
      <c r="B722" s="5"/>
      <c r="C722" s="9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8" customFormat="1" ht="16.5">
      <c r="A723" s="114"/>
      <c r="B723" s="5"/>
      <c r="C723" s="9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8" customFormat="1" ht="16.5">
      <c r="A724" s="114"/>
      <c r="B724" s="5"/>
      <c r="C724" s="9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8" customFormat="1" ht="16.5">
      <c r="A725" s="114"/>
      <c r="B725" s="5"/>
      <c r="C725" s="9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8" customFormat="1" ht="16.5">
      <c r="A726" s="114"/>
      <c r="B726" s="5"/>
      <c r="C726" s="9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8" customFormat="1" ht="16.5">
      <c r="A727" s="114"/>
      <c r="B727" s="5"/>
      <c r="C727" s="9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8" customFormat="1" ht="16.5">
      <c r="A728" s="114"/>
      <c r="B728" s="5"/>
      <c r="C728" s="9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8" customFormat="1" ht="16.5">
      <c r="A729" s="114"/>
      <c r="B729" s="5"/>
      <c r="C729" s="9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8" customFormat="1" ht="16.5">
      <c r="A730" s="114"/>
      <c r="B730" s="5"/>
      <c r="C730" s="9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8" customFormat="1" ht="16.5">
      <c r="A731" s="114"/>
      <c r="B731" s="5"/>
      <c r="C731" s="9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8" customFormat="1" ht="16.5">
      <c r="A732" s="114"/>
      <c r="B732" s="5"/>
      <c r="C732" s="9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8" customFormat="1" ht="16.5">
      <c r="A733" s="114"/>
      <c r="B733" s="5"/>
      <c r="C733" s="9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8" customFormat="1" ht="16.5">
      <c r="A734" s="114"/>
      <c r="B734" s="5"/>
      <c r="C734" s="9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8" customFormat="1" ht="16.5">
      <c r="A735" s="114"/>
      <c r="B735" s="5"/>
      <c r="C735" s="9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8" customFormat="1" ht="16.5">
      <c r="A736" s="114"/>
      <c r="B736" s="5"/>
      <c r="C736" s="9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8" customFormat="1" ht="16.5">
      <c r="A737" s="114"/>
      <c r="B737" s="5"/>
      <c r="C737" s="9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8" customFormat="1" ht="16.5">
      <c r="A738" s="114"/>
      <c r="B738" s="5"/>
      <c r="C738" s="9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8" customFormat="1" ht="16.5">
      <c r="A739" s="114"/>
      <c r="B739" s="5"/>
      <c r="C739" s="9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8" customFormat="1" ht="16.5">
      <c r="A740" s="114"/>
      <c r="B740" s="5"/>
      <c r="C740" s="9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8" customFormat="1" ht="16.5">
      <c r="A741" s="114"/>
      <c r="B741" s="5"/>
      <c r="C741" s="9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8" customFormat="1" ht="16.5">
      <c r="A742" s="114"/>
      <c r="B742" s="5"/>
      <c r="C742" s="9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8" customFormat="1" ht="16.5">
      <c r="A743" s="114"/>
      <c r="B743" s="5"/>
      <c r="C743" s="9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8" customFormat="1" ht="16.5">
      <c r="A744" s="114"/>
      <c r="B744" s="5"/>
      <c r="C744" s="9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8" customFormat="1" ht="16.5">
      <c r="A745" s="114"/>
      <c r="B745" s="5"/>
      <c r="C745" s="9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8" customFormat="1" ht="16.5">
      <c r="A746" s="114"/>
      <c r="B746" s="5"/>
      <c r="C746" s="9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8" customFormat="1" ht="16.5">
      <c r="A747" s="114"/>
      <c r="B747" s="5"/>
      <c r="C747" s="9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8" customFormat="1" ht="16.5">
      <c r="A748" s="114"/>
      <c r="B748" s="5"/>
      <c r="C748" s="9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8" customFormat="1" ht="16.5">
      <c r="A749" s="114"/>
      <c r="B749" s="5"/>
      <c r="C749" s="9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8" customFormat="1" ht="16.5">
      <c r="A750" s="114"/>
      <c r="B750" s="5"/>
      <c r="C750" s="9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8" customFormat="1" ht="16.5">
      <c r="A751" s="114"/>
      <c r="B751" s="5"/>
      <c r="C751" s="9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8" customFormat="1" ht="16.5">
      <c r="A752" s="114"/>
      <c r="B752" s="5"/>
      <c r="C752" s="9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8" customFormat="1" ht="16.5">
      <c r="A753" s="114"/>
      <c r="B753" s="5"/>
      <c r="C753" s="9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8" customFormat="1" ht="16.5">
      <c r="A754" s="114"/>
      <c r="B754" s="5"/>
      <c r="C754" s="9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8" customFormat="1" ht="16.5">
      <c r="A755" s="114"/>
      <c r="B755" s="5"/>
      <c r="C755" s="9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8" customFormat="1" ht="16.5">
      <c r="A756" s="114"/>
      <c r="B756" s="5"/>
      <c r="C756" s="9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8" customFormat="1" ht="16.5">
      <c r="A757" s="114"/>
      <c r="B757" s="5"/>
      <c r="C757" s="9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8" customFormat="1" ht="16.5">
      <c r="A758" s="114"/>
      <c r="B758" s="5"/>
      <c r="C758" s="9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8" customFormat="1" ht="16.5">
      <c r="A759" s="114"/>
      <c r="B759" s="5"/>
      <c r="C759" s="9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8" customFormat="1" ht="16.5">
      <c r="A760" s="114"/>
      <c r="B760" s="5"/>
      <c r="C760" s="9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8" customFormat="1" ht="16.5">
      <c r="A761" s="114"/>
      <c r="B761" s="5"/>
      <c r="C761" s="9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8" customFormat="1" ht="16.5">
      <c r="A762" s="114"/>
      <c r="B762" s="5"/>
      <c r="C762" s="9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8" customFormat="1" ht="16.5">
      <c r="A763" s="114"/>
      <c r="B763" s="5"/>
      <c r="C763" s="9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8" customFormat="1" ht="16.5">
      <c r="A764" s="114"/>
      <c r="B764" s="5"/>
      <c r="C764" s="9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8" customFormat="1" ht="16.5">
      <c r="A765" s="114"/>
      <c r="B765" s="5"/>
      <c r="C765" s="9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8" customFormat="1" ht="16.5">
      <c r="A766" s="114"/>
      <c r="B766" s="5"/>
      <c r="C766" s="9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8" customFormat="1" ht="16.5">
      <c r="A767" s="114"/>
      <c r="B767" s="5"/>
      <c r="C767" s="9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8" customFormat="1" ht="16.5">
      <c r="A768" s="114"/>
      <c r="B768" s="5"/>
      <c r="C768" s="9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8" customFormat="1" ht="16.5">
      <c r="A769" s="114"/>
      <c r="B769" s="5"/>
      <c r="C769" s="9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8" customFormat="1" ht="16.5">
      <c r="A770" s="114"/>
      <c r="B770" s="5"/>
      <c r="C770" s="9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8" customFormat="1" ht="16.5">
      <c r="A771" s="114"/>
      <c r="B771" s="5"/>
      <c r="C771" s="9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8" customFormat="1" ht="16.5">
      <c r="A772" s="114"/>
      <c r="B772" s="5"/>
      <c r="C772" s="9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8" customFormat="1" ht="16.5">
      <c r="A773" s="114"/>
      <c r="B773" s="5"/>
      <c r="C773" s="9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8" customFormat="1" ht="16.5">
      <c r="A774" s="114"/>
      <c r="B774" s="5"/>
      <c r="C774" s="9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8" customFormat="1" ht="16.5">
      <c r="A775" s="114"/>
      <c r="B775" s="5"/>
      <c r="C775" s="9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8" customFormat="1" ht="16.5">
      <c r="A776" s="114"/>
      <c r="B776" s="5"/>
      <c r="C776" s="9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8" customFormat="1" ht="16.5">
      <c r="A777" s="114"/>
      <c r="B777" s="5"/>
      <c r="C777" s="9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8" customFormat="1" ht="16.5">
      <c r="A778" s="114"/>
      <c r="B778" s="5"/>
      <c r="C778" s="9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8" customFormat="1" ht="16.5">
      <c r="A779" s="114"/>
      <c r="B779" s="5"/>
      <c r="C779" s="9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8" customFormat="1" ht="16.5">
      <c r="A780" s="114"/>
      <c r="B780" s="5"/>
      <c r="C780" s="9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8" customFormat="1" ht="16.5">
      <c r="A781" s="114"/>
      <c r="B781" s="5"/>
      <c r="C781" s="9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8" customFormat="1" ht="16.5">
      <c r="A782" s="114"/>
      <c r="B782" s="5"/>
      <c r="C782" s="9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8" customFormat="1" ht="16.5">
      <c r="A783" s="114"/>
      <c r="B783" s="5"/>
      <c r="C783" s="9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8" customFormat="1" ht="16.5">
      <c r="A784" s="114"/>
      <c r="B784" s="5"/>
      <c r="C784" s="9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8" customFormat="1" ht="16.5">
      <c r="A785" s="114"/>
      <c r="B785" s="5"/>
      <c r="C785" s="9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8" customFormat="1" ht="16.5">
      <c r="A786" s="114"/>
      <c r="B786" s="5"/>
      <c r="C786" s="9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8" customFormat="1" ht="16.5">
      <c r="A787" s="114"/>
      <c r="B787" s="5"/>
      <c r="C787" s="9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8" customFormat="1" ht="16.5">
      <c r="A788" s="114"/>
      <c r="B788" s="5"/>
      <c r="C788" s="9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8" customFormat="1" ht="16.5">
      <c r="A789" s="114"/>
      <c r="B789" s="5"/>
      <c r="C789" s="9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8" customFormat="1" ht="16.5">
      <c r="A790" s="114"/>
      <c r="B790" s="5"/>
      <c r="C790" s="9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8" customFormat="1" ht="16.5">
      <c r="A791" s="114"/>
      <c r="B791" s="5"/>
      <c r="C791" s="9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8" customFormat="1" ht="16.5">
      <c r="A792" s="114"/>
      <c r="B792" s="5"/>
      <c r="C792" s="9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8" customFormat="1" ht="16.5">
      <c r="A793" s="114"/>
      <c r="B793" s="5"/>
      <c r="C793" s="9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8" customFormat="1" ht="16.5">
      <c r="A794" s="114"/>
      <c r="B794" s="5"/>
      <c r="C794" s="9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8" customFormat="1" ht="16.5">
      <c r="A795" s="114"/>
      <c r="B795" s="5"/>
      <c r="C795" s="9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8" customFormat="1" ht="16.5">
      <c r="A796" s="114"/>
      <c r="B796" s="5"/>
      <c r="C796" s="9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8" customFormat="1" ht="16.5">
      <c r="A797" s="114"/>
      <c r="B797" s="5"/>
      <c r="C797" s="9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8" customFormat="1" ht="16.5">
      <c r="A798" s="114"/>
      <c r="B798" s="5"/>
      <c r="C798" s="9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8" customFormat="1" ht="16.5">
      <c r="A799" s="114"/>
      <c r="B799" s="5"/>
      <c r="C799" s="9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8" customFormat="1" ht="16.5">
      <c r="A800" s="114"/>
      <c r="B800" s="5"/>
      <c r="C800" s="9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8" customFormat="1" ht="16.5">
      <c r="A801" s="114"/>
      <c r="B801" s="5"/>
      <c r="C801" s="9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8" customFormat="1" ht="16.5">
      <c r="A802" s="114"/>
      <c r="B802" s="5"/>
      <c r="C802" s="9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8" customFormat="1" ht="16.5">
      <c r="A803" s="114"/>
      <c r="B803" s="5"/>
      <c r="C803" s="9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8" customFormat="1" ht="16.5">
      <c r="A804" s="114"/>
      <c r="B804" s="5"/>
      <c r="C804" s="9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8" customFormat="1" ht="16.5">
      <c r="A805" s="114"/>
      <c r="B805" s="5"/>
      <c r="C805" s="9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8" customFormat="1" ht="16.5">
      <c r="A806" s="114"/>
      <c r="B806" s="5"/>
      <c r="C806" s="9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8" customFormat="1" ht="16.5">
      <c r="A807" s="114"/>
      <c r="B807" s="5"/>
      <c r="C807" s="9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8" customFormat="1" ht="16.5">
      <c r="A808" s="114"/>
      <c r="B808" s="5"/>
      <c r="C808" s="9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8" customFormat="1" ht="16.5">
      <c r="A809" s="114"/>
      <c r="B809" s="5"/>
      <c r="C809" s="9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8" customFormat="1" ht="16.5">
      <c r="A810" s="114"/>
      <c r="B810" s="5"/>
      <c r="C810" s="9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8" customFormat="1" ht="16.5">
      <c r="A811" s="114"/>
      <c r="B811" s="5"/>
      <c r="C811" s="9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8" customFormat="1" ht="16.5">
      <c r="A812" s="114"/>
      <c r="B812" s="5"/>
      <c r="C812" s="9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8" customFormat="1" ht="16.5">
      <c r="A813" s="114"/>
      <c r="B813" s="5"/>
      <c r="C813" s="9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8" customFormat="1" ht="16.5">
      <c r="A814" s="114"/>
      <c r="B814" s="5"/>
      <c r="C814" s="9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8" customFormat="1" ht="16.5">
      <c r="A815" s="114"/>
      <c r="B815" s="5"/>
      <c r="C815" s="9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8" customFormat="1" ht="16.5">
      <c r="A816" s="114"/>
      <c r="B816" s="5"/>
      <c r="C816" s="9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8" customFormat="1" ht="16.5">
      <c r="A817" s="114"/>
      <c r="B817" s="5"/>
      <c r="C817" s="9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8" customFormat="1" ht="16.5">
      <c r="A818" s="114"/>
      <c r="B818" s="5"/>
      <c r="C818" s="9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8" customFormat="1" ht="16.5">
      <c r="A819" s="114"/>
      <c r="B819" s="5"/>
      <c r="C819" s="9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8" customFormat="1" ht="16.5">
      <c r="A820" s="114"/>
      <c r="B820" s="5"/>
      <c r="C820" s="9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8" customFormat="1" ht="16.5">
      <c r="A821" s="114"/>
      <c r="B821" s="5"/>
      <c r="C821" s="9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8" customFormat="1" ht="16.5">
      <c r="A822" s="114"/>
      <c r="B822" s="5"/>
      <c r="C822" s="9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8" customFormat="1" ht="16.5">
      <c r="A823" s="114"/>
      <c r="B823" s="5"/>
      <c r="C823" s="9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8" customFormat="1" ht="16.5">
      <c r="A824" s="114"/>
      <c r="B824" s="5"/>
      <c r="C824" s="9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8" customFormat="1" ht="16.5">
      <c r="A825" s="114"/>
      <c r="B825" s="5"/>
      <c r="C825" s="9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8" customFormat="1" ht="16.5">
      <c r="A826" s="114"/>
      <c r="B826" s="5"/>
      <c r="C826" s="9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8" customFormat="1" ht="16.5">
      <c r="A827" s="114"/>
      <c r="B827" s="5"/>
      <c r="C827" s="9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8" customFormat="1" ht="16.5">
      <c r="A828" s="114"/>
      <c r="B828" s="5"/>
      <c r="C828" s="9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8" customFormat="1" ht="16.5">
      <c r="A829" s="114"/>
      <c r="B829" s="5"/>
      <c r="C829" s="9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8" customFormat="1" ht="16.5">
      <c r="A830" s="114"/>
      <c r="B830" s="5"/>
      <c r="C830" s="9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8" customFormat="1" ht="16.5">
      <c r="A831" s="114"/>
      <c r="B831" s="5"/>
      <c r="C831" s="9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8" customFormat="1" ht="16.5">
      <c r="A832" s="114"/>
      <c r="B832" s="5"/>
      <c r="C832" s="9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8" customFormat="1" ht="16.5">
      <c r="A833" s="114"/>
      <c r="B833" s="5"/>
      <c r="C833" s="9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8" customFormat="1" ht="16.5">
      <c r="A834" s="114"/>
      <c r="B834" s="5"/>
      <c r="C834" s="9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8" customFormat="1" ht="16.5">
      <c r="A835" s="114"/>
      <c r="B835" s="5"/>
      <c r="C835" s="9"/>
      <c r="D835" s="3"/>
      <c r="E835" s="3"/>
      <c r="F835" s="3"/>
      <c r="G835" s="3"/>
      <c r="H835" s="3"/>
      <c r="I835" s="3"/>
      <c r="J835" s="3"/>
      <c r="K835" s="3"/>
      <c r="L835" s="3"/>
    </row>
  </sheetData>
  <sheetProtection/>
  <mergeCells count="11">
    <mergeCell ref="F5:F6"/>
    <mergeCell ref="G5:H5"/>
    <mergeCell ref="I5:J5"/>
    <mergeCell ref="K5:L5"/>
    <mergeCell ref="E5:E6"/>
    <mergeCell ref="A1:M1"/>
    <mergeCell ref="A2:M2"/>
    <mergeCell ref="A5:A6"/>
    <mergeCell ref="B5:B6"/>
    <mergeCell ref="C5:C6"/>
    <mergeCell ref="D5:D6"/>
  </mergeCells>
  <conditionalFormatting sqref="D287:F290 D268:D274 C292:F300 C302:F305 C307:F315 D329:F332 C318:F327 C334:F342 D51:F54 D32:D38 C40:F49 C56:F64 C66:F69 C71:F79 C81:F88 C14:F14 C20:F22 C90:F106 C113:F113 C115:F125 E139:E140 D212:D213 C147:F147 C181:C210 C154:C179 D154:F210 C184:F184 C186:F210 C141:C142 E141:F142 D141 C223:F227 C231:F231 C228 C233:F256 C265:F265 C276:F285 C344:F349">
    <cfRule type="cellIs" priority="179" dxfId="1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69" r:id="rId1"/>
  <ignoredErrors>
    <ignoredError sqref="F17:F18 M354:M356 M357:M359 F150" formula="1"/>
    <ignoredError sqref="B31 B81 B267 B115 B120 B154 B186 B191 B197 B223:B239 B2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Tamuna Niniashvili</cp:lastModifiedBy>
  <cp:lastPrinted>2019-06-28T13:01:13Z</cp:lastPrinted>
  <dcterms:created xsi:type="dcterms:W3CDTF">2011-10-05T13:08:43Z</dcterms:created>
  <dcterms:modified xsi:type="dcterms:W3CDTF">2019-11-12T10:09:05Z</dcterms:modified>
  <cp:category/>
  <cp:version/>
  <cp:contentType/>
  <cp:contentStatus/>
</cp:coreProperties>
</file>